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MDI plan\rok 2018\MDI_projekty\2018-000 Bez zakazkoveho cisla\005 - rozpocty dotace LB Jermanicka U Mocalu\CD\OF\uprava 2019\"/>
    </mc:Choice>
  </mc:AlternateContent>
  <bookViews>
    <workbookView xWindow="0" yWindow="0" windowWidth="28080" windowHeight="11430" activeTab="4"/>
  </bookViews>
  <sheets>
    <sheet name="rekapitulace" sheetId="1" r:id="rId1"/>
    <sheet name="SO 101.1" sheetId="2" r:id="rId2"/>
    <sheet name="SO 101.2" sheetId="3" r:id="rId3"/>
    <sheet name="SO 101.3" sheetId="4" r:id="rId4"/>
    <sheet name="SO 301.1" sheetId="5" r:id="rId5"/>
    <sheet name="SO 301.2" sheetId="6" r:id="rId6"/>
    <sheet name="SO 301.3" sheetId="7" r:id="rId7"/>
    <sheet name="SO 421.1" sheetId="8" r:id="rId8"/>
    <sheet name="SO 421.2" sheetId="9" r:id="rId9"/>
    <sheet name="SO 501" sheetId="10" r:id="rId10"/>
    <sheet name="SO 502" sheetId="11" r:id="rId11"/>
  </sheets>
  <calcPr calcId="152511"/>
</workbook>
</file>

<file path=xl/calcChain.xml><?xml version="1.0" encoding="utf-8"?>
<calcChain xmlns="http://schemas.openxmlformats.org/spreadsheetml/2006/main">
  <c r="J34" i="11" l="1"/>
  <c r="J35" i="11"/>
  <c r="J33" i="11"/>
  <c r="J32" i="11"/>
  <c r="J31" i="11"/>
  <c r="J30" i="11"/>
  <c r="J29" i="11"/>
  <c r="J28" i="11"/>
  <c r="J37" i="10"/>
  <c r="J36" i="10"/>
  <c r="J35" i="10"/>
  <c r="J34" i="10"/>
  <c r="J33" i="10"/>
  <c r="J32" i="10"/>
  <c r="J31" i="10"/>
  <c r="J30" i="10"/>
  <c r="J29" i="10"/>
  <c r="J28" i="10"/>
  <c r="J28" i="9"/>
  <c r="J30" i="9" s="1"/>
  <c r="H12" i="9" s="1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39" i="10" l="1"/>
  <c r="H12" i="10" s="1"/>
  <c r="I12" i="10" s="1"/>
  <c r="I14" i="10" s="1"/>
  <c r="I16" i="10" s="1"/>
  <c r="C19" i="1" s="1"/>
  <c r="J56" i="8"/>
  <c r="H12" i="8" s="1"/>
  <c r="I12" i="8" s="1"/>
  <c r="I14" i="8" s="1"/>
  <c r="I16" i="8" s="1"/>
  <c r="C17" i="1" s="1"/>
  <c r="J37" i="11"/>
  <c r="H12" i="11" s="1"/>
  <c r="I12" i="11" s="1"/>
  <c r="I14" i="11" s="1"/>
  <c r="I16" i="11" s="1"/>
  <c r="C20" i="1" s="1"/>
  <c r="I12" i="2"/>
  <c r="O12" i="2"/>
  <c r="I15" i="2"/>
  <c r="O15" i="2"/>
  <c r="I18" i="2"/>
  <c r="O18" i="2"/>
  <c r="P18" i="2"/>
  <c r="I21" i="2"/>
  <c r="O21" i="2"/>
  <c r="I27" i="2"/>
  <c r="O27" i="2"/>
  <c r="I30" i="2"/>
  <c r="O30" i="2"/>
  <c r="I33" i="2"/>
  <c r="O33" i="2"/>
  <c r="I36" i="2"/>
  <c r="O36" i="2"/>
  <c r="P36" i="2"/>
  <c r="I39" i="2"/>
  <c r="O39" i="2"/>
  <c r="I42" i="2"/>
  <c r="O42" i="2"/>
  <c r="I45" i="2"/>
  <c r="O45" i="2"/>
  <c r="I48" i="2"/>
  <c r="O48" i="2"/>
  <c r="P48" i="2"/>
  <c r="I51" i="2"/>
  <c r="O51" i="2"/>
  <c r="P51" i="2" s="1"/>
  <c r="I54" i="2"/>
  <c r="O54" i="2"/>
  <c r="I57" i="2"/>
  <c r="O57" i="2"/>
  <c r="I60" i="2"/>
  <c r="P60" i="2" s="1"/>
  <c r="O60" i="2"/>
  <c r="I63" i="2"/>
  <c r="O63" i="2"/>
  <c r="P63" i="2" s="1"/>
  <c r="I66" i="2"/>
  <c r="O66" i="2"/>
  <c r="I69" i="2"/>
  <c r="O69" i="2"/>
  <c r="I72" i="2"/>
  <c r="O72" i="2"/>
  <c r="P72" i="2"/>
  <c r="I75" i="2"/>
  <c r="O75" i="2"/>
  <c r="I81" i="2"/>
  <c r="O81" i="2"/>
  <c r="I84" i="2"/>
  <c r="I87" i="2" s="1"/>
  <c r="O84" i="2"/>
  <c r="P84" i="2"/>
  <c r="I90" i="2"/>
  <c r="I93" i="2" s="1"/>
  <c r="O90" i="2"/>
  <c r="P90" i="2"/>
  <c r="P93" i="2" s="1"/>
  <c r="I96" i="2"/>
  <c r="O96" i="2"/>
  <c r="I99" i="2"/>
  <c r="O99" i="2"/>
  <c r="P99" i="2"/>
  <c r="I105" i="2"/>
  <c r="O105" i="2"/>
  <c r="I108" i="2"/>
  <c r="O108" i="2"/>
  <c r="I111" i="2"/>
  <c r="O111" i="2"/>
  <c r="P111" i="2"/>
  <c r="I114" i="2"/>
  <c r="O114" i="2"/>
  <c r="I117" i="2"/>
  <c r="O117" i="2"/>
  <c r="I120" i="2"/>
  <c r="O120" i="2"/>
  <c r="I123" i="2"/>
  <c r="O123" i="2"/>
  <c r="P123" i="2"/>
  <c r="I126" i="2"/>
  <c r="O126" i="2"/>
  <c r="P126" i="2" s="1"/>
  <c r="I132" i="2"/>
  <c r="O132" i="2"/>
  <c r="I135" i="2"/>
  <c r="I138" i="2" s="1"/>
  <c r="O135" i="2"/>
  <c r="I141" i="2"/>
  <c r="P141" i="2" s="1"/>
  <c r="O141" i="2"/>
  <c r="I144" i="2"/>
  <c r="O144" i="2"/>
  <c r="P144" i="2" s="1"/>
  <c r="I147" i="2"/>
  <c r="O147" i="2"/>
  <c r="I150" i="2"/>
  <c r="O150" i="2"/>
  <c r="I153" i="2"/>
  <c r="P153" i="2" s="1"/>
  <c r="O153" i="2"/>
  <c r="I156" i="2"/>
  <c r="O156" i="2"/>
  <c r="I159" i="2"/>
  <c r="O159" i="2"/>
  <c r="I162" i="2"/>
  <c r="O162" i="2"/>
  <c r="I165" i="2"/>
  <c r="O165" i="2"/>
  <c r="P165" i="2"/>
  <c r="I168" i="2"/>
  <c r="O168" i="2"/>
  <c r="P168" i="2" s="1"/>
  <c r="I171" i="2"/>
  <c r="O171" i="2"/>
  <c r="P171" i="2" s="1"/>
  <c r="I174" i="2"/>
  <c r="O174" i="2"/>
  <c r="I177" i="2"/>
  <c r="O177" i="2"/>
  <c r="P177" i="2"/>
  <c r="I180" i="2"/>
  <c r="O180" i="2"/>
  <c r="I183" i="2"/>
  <c r="O183" i="2"/>
  <c r="I185" i="2"/>
  <c r="O185" i="2"/>
  <c r="I12" i="3"/>
  <c r="O12" i="3"/>
  <c r="P12" i="3"/>
  <c r="I14" i="3"/>
  <c r="O14" i="3"/>
  <c r="I16" i="3"/>
  <c r="O16" i="3"/>
  <c r="P16" i="3" s="1"/>
  <c r="I18" i="3"/>
  <c r="O18" i="3"/>
  <c r="P18" i="3" s="1"/>
  <c r="I20" i="3"/>
  <c r="O20" i="3"/>
  <c r="P20" i="3"/>
  <c r="I22" i="3"/>
  <c r="O22" i="3"/>
  <c r="I24" i="3"/>
  <c r="O24" i="3"/>
  <c r="P24" i="3" s="1"/>
  <c r="I29" i="3"/>
  <c r="O29" i="3"/>
  <c r="P29" i="3" s="1"/>
  <c r="I32" i="3"/>
  <c r="O32" i="3"/>
  <c r="I35" i="3"/>
  <c r="O35" i="3"/>
  <c r="I38" i="3"/>
  <c r="I41" i="3" s="1"/>
  <c r="O38" i="3"/>
  <c r="P38" i="3"/>
  <c r="I44" i="3"/>
  <c r="O44" i="3"/>
  <c r="P44" i="3"/>
  <c r="I47" i="3"/>
  <c r="O47" i="3"/>
  <c r="I50" i="3"/>
  <c r="O50" i="3"/>
  <c r="I56" i="3"/>
  <c r="I59" i="3" s="1"/>
  <c r="O56" i="3"/>
  <c r="P56" i="3"/>
  <c r="P59" i="3" s="1"/>
  <c r="I62" i="3"/>
  <c r="O62" i="3"/>
  <c r="P62" i="3"/>
  <c r="I65" i="3"/>
  <c r="O65" i="3"/>
  <c r="I12" i="4"/>
  <c r="I14" i="4" s="1"/>
  <c r="O12" i="4"/>
  <c r="I17" i="4"/>
  <c r="O17" i="4"/>
  <c r="I20" i="4"/>
  <c r="O20" i="4"/>
  <c r="I23" i="4"/>
  <c r="O23" i="4"/>
  <c r="I26" i="4"/>
  <c r="O26" i="4"/>
  <c r="P26" i="4"/>
  <c r="I29" i="4"/>
  <c r="O29" i="4"/>
  <c r="I32" i="4"/>
  <c r="O32" i="4"/>
  <c r="I35" i="4"/>
  <c r="O35" i="4"/>
  <c r="I38" i="4"/>
  <c r="P38" i="4" s="1"/>
  <c r="O38" i="4"/>
  <c r="I44" i="4"/>
  <c r="O44" i="4"/>
  <c r="I47" i="4"/>
  <c r="O47" i="4"/>
  <c r="I53" i="4"/>
  <c r="O53" i="4"/>
  <c r="I56" i="4"/>
  <c r="P56" i="4" s="1"/>
  <c r="O56" i="4"/>
  <c r="I59" i="4"/>
  <c r="O59" i="4"/>
  <c r="I62" i="4"/>
  <c r="O62" i="4"/>
  <c r="I65" i="4"/>
  <c r="O65" i="4"/>
  <c r="I68" i="4"/>
  <c r="O68" i="4"/>
  <c r="P68" i="4"/>
  <c r="I71" i="4"/>
  <c r="O71" i="4"/>
  <c r="P71" i="4" s="1"/>
  <c r="I74" i="4"/>
  <c r="O74" i="4"/>
  <c r="I80" i="4"/>
  <c r="O80" i="4"/>
  <c r="P80" i="4"/>
  <c r="I83" i="4"/>
  <c r="O83" i="4"/>
  <c r="I12" i="5"/>
  <c r="O12" i="5"/>
  <c r="I14" i="5"/>
  <c r="O14" i="5"/>
  <c r="P14" i="5" s="1"/>
  <c r="I16" i="5"/>
  <c r="P16" i="5" s="1"/>
  <c r="O16" i="5"/>
  <c r="I18" i="5"/>
  <c r="O18" i="5"/>
  <c r="P18" i="5" s="1"/>
  <c r="I21" i="5"/>
  <c r="O21" i="5"/>
  <c r="I24" i="5"/>
  <c r="O24" i="5"/>
  <c r="P24" i="5" s="1"/>
  <c r="I27" i="5"/>
  <c r="P27" i="5" s="1"/>
  <c r="O27" i="5"/>
  <c r="I30" i="5"/>
  <c r="O30" i="5"/>
  <c r="I33" i="5"/>
  <c r="O33" i="5"/>
  <c r="I35" i="5"/>
  <c r="O35" i="5"/>
  <c r="I38" i="5"/>
  <c r="O38" i="5"/>
  <c r="P38" i="5"/>
  <c r="I41" i="5"/>
  <c r="O41" i="5"/>
  <c r="I44" i="5"/>
  <c r="O44" i="5"/>
  <c r="I47" i="5"/>
  <c r="O47" i="5"/>
  <c r="I49" i="5"/>
  <c r="P49" i="5" s="1"/>
  <c r="O49" i="5"/>
  <c r="I52" i="5"/>
  <c r="O52" i="5"/>
  <c r="I55" i="5"/>
  <c r="O55" i="5"/>
  <c r="I58" i="5"/>
  <c r="O58" i="5"/>
  <c r="I61" i="5"/>
  <c r="P61" i="5" s="1"/>
  <c r="O61" i="5"/>
  <c r="I64" i="5"/>
  <c r="O64" i="5"/>
  <c r="I70" i="5"/>
  <c r="O70" i="5"/>
  <c r="I73" i="5"/>
  <c r="I76" i="5"/>
  <c r="O76" i="5"/>
  <c r="I79" i="5"/>
  <c r="O79" i="5"/>
  <c r="P79" i="5"/>
  <c r="I82" i="5"/>
  <c r="O82" i="5"/>
  <c r="I85" i="5"/>
  <c r="O85" i="5"/>
  <c r="I90" i="5"/>
  <c r="I93" i="5" s="1"/>
  <c r="O90" i="5"/>
  <c r="I96" i="5"/>
  <c r="O96" i="5"/>
  <c r="I98" i="5"/>
  <c r="O98" i="5"/>
  <c r="I100" i="5"/>
  <c r="O100" i="5"/>
  <c r="I102" i="5"/>
  <c r="P102" i="5" s="1"/>
  <c r="O102" i="5"/>
  <c r="I104" i="5"/>
  <c r="O104" i="5"/>
  <c r="I106" i="5"/>
  <c r="O106" i="5"/>
  <c r="I111" i="5"/>
  <c r="I114" i="5" s="1"/>
  <c r="O111" i="5"/>
  <c r="P111" i="5"/>
  <c r="P114" i="5" s="1"/>
  <c r="I117" i="5"/>
  <c r="O117" i="5"/>
  <c r="P117" i="5"/>
  <c r="I120" i="5"/>
  <c r="O120" i="5"/>
  <c r="I123" i="5"/>
  <c r="O123" i="5"/>
  <c r="I129" i="5"/>
  <c r="I131" i="5" s="1"/>
  <c r="O129" i="5"/>
  <c r="P129" i="5"/>
  <c r="P131" i="5" s="1"/>
  <c r="I12" i="6"/>
  <c r="O12" i="6"/>
  <c r="I14" i="6"/>
  <c r="O14" i="6"/>
  <c r="I16" i="6"/>
  <c r="O16" i="6"/>
  <c r="P16" i="6"/>
  <c r="I18" i="6"/>
  <c r="O18" i="6"/>
  <c r="I20" i="6"/>
  <c r="O20" i="6"/>
  <c r="I25" i="6"/>
  <c r="P25" i="6" s="1"/>
  <c r="O25" i="6"/>
  <c r="I27" i="6"/>
  <c r="O27" i="6"/>
  <c r="I32" i="6"/>
  <c r="I34" i="6" s="1"/>
  <c r="O32" i="6"/>
  <c r="I12" i="7"/>
  <c r="I14" i="7" s="1"/>
  <c r="I16" i="7" s="1"/>
  <c r="C16" i="1" s="1"/>
  <c r="O12" i="7"/>
  <c r="O12" i="8"/>
  <c r="I12" i="9"/>
  <c r="I14" i="9" s="1"/>
  <c r="I16" i="9" s="1"/>
  <c r="C18" i="1" s="1"/>
  <c r="O12" i="9"/>
  <c r="P12" i="9" s="1"/>
  <c r="P14" i="9" s="1"/>
  <c r="P16" i="9" s="1"/>
  <c r="D18" i="1" s="1"/>
  <c r="O12" i="10"/>
  <c r="O12" i="11"/>
  <c r="P12" i="7" l="1"/>
  <c r="P14" i="7" s="1"/>
  <c r="P16" i="7" s="1"/>
  <c r="D16" i="1" s="1"/>
  <c r="E16" i="1" s="1"/>
  <c r="P32" i="6"/>
  <c r="P34" i="6" s="1"/>
  <c r="P27" i="6"/>
  <c r="P29" i="6"/>
  <c r="P18" i="6"/>
  <c r="P120" i="5"/>
  <c r="I126" i="5"/>
  <c r="P104" i="5"/>
  <c r="P96" i="5"/>
  <c r="P90" i="5"/>
  <c r="P93" i="5" s="1"/>
  <c r="P85" i="5"/>
  <c r="P76" i="5"/>
  <c r="P70" i="5"/>
  <c r="P73" i="5" s="1"/>
  <c r="P64" i="5"/>
  <c r="P58" i="5"/>
  <c r="P55" i="5"/>
  <c r="P52" i="5"/>
  <c r="P47" i="5"/>
  <c r="P44" i="5"/>
  <c r="P41" i="5"/>
  <c r="P35" i="5"/>
  <c r="P33" i="5"/>
  <c r="P30" i="5"/>
  <c r="P21" i="5"/>
  <c r="P12" i="5"/>
  <c r="P83" i="4"/>
  <c r="P86" i="4" s="1"/>
  <c r="P59" i="4"/>
  <c r="P47" i="4"/>
  <c r="P44" i="4"/>
  <c r="P50" i="4" s="1"/>
  <c r="P29" i="4"/>
  <c r="P17" i="4"/>
  <c r="P12" i="4"/>
  <c r="P14" i="4" s="1"/>
  <c r="P65" i="3"/>
  <c r="P68" i="3" s="1"/>
  <c r="I68" i="3"/>
  <c r="P47" i="3"/>
  <c r="I53" i="3"/>
  <c r="P35" i="3"/>
  <c r="P32" i="3"/>
  <c r="P22" i="3"/>
  <c r="P14" i="3"/>
  <c r="P185" i="2"/>
  <c r="P180" i="2"/>
  <c r="P174" i="2"/>
  <c r="P162" i="2"/>
  <c r="P159" i="2"/>
  <c r="P156" i="2"/>
  <c r="P150" i="2"/>
  <c r="P147" i="2"/>
  <c r="P132" i="2"/>
  <c r="P120" i="2"/>
  <c r="P117" i="2"/>
  <c r="P114" i="2"/>
  <c r="P108" i="2"/>
  <c r="P105" i="2"/>
  <c r="P81" i="2"/>
  <c r="P87" i="2" s="1"/>
  <c r="P75" i="2"/>
  <c r="I78" i="2"/>
  <c r="P39" i="2"/>
  <c r="P27" i="2"/>
  <c r="P15" i="2"/>
  <c r="P12" i="2"/>
  <c r="P82" i="5"/>
  <c r="I87" i="5"/>
  <c r="P183" i="2"/>
  <c r="I22" i="6"/>
  <c r="I108" i="5"/>
  <c r="I77" i="4"/>
  <c r="I41" i="4"/>
  <c r="I102" i="2"/>
  <c r="P12" i="10"/>
  <c r="P14" i="10" s="1"/>
  <c r="P16" i="10" s="1"/>
  <c r="D19" i="1" s="1"/>
  <c r="E19" i="1" s="1"/>
  <c r="E18" i="1"/>
  <c r="I29" i="6"/>
  <c r="P20" i="6"/>
  <c r="P14" i="6"/>
  <c r="P12" i="6"/>
  <c r="P123" i="5"/>
  <c r="P126" i="5" s="1"/>
  <c r="P106" i="5"/>
  <c r="P100" i="5"/>
  <c r="P98" i="5"/>
  <c r="I67" i="5"/>
  <c r="I86" i="4"/>
  <c r="P74" i="4"/>
  <c r="P65" i="4"/>
  <c r="P62" i="4"/>
  <c r="P53" i="4"/>
  <c r="P77" i="4" s="1"/>
  <c r="I50" i="4"/>
  <c r="P35" i="4"/>
  <c r="P32" i="4"/>
  <c r="P23" i="4"/>
  <c r="P20" i="4"/>
  <c r="P50" i="3"/>
  <c r="P53" i="3" s="1"/>
  <c r="I26" i="3"/>
  <c r="I188" i="2"/>
  <c r="P135" i="2"/>
  <c r="P138" i="2" s="1"/>
  <c r="I129" i="2"/>
  <c r="P96" i="2"/>
  <c r="P102" i="2" s="1"/>
  <c r="P69" i="2"/>
  <c r="P66" i="2"/>
  <c r="P57" i="2"/>
  <c r="P54" i="2"/>
  <c r="P45" i="2"/>
  <c r="P42" i="2"/>
  <c r="P33" i="2"/>
  <c r="P30" i="2"/>
  <c r="I24" i="2"/>
  <c r="P12" i="11"/>
  <c r="P14" i="11" s="1"/>
  <c r="P16" i="11" s="1"/>
  <c r="D20" i="1" s="1"/>
  <c r="E20" i="1" s="1"/>
  <c r="P12" i="8"/>
  <c r="P14" i="8" s="1"/>
  <c r="P16" i="8" s="1"/>
  <c r="D17" i="1" s="1"/>
  <c r="E17" i="1" s="1"/>
  <c r="P26" i="3"/>
  <c r="P87" i="5"/>
  <c r="I70" i="3"/>
  <c r="C12" i="1" s="1"/>
  <c r="P41" i="3"/>
  <c r="P21" i="2"/>
  <c r="P24" i="2" s="1"/>
  <c r="I36" i="6" l="1"/>
  <c r="C15" i="1" s="1"/>
  <c r="P22" i="6"/>
  <c r="P36" i="6" s="1"/>
  <c r="D15" i="1" s="1"/>
  <c r="E15" i="1" s="1"/>
  <c r="P108" i="5"/>
  <c r="I133" i="5"/>
  <c r="C14" i="1" s="1"/>
  <c r="P67" i="5"/>
  <c r="P133" i="5" s="1"/>
  <c r="D14" i="1" s="1"/>
  <c r="E14" i="1" s="1"/>
  <c r="I88" i="4"/>
  <c r="C13" i="1" s="1"/>
  <c r="P41" i="4"/>
  <c r="P88" i="4" s="1"/>
  <c r="D13" i="1" s="1"/>
  <c r="P188" i="2"/>
  <c r="P129" i="2"/>
  <c r="P78" i="2"/>
  <c r="I190" i="2"/>
  <c r="C11" i="1" s="1"/>
  <c r="P70" i="3"/>
  <c r="D12" i="1" s="1"/>
  <c r="E12" i="1" s="1"/>
  <c r="C7" i="1" l="1"/>
  <c r="E13" i="1"/>
  <c r="P190" i="2"/>
  <c r="D11" i="1" s="1"/>
  <c r="E11" i="1" s="1"/>
  <c r="C8" i="1" l="1"/>
</calcChain>
</file>

<file path=xl/sharedStrings.xml><?xml version="1.0" encoding="utf-8"?>
<sst xmlns="http://schemas.openxmlformats.org/spreadsheetml/2006/main" count="1640" uniqueCount="598">
  <si>
    <t>Soupis objektů s DPH</t>
  </si>
  <si>
    <t>Stavba:2017-025 - Zvýšení bezpečnosti dopravy v Liberci - křižovatka Česká x Jeřmanická x Dlouhá</t>
  </si>
  <si>
    <t>Varianta:ZŘ - Základní řešení</t>
  </si>
  <si>
    <t>Odbytová cena:</t>
  </si>
  <si>
    <t>OC+DPH:</t>
  </si>
  <si>
    <t>Sazba 1</t>
  </si>
  <si>
    <t>Sazba 2</t>
  </si>
  <si>
    <t>Sazba 3</t>
  </si>
  <si>
    <t>Objekt</t>
  </si>
  <si>
    <t>Popis</t>
  </si>
  <si>
    <t>OC</t>
  </si>
  <si>
    <t>DPH</t>
  </si>
  <si>
    <t>OC+DPH</t>
  </si>
  <si>
    <t>Stavba</t>
  </si>
  <si>
    <t>číslo a název SO</t>
  </si>
  <si>
    <t>číslo a název rozpočtu:</t>
  </si>
  <si>
    <t>2017-025</t>
  </si>
  <si>
    <t>Zvýšení bezpečnosti dopravy v Liberci - křižovatka Česká x Jeřmanická x Dlouhá</t>
  </si>
  <si>
    <t>SO 101.1</t>
  </si>
  <si>
    <t>Úprava křižovatky  - ZPŮSOBILÉ VÝDAJE HLAVNÍ</t>
  </si>
  <si>
    <t>Poř.
č.pol.</t>
  </si>
  <si>
    <t>1</t>
  </si>
  <si>
    <t>cenová
soustava</t>
  </si>
  <si>
    <t>Kód
položky</t>
  </si>
  <si>
    <t>Varianta
položky</t>
  </si>
  <si>
    <t>Název položky</t>
  </si>
  <si>
    <t>jednotka</t>
  </si>
  <si>
    <t>Počet
jednotek</t>
  </si>
  <si>
    <t>CENA</t>
  </si>
  <si>
    <t>jednotková</t>
  </si>
  <si>
    <t>celkem</t>
  </si>
  <si>
    <t>Sazba</t>
  </si>
  <si>
    <t>2</t>
  </si>
  <si>
    <t>3</t>
  </si>
  <si>
    <t>4</t>
  </si>
  <si>
    <t>5</t>
  </si>
  <si>
    <t>6</t>
  </si>
  <si>
    <t>7</t>
  </si>
  <si>
    <t>8</t>
  </si>
  <si>
    <t>9</t>
  </si>
  <si>
    <t>Všeobecné konstrukce a práce</t>
  </si>
  <si>
    <t>0</t>
  </si>
  <si>
    <t>2017_OTSKP-SPK</t>
  </si>
  <si>
    <t>014101</t>
  </si>
  <si>
    <t>POPLATKY ZA SKLÁDKU
Katalogu odpadů ( (vyhláška MŽP č. 93/2016 Sb.) - Skupina 17 00 00 – Stavební a demoliční odpady_x000D_
kód druhu odpadu 17 01 01 – beton</t>
  </si>
  <si>
    <t xml:space="preserve">M3        </t>
  </si>
  <si>
    <t>15.4+2.2+1.5+10+5.8+3.4+3=41,3 [A]</t>
  </si>
  <si>
    <t>zahrnuje veškeré poplatky provozovateli skládky související s uložením odpadu na skládce.</t>
  </si>
  <si>
    <t>POPLATKY ZA SKLÁDKU
Katalogu odpadů  (vyhláška MŽP č. 93/2016 Sb.) - Skupina 17 00 00 – Stavební a demoliční odpady_x000D_
kód druhu odpadu 17 09 04 – směsný stavební a demoliční odpad</t>
  </si>
  <si>
    <t>597.2+0.7=597,9 [A]</t>
  </si>
  <si>
    <t>POPLATKY ZA SKLÁDKU
Katalogu odpadů  (vyhláška MŽP č. 93/2016 Sb.)  - Skupina 17 00 00 – Stavební a demoliční odpady_x000D_
kód druhu odpadu 17 05 04 – zemina a kamení</t>
  </si>
  <si>
    <t>49.3+114.6+77=240,9 [A]</t>
  </si>
  <si>
    <t>POPLATKY ZA SKLÁDKU
Katalogu odpadů  (vyhláška MŽP č. 93/2016 Sb.)  - Skupina 17 00 00 – Stavební a demoliční odpady_x000D_
kód druhu odpadu 17 03 02 – asfaltové směsi</t>
  </si>
  <si>
    <t>1.6+131.6=133,2 [A]</t>
  </si>
  <si>
    <t>Zemní práce</t>
  </si>
  <si>
    <t>111204</t>
  </si>
  <si>
    <t/>
  </si>
  <si>
    <t>ODSTRANĚNÍ KŘOVIN S ODVOZEM DO 5KM
odstranění náletové vegetace  a keřů v místě stavební úpravy v hranicích úprav
položka vč. odvozu a likvidace materiálu - odvoz do 5 km na místo určené investorem stavby</t>
  </si>
  <si>
    <t xml:space="preserve">M2        </t>
  </si>
  <si>
    <t>22+3+12+60=97,0 [A]</t>
  </si>
  <si>
    <t>odstranění křovin a stromů do průměru 100 mm
doprava dřevin na předepsanou vzdálenost
spálení na hromadách nebo štěpkování</t>
  </si>
  <si>
    <t>112014</t>
  </si>
  <si>
    <t>KÁCENÍ STROMŮ D KMENE DO 0,5M S ODSTRANĚNÍM PAŘEZŮ, ODVOZ DO 5KM
odstranění stromů v hranicích úprav - prům. kmene 0,1-0,5 m (bříza prům 2x 0,5 m, smrk prům 0,1 m, borovice  prům 0,25 m, javor prům 0,25 m)_x000D__x000D_
položka včetně nakládky materiálu a  odvozu na místo určené investorem stavby k likvidaci - na vzdálenost do 5 km</t>
  </si>
  <si>
    <t xml:space="preserve">KUS       </t>
  </si>
  <si>
    <t>4=4,0 [A]</t>
  </si>
  <si>
    <t>Kácení stromů se měří v [ks] poražených stromů (průměr stromů se měří v místě řezu) a zahrnuje zejména:
- poražení stromu a osekání větví
- spálení větví na hromadách nebo štěpkování
- dopravu a uložení kmenů, případné další práce s nimi dle pokynů zadávací dokumentace
Odstranění pařezů se měří v [ks] vytrhaných nebo vykopaných pařezů a zahrnuje zejména:
- vytrhání nebo vykopání pařezů
- veškeré zemní práce spojené s odstraněním pařezů
- dopravu a uložení pařezů, případně další práce s nimi dle pokynů zadávací dokumentace
- zásyp jam po pařezech</t>
  </si>
  <si>
    <t>113138</t>
  </si>
  <si>
    <t>ODSTRANĚNÍ KRYTU ZPEVNĚNÝCH PLOCH S ASFALT POJIVEM, ODVOZ DO 20KM
odstranění krytu lokálních částí  chodníků  s asfaltovým pojivem  v tl.50 mm z důvodu výstavby autobusového zálivu a posunu chodníků do nové pozice v hranicích úprav _x000D_
položka včetně odvozu na skládku - vzdálenost do 20 km- skládkovné v samostatné položce 014101.4</t>
  </si>
  <si>
    <t>0.05*(4+12+16)=1,6 [A]</t>
  </si>
  <si>
    <t>Položka zahrnuje veškerou manipulaci s vybouranou sutí a s vybouranými hmotami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</si>
  <si>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113188</t>
  </si>
  <si>
    <t>ODSTRANĚNÍ KRYTU ZPEVNĚNÝCH PLOCH Z DLAŽDIC, ODVOZ DO 20KM
odstranění krytu chodníků a nástupišť BUS zastávek z betonové dlažby  v tl.60 mm   z důvodu úpravy vozovky komunikací v křižovatce, výstavby autobusového zálivu a posunu chodníků do nové pozice v hranicích úprav _x000D_
položka včetně odvozu na skládku - vzdálenost do 20 km- skládkovné v samostatné položce 014101.1</t>
  </si>
  <si>
    <t>0.06*(60+151+46)=15,4 [A]</t>
  </si>
  <si>
    <t>113328</t>
  </si>
  <si>
    <t>ODSTRAN PODKL ZPEVNĚNÝCH PLOCH Z KAMENIVA NESTMEL, ODVOZ DO 20KM
odstranění podkladních vrstev konstrukcí chodníků  v tl.100-150 mm dle situace z důvodu úpravy vozovky komunikací v křižovatce, výstavby autobusového zálivu a posunu chodníků do nové pozice v hranicích úprav
položka včetně odvozu na skládku - vzdálenost do 20 km- skládkovné v samostatné položce 014101.2</t>
  </si>
  <si>
    <t>chodníky: 0.1*(16+4)+0.15*(12+60+151+46)=42,4 [A]</t>
  </si>
  <si>
    <t>113358</t>
  </si>
  <si>
    <t>ODSTRAN PODKLADU ZPEVNĚNÝCH PLOCH Z BETONU, ODVOZ DO 20KM
lokální odstranění podkladní vrstvy konstrukce chodníků  v tl.100-150 mm dle situace_x000D_
položka včetně odvozu na skládku - vzdálenost do 20 km- skládkovné v samostatné položce 014101.1</t>
  </si>
  <si>
    <t>0.1*16+0.15*4=2,2 [A]</t>
  </si>
  <si>
    <t>11351</t>
  </si>
  <si>
    <t>ODSTRANĚNÍ ZÁHONOVÝCH OBRUBNÍKŮ
odstranění bet. záhonových obrubníků  v hranicích úprav_x000D_
položka včetně odvozu na skládku - vzdálenost do 20 km- skládkovné v samostatné položce 014101.1</t>
  </si>
  <si>
    <t xml:space="preserve">M         </t>
  </si>
  <si>
    <t>4+19+26+21+45+30=145,0 [A]</t>
  </si>
  <si>
    <t>11352</t>
  </si>
  <si>
    <t>ODSTRANĚNÍ CHODNÍKOVÝCH OBRUBNÍKŮ BETONOVÝCH
odstranění bet. silničních obrubníků  v hranicích úprav_x000D_
položka včetně odvozu na skládku - vzdálenost do 20 km- skládkovné v samostatné položce 014101.1</t>
  </si>
  <si>
    <t>62+48+87+38+34=269,0 [A]</t>
  </si>
  <si>
    <t>12110</t>
  </si>
  <si>
    <t>SEJMUTÍ ORNICE NEBO LESNÍ PŮDY
sejmutí ornice v tl. 100 mm v hranicích úprav na nezpevněných zatravněných plochách_x000D_
položka obsahuje sejmutí ornice,naložení a odvozu materálu na skládku -vzdálenost do 20 km_x000D_
skládkovné v položce č.014101.3</t>
  </si>
  <si>
    <t>0.1*(160+50+14+14+8+163+19+20+10+35)=49,3 [A]</t>
  </si>
  <si>
    <t>položka zahrnuje sejmutí ornice bez ohledu na tloušťku vrstvy a její vodorovnou dopravu_x000D_
nezahrnuje uložení na trvalou skládku</t>
  </si>
  <si>
    <t>122738</t>
  </si>
  <si>
    <t>ODKOPÁVKY A PROKOPÁVKY OBECNÉ TŘ. I, ODVOZ DO 20KM
odkop zeminy v místech výstavby chodníků , nástupiště autobusového zálivu a opěrných zídek z beton.palisád  v tl.100-600 mm  v hranicích úprav
položka včetně odvozu na skládku - vzdálenost do 20 km- skládkovné v samostatné položce 014101.3</t>
  </si>
  <si>
    <t>chodníky,nástupiště:0.25*(30+48)+0.4*(60+44)+0.2*110=83,1 [A]
schodiště,palisády: 0.6*8+0.3*3+0.4*(14+5)=13,3 [B]
Celkem: A+B=96,4 [C]</t>
  </si>
  <si>
    <t>položka zahrnuje:
- vodorovná a svislá doprava, přemístění, přeložení, manipulace s výkopkem
- kompletní provedení vykopávky nezapažené i zapažené
- ošetření výkopiště po celou dobu práce v něm vč. klimatických opatření
- ztížení vykopávek v blízkosti podzemního vedení, konstrukcí a objektů vč. jejich dočasného zajištění
- ztížení pod vodou, v okolí výbušnin, ve stísněných prostorech a pod.
- příplatek za lepivost
- těžení po vrstvách, pásech a po jiných nutných částech (figurách)
- čerpání vody vč. čerpacích jímek, potrubí a pohotovostní čerpací soupravy (viz ustanovení k pol. 1151,2)
- potřebné snížení hladiny podzemní vody
- těžení a rozpojování jednotlivých balvanů
- vytahování a nošení výkopku
- svahování a přesvah. svahů do konečného tvaru, výměna hornin v podloží a v pláni znehodnocené klimatickými vlivy
- ruční vykopávky, odstranění kořenů a napadávek
- pažení, vzepření a rozepření vč. přepažování (vyjma štětových stěn)
- úpravu, ochranu a očištění dna, základové spáry, stěn a svahů
- zhutnění podloží, případně i svahů vč. svahování
- zřízení stupňů v podloží a lavic na svazích, není-li pro tyto práce zřízena samostatná položka
- udržování výkopiště a jeho ochrana proti vodě
- odvedení nebo obvedení vody v okolí výkopiště a ve výkopišti
- třídění výkopku
- veškeré pomocné konstrukce umožňující provedení vykopávky (příjezdy, sjezdy, nájezdy, lešení, podpěr. konstr., přemostění, zpevněné plochy, zakrytí a pod.)
- nezahrnuje uložení zeminy (na skládku, do násypu) ani poplatky za skládku, vykazují se v položce č.0141**</t>
  </si>
  <si>
    <t>17380</t>
  </si>
  <si>
    <t>ZEMNÍ KRAJNICE A DOSYPÁVKY Z NAKUPOVANÝCH MATERIÁLŮ
hutněná dosypávka po vrstvách max. tl. 150 mm z nakupovaného materiálu  v místě výstavby nových částí chodníků a schodišť
položka včetně nákupu, dovozu a souvisejících prací s pokládkou materiálu</t>
  </si>
  <si>
    <t>dosypy: 0.35*110+0.2*16+0.1*(43+20+20+55)+0.2*(8+16+50)=70,3 [A]</t>
  </si>
  <si>
    <t>Položka konstrukce ze zemin zahrnuje zejména:_x000D_
- kompletní provedení zemní konstrukce vč. výběru a dodání vhodného materiálu _x000D_
- nákup materiálu dle zadávací dokumentace_x000D_
- úprava  ukládaného  materiálu  vlhčením,  tříděním,  promícháním  nebo  vysoušením,  příp. jiné úpravy za účelem zlepšení jeho  mech. vlastností                                                                                                                                                                                     - hutnění i různé míry hutnění _x000D_
- ošetření úložiště po celou dobu práce v něm vč. klimatických opatření_x000D_
- ztížení v okolí vedení, konstrukcí a objektů a jejich dočasné zajištění_x000D_
- ztížení provádění vč. hutnění ve ztížených podmínkách a stísněných prostorech_x000D_
- ztížené ukládání sypaniny pod vodu_x000D_
- ukládání po vrstvách a po jiných nutných částech (figurách) vč. dosypávek_x000D_
- spouštění a nošení materiálu_x000D_
- výměna částí zemní konstrukce znehodnocené klimatickými vlivy_x000D_
- ruční hutnění a výplň jam a prohlubní v podloží_x000D_
- úprava, očištění a ochrana případně zhutnění podloží a svahů_x000D_
- svahování, hutnění a uzavírání povrchů svahů_x000D_
- zřízení lavic na svazích a zásyp rýh_x000D_
- udržování úložiště a jeho ochrana proti vodě_x000D_
- odvedení nebo obvedení vody v okolí úložiště a v úložišti_x000D_
- veškeré  pomocné konstrukce umožňující provedení  zemní konstrukce  (příjezdy,  sjezdy,  nájezdy, lešení, podpěrné konstrukce, přemostění, zpevněné plochy, zakrytí a pod.)</t>
  </si>
  <si>
    <t>17620</t>
  </si>
  <si>
    <t>VÝPLNĚ ZE ZEMIN BEZ ZHUT
výplnění zeminou v místě odstranění původních zpevněných konstrukcí s úpravou nově na nezpevněné plochy přípravou na následné ohumusování v tl.100-400 mm- materiál pro výplně bude použit z výkopku - v případě nevhodného složení materiálu  upřesní další postup prací TDI_x000D_
položka včetně dovozu z mezideponie  a souvisejících prací s pokládkou materiálu</t>
  </si>
  <si>
    <t>0.2*(8+55+28)+0.25*51+0.4*(32+14+15)=55,4 [A]</t>
  </si>
  <si>
    <t>položka zahrnuje:
- kompletní provedení zemní konstrukce vč. výběru vhodného materiálu
- úprava  ukládaného  materiálu  vlhčením,  tříděním,  promícháním  nebo  vysoušením,  příp. jiné úpravy za účelem zlepšení jeho  mech. vlastností
- ošetření úložiště po celou dobu práce v něm vč. klimatických opatření
- ztížení v okolí vedení, konstrukcí a objektů a jejich dočasné zajištění
- ztížení provádění vč. hutnění ve ztížených podmínkách a stísněných prostorech
- ztížené ukládání sypaniny pod vodu
- ukládání po vrstvách a po jiných nutných částech (figurách) vč. dosypávek
- spouštění a nošení materiálu
- výměna částí zemní konstrukce znehodnocené klimatickými vlivy
- výplň jam a prohlubní v podloží
- úprava, očištění, ochrana a zhutnění podloží
- udržování úložiště a jeho ochrana proti vodě
- odvedení nebo obvedení vody v okolí úložiště a v úložišti
- veškeré  pomocné konstrukce umožňující provedení  zemní konstrukce  (příjezdy,  sjezdy,  nájezdy, lešení, podpěrné konstrukce, přemostění, zpevněné plochy, zakrytí a pod.)</t>
  </si>
  <si>
    <t>18110</t>
  </si>
  <si>
    <t>ÚPRAVA PLÁNĚ SE ZHUTNĚNÍM V HORNINĚ TŘ. I
úprava pláně v místě provedení chodníků a ost. zpev. ploch v hranicích úprav  bude provedena úprava pláně na požadovanou únosnost</t>
  </si>
  <si>
    <t>489+49+17=555,0 [A]</t>
  </si>
  <si>
    <t>položka zahrnuje úpravu pláně včetně vyrovnání výškových rozdílů. Míru zhutnění určuje projekt.</t>
  </si>
  <si>
    <t>18130</t>
  </si>
  <si>
    <t>ÚPRAVA PLÁNĚ BEZ ZHUTNĚNÍ
úprava pláně v místě provedení nezpevněných ploch v hranicích úprav _x000D__x000D_
bude provedena úprava pláně na požadované parametry</t>
  </si>
  <si>
    <t>455+6=461,0 [A]</t>
  </si>
  <si>
    <t>položka zahrnuje úpravu pláně včetně vyrovnání výškových rozdílů</t>
  </si>
  <si>
    <t>18220</t>
  </si>
  <si>
    <t>ROZPROSTŘENÍ ORNICE VE SVAHU
úprava ploch s nezpevněným povrchem - vrstvou ornice v tl. 100 mm_x000D_
pol. vč.nákupu, dovozu a rozprostření(možné využití sejmuté ornice v místě stavby při vhodném složení -dle příkazu TDI)</t>
  </si>
  <si>
    <t>0.1*145=14,5 [A]</t>
  </si>
  <si>
    <t>položka zahrnuje:
nutné přemístění ornice z dočasných skládek vzdálených do 50m
rozprostření ornice v předepsané tloušťce ve svahu přes 1:5</t>
  </si>
  <si>
    <t>18230</t>
  </si>
  <si>
    <t>ROZPROSTŘENÍ ORNICE V ROVINĚ
úprava ploch s nezpevněným povrchem - vrstvou ornice v tl. 100 mm_x000D_
pol. vč.nákupu, dovozu a rozprostření(možné využití sejmuté ornice v místě stavby při vhodném složení -dle příkazu TDI)</t>
  </si>
  <si>
    <t>0.1*310=31,0 [A]</t>
  </si>
  <si>
    <t>položka zahrnuje:_x000D_
nutné přemístění ornice z dočasných skládek vzdálených do 50m_x000D_
rozprostření ornice v předepsané tloušťce v rovině a ve svahu do 1:5</t>
  </si>
  <si>
    <t>18241</t>
  </si>
  <si>
    <t>ZALOŽENÍ TRÁVNÍKU RUČNÍM VÝSEVEM
úprava nezpevněných ploch  v hranicích úprav_x000D_
pol. vč. nákupu,dovozu a pokládky travního semene,provedení zálivky, pokosení a vyhrabání pokosu</t>
  </si>
  <si>
    <t>455=455,0 [A]</t>
  </si>
  <si>
    <t>Zahrnuje veškerý materiál, výrobky a polotovary, včetně mimostaveništní a vnitrostaveništní dopravy (rovněž přesuny), včetně naložení a složení, případně s uložením, první pokosení</t>
  </si>
  <si>
    <t>Základy</t>
  </si>
  <si>
    <t>27152</t>
  </si>
  <si>
    <t>POLŠTÁŘE POD ZÁKLADY Z KAMENIVA DRCENÉHO
podkladní základová vrstva pod palisádami v tl.100 mm -šterkodrť fr. 16-32 mm_x000D_
pol. vč. nákupu,dovozu a pokládky materiálu</t>
  </si>
  <si>
    <t>(14+5)*0.5*0.1=1,0 [A]</t>
  </si>
  <si>
    <t>položka zahrnuje dodávku předepsaného kameniva, mimostaveništní a vnitrostaveništní dopravu a jeho uložení
není-li v zadávací dokumentaci uvedeno jinak, jedná se o nakupovaný materiál</t>
  </si>
  <si>
    <t>272366</t>
  </si>
  <si>
    <t>VÝZTUŽ ZÁKLADŮ Z KARI SÍTÍ
KARI síť oka 100*100* prům 8 _x000D_
výztuž základů konstrukce schodišť_x000D_
položka včetně nákupu , dovozu a kompletace výztuže</t>
  </si>
  <si>
    <t xml:space="preserve">T         </t>
  </si>
  <si>
    <t>potřeba 2x1,5 m a 2x3,5 m -uvažováno 10% na přesahy
KARI síť oka 100*100* prům 8- zákl. rozměr 2,15 x 5 m/1ks - 1 ks : 1*85,91/1000=0,1 [A]</t>
  </si>
  <si>
    <t>Položka zahrnuje veškerý materiál, výrobky a polotovary, včetně mimostaveništní a vnitrostaveništní dopravy (rovněž přesuny), včetně naložení a složení, případně s uložením_x000D_
- dodání betonářské výztuže v požadované kvalitě, stříhání, řezání, ohýbání a spojování do všech požadovaných tvarů (vč. armakošů) a uložení s požadovaným zajištěním polohy a krytí výztuže betonem,_x000D_
- veškeré svary nebo jiné spoje výztuže,_x000D_
- pomocné konstrukce a práce pro osazení a upevnění výztuže,_x000D_
- zednické výpomoci pro montáž betonářské výztuže,_x000D_
- úpravy výztuže pro osazení doplňkových konstrukcí,_x000D_
- ochranu výztuže do doby jejího zabetonování,_x000D_
- úpravy výztuže pro zřízení železobetonových kloubů, kotevních prvků, závěsných ok a doplňkových konstrukcí,_x000D_
- veškerá opatření pro zajištění soudržnosti výztuže a betonu,_x000D_
- vodivé propojení výztuže, které je součástí ochrany konstrukce proti vlivům bludných proudů, vyvedení do měřících skříní nebo míst pro měření bludných proudů (vlastní měřící skříně se uvádějí položkami SD 74),_x000D_
- povrchovou antikorozní úpravu výztuže,_x000D_
- separaci výztuže,_x000D_
- osazení měřících zařízení a úpravy pro ně,_x000D_
- osazení měřících skříní nebo míst pro měření bludných proudů.</t>
  </si>
  <si>
    <t>Svislé konstrukce</t>
  </si>
  <si>
    <t>32711</t>
  </si>
  <si>
    <t>ZDI OPĚR, ZÁRUB, NÁBŘEŽ Z DÍLCŮ BETON
provedení  ohraničení nástupišť BUS zastávek  z palisád rozměru 120x180x400-600  mm do beton.lože C20/25-XF3 tl.150 mm ,dl. 14 a 5 m , světlá výška 0,1-0,3 m_x000D_
položka včetně nákupu, dovozu a provedení osazení palisád a souvisejících prací</t>
  </si>
  <si>
    <t>(14+5)*0.18*0.6=2,1 [A]</t>
  </si>
  <si>
    <t>- dodání dílce požadovaného tvaru a vlastností, jeho skladování, doprava a osazení do definitivní polohy, včetně komplexní technologie výroby a montáže dílců, ošetření a ochrana dílců,_x000D_
- u dílců železobetonových a předpjatých veškerá výztuž, případně i tuhé kovové prvky a závěsná oka,_x000D_
- úpravy a zařízení pro uložení a transport dílce,_x000D_
- veškeré požadované úpravy dílců, včetně doplňkových konstrukcí a vybavení,_x000D_
- sestavení dílce na stavbě včetně montážních zařízení, plošin a prahů a pod.,_x000D_
- výplň, těsnění a tmelení spár a spojů,_x000D_
- očištění a ošetření úložných ploch,_x000D_
- zednické výpomoce pro montáž dílců,_x000D_
- označení dílce výrobním štítkem nebo jiným způsobem,_x000D_
- úpravy dílce pro dodržení požadované přesnosti jeho osazení, včetně případných měření,_x000D_
- veškerá zařízení pro zajištění stability v každém okamžiku,_x000D_
- další práce dané případně specifikací k příslušnému prefabrik. dílci (úprava pohledových ploch, příp. rubových ploch, osazení měřících zařízení, zkoušení a měření dílců a pod.).</t>
  </si>
  <si>
    <t>Vodorovné konstrukce</t>
  </si>
  <si>
    <t>451314</t>
  </si>
  <si>
    <t>PODKLADNÍ A VÝPLŇOVÉ VRSTVY Z PROSTÉHO BETONU C20/25
betonový základ  pod konstrukcí schodišť -  beton C20/25-XF3 - tl. 250  mm _x000D_
pol. vč. nákupu,dovozu a pokládky materiálu</t>
  </si>
  <si>
    <t>0.25*(7.5+3)=2,6 [A]</t>
  </si>
  <si>
    <t>- dodání  čerstvého  betonu  (betonové  směsi)  požadované  kvality,  jeho  uložení  do požadovaného tvaru při jakékoliv hustotě výztuže, konzistenci čerstvého betonu a způsobu hutnění, ošetření a ochranu betonu,_x000D_
- zhotovení nepropustného, mrazuvzdorného betonu a betonu požadované trvanlivosti a vlastností,_x000D_
- užití potřebných přísad a technologií výroby betonu,_x000D_
- zřízení pracovních a dilatačních spar, včetně potřebných úprav, výplně, vložek, opracování, očištění a ošetření,_x000D_
- bednění  požadovaných  konstr. (i ztracené) s úpravou  dle požadované  kvality povrchu betonu, včetně odbedňovacích a odskružovacích prostředků,_x000D_
- podpěrné  konstr. (skruže) a lešení všech druhů pro bednění, uložení čerstvého betonu, výztuže a doplňkových konstr., vč. požadovaných otvorů, ochranných a bezpečnostních opatření a základů těchto konstrukcí a lešení,_x000D_
- vytvoření kotevních čel, kapes, nálitků, a sedel,_x000D_
- zřízení  všech  požadovaných  otvorů, kapes, výklenků, prostupů, dutin, drážek a pod., vč. ztížení práce a úprav  kolem nich,_x000D_
- úpravy pro osazení výztuže, doplňkových konstrukcí a vybavení,_x000D_
- úpravy povrchu pro položení požadované izolace, povlaků a nátěrů, případně vyspravení,_x000D_
- ztížení práce u kabelových a injektážních trubek a ostatních zařízení osazovaných do betonu,_x000D_
- konstrukce betonových kloubů, upevnění kotevních prvků a doplňkových konstrukcí,_x000D_
- nátěry zabraňující soudržnost betonu a bednění,_x000D_
- výplň, těsnění  a tmelení spar a spojů,_x000D_
- opatření  povrchů  betonu  izolací  proti zemní vlhkosti v částech, kde přijdou do styku se zeminou nebo kamenivem,_x000D_
- případné zřízení spojovací vrstvy u základů,_x000D_
- úpravy pro osazení zařízení ochrany konstrukce proti vlivu bludných proudů</t>
  </si>
  <si>
    <t>45152</t>
  </si>
  <si>
    <t>PODKLADNÍ A VÝPLŇOVÉ VRSTVY Z KAMENIVA DRCENÉHO
podkladní vrstvy ze štěrkodrti  pod konstrukcí schodišť -  štěrkodrť ŠD - tl. 150  mm fr. 16-32 mm _x000D_
pol. vč. nákupu,dovozu a pokládky materiálu</t>
  </si>
  <si>
    <t>0.15*(7.5+3)=1,6 [A]</t>
  </si>
  <si>
    <t>Komunikace</t>
  </si>
  <si>
    <t>561401</t>
  </si>
  <si>
    <t>KAMENIVO ZPEVNĚNÉ CEMENTEM TŘ. I
komunikace- ostrůvek pojížděný - konstrukce F -podkladní vrstva ze směsi stmelené cementem SC C8/10- tl. 120  mm 
pol. vč. nákupu,dovozu a pokládky materiálu</t>
  </si>
  <si>
    <t>0.12*17=2,0 [A]</t>
  </si>
  <si>
    <t>- dodání směsi v požadované kvalitě
- očištění podkladu
- uložení směsi dle předepsaného technologického předpisu a zhutnění vrstvy v předepsané tloušťce
- zřízení vrstvy bez rozlišení šířky, pokládání vrstvy po etapách, včetně pracovních spar a spojů
- úpravu napojení, ukončení
- úpravu dilatačních spar včetně předepsané výztuže
- nezahrnuje postřiky, nátěry
- nezahrnuje úpravu povrchu krytu</t>
  </si>
  <si>
    <t>56330</t>
  </si>
  <si>
    <t>VOZOVKOVÉ VRSTVY ZE ŠTĚRKODRTI
chodník -konstrukce D -podkladní vrstva ze štěrkodrti ŠDB -min  tl. 150  mm fr. 0-32 mm  -kvalitativní třída B (dle sklonu zemní pláně 3% tl.150-170 mm)_x000D_
komunikace - ostrůvek nepojížděný -konstrukce E -podkladní vrstva ze štěrkodrti ŠDB - tl. 150  mm fr. 0-32 mm  -kvalitativní třída B_x000D_
pol. vč. nákupu,dovozu a pokládky materiálu</t>
  </si>
  <si>
    <t>0.16*489+0.15*49=85,6 [A]</t>
  </si>
  <si>
    <t>- dodání kameniva předepsané kvality a zrnitosti_x000D_
- rozprostření a zhutnění vrstvy v předepsané tloušťce_x000D_
- zřízení vrstvy bez rozlišení šířky, pokládání vrstvy po etapách_x000D_
- nezahrnuje postřiky, nátěry</t>
  </si>
  <si>
    <t>VOZOVKOVÉ VRSTVY ZE ŠTĚRKODRTI
komunikace-ostrůvek pojížděný - konstrukce F - podkladní vrstva ze štěrkodrti ŠDB - tl. 150  mm fr. 0-63 mm  -kvalitativní třída B
pol. vč. nákupu,dovozu a pokládky materiálu</t>
  </si>
  <si>
    <t>0.15*17=2,6 [A]</t>
  </si>
  <si>
    <t>- dodání kameniva předepsané kvality a zrnitosti
- rozprostření a zhutnění vrstvy v předepsané tloušťce
- zřízení vrstvy bez rozlišení šířky, pokládání vrstvy po etapách
- nezahrnuje postřiky, nátěry</t>
  </si>
  <si>
    <t>58221</t>
  </si>
  <si>
    <t>DLÁŽDĚNÉ KRYTY Z DROBNÝCH KOSTEK DO LOŽE Z KAMENIVA
komunikace - ostrůvek nepojížděný - konstrukce E - kamenná dlažba- žulová , štípaná - 120 x 120 mm tl. 120 mm   - do lože z kameniva drceného fr.4-8mm - tl. 40 mm _x000D_
pol. vč. nákupu,dovozu a pokládky</t>
  </si>
  <si>
    <t>49=49,0 [A]</t>
  </si>
  <si>
    <t>- dodání dlažebního materiálu v požadované kvalitě, dodání materiálu pro předepsané  lože v tloušťce předepsané dokumentací a pro předepsanou výplň spar
- očištění podkladu
- uložení dlažby dle předepsaného technologického předpisu včetně předepsané podkladní vrstvy a předepsané výplně spar
- zřízení vrstvy bez rozlišení šířky, pokládání vrstvy po etapách 
- úpravu napojení, ukončení podél obrubníků, dilatačních zařízení, odvodňovacích proužků, odvodňovačů, vpustí, šachet a pod., nestanoví-li zadávací dokumentace jinak
- nezahrnuje postřiky, nátěry
- nezahrnuje těsnění podél obrubníků, dilatačních zařízení, odvodňovacích proužků, odvodňovačů, vpustí, šachet a pod.</t>
  </si>
  <si>
    <t>58222</t>
  </si>
  <si>
    <t>DLÁŽDĚNÉ KRYTY Z DROBNÝCH KOSTEK DO LOŽE Z MC
komunikace - ostrůvek pojížděný - konstrukce F - kamenná dlažba- žulová , štípaná - 120 x 120 mm tl. 120 mm  - do lože cementové malty M25-XF4 tl. 40 mm_x000D_
včetně spárování cementovou maltou M25-XF3_x000D_
pol. vč. nákupu,dovozu a pokládky</t>
  </si>
  <si>
    <t>17=17,0 [A]</t>
  </si>
  <si>
    <t>- dodání dlažebního materiálu v požadované kvalitě, dodání materiálu pro předepsané  lože v tloušťce předepsané dokumentací a pro předepsanou výplň spar_x000D_
- očištění podkladu_x000D_
- uložení dlažby dle předepsaného technologického předpisu včetně předepsané podkladní vrstvy a předepsané výplně spar_x000D_
- zřízení vrstvy bez rozlišení šířky, pokládání vrstvy po etapách _x000D_
- úpravu napojení, ukončení podél obrubníků, dilatačních zařízení, odvodňovacích proužků, odvodňovačů, vpustí, šachet a pod., nestanoví-li zadávací dokumentace jinak_x000D_
- nezahrnuje postřiky, nátěry_x000D_
- nezahrnuje těsnění podél obrubníků, dilatačních zařízení, odvodňovacích proužků, odvodňovačů, vpustí, šachet a pod.</t>
  </si>
  <si>
    <t>582611</t>
  </si>
  <si>
    <t>KRYTY Z BETON DLAŽDIC SE ZÁMKEM ŠEDÝCH TL 60MM DO LOŽE Z KAM
chodník - konstrukce D - kryt betonová dlažba DL I - 100/200/60 mm -tl.60 mm - typ cihla (barva šedá) - do lože kameniva drceného fr.4-8 mm- tl. 40 mm_x000D_
pol. vč. nákupu, dovozu a pokládky</t>
  </si>
  <si>
    <t>440=440,0 [A]</t>
  </si>
  <si>
    <t>582614</t>
  </si>
  <si>
    <t>KRYTY Z BETON DLAŽDIC SE ZÁMKEM BAREV TL 60MM DO LOŽE Z KAM
chodník - konstrukce D - kryt betonová dlažba DL I - 100/200/60 mm -tl.60 mm - typ cihla (barva červená) - do lože kameniva drceného fr.4-8 mm- tl. 40 mm_x000D_
pol. vč. nákupu, dovozu a pokládky</t>
  </si>
  <si>
    <t>15=15,0 [A]</t>
  </si>
  <si>
    <t>58261A</t>
  </si>
  <si>
    <t>KRYTY Z BETON DLAŽDIC SE ZÁMKEM BAREV RELIÉF TL 60MM DO LOŽE Z KAM
chodník  - konstrukce D -  betonová dlažba DL I - 100/200/60 mm - tl. 60 mm -reliéfní dlažba-prvky OSSPO(barva červená)- -do lože z drceného kameniva fr.4-8 mm - tl. 40 mm _x000D_
pol. vč. nákupu,dovozu a pokládky</t>
  </si>
  <si>
    <t>34=34,0 [A]</t>
  </si>
  <si>
    <t>Potrubí</t>
  </si>
  <si>
    <t>89712</t>
  </si>
  <si>
    <t>VPUSŤ KANALIZAČNÍ ULIČNÍ KOMPLETNÍ Z BETONOVÝCH DÍLCŮ
uliční vpusti UV - vnější rozměr - s odtokem DN 150 včetně krycí mříže rozměru 500 x 500 mm_x000D_
pol. včetně nákupu,dovozu a montáže</t>
  </si>
  <si>
    <t>6=6,0 [A]</t>
  </si>
  <si>
    <t>položka zahrnuje:
- dodávku a osazení předepsaných dílů včetně mříže
- výplň, těsnění  a tmelení spar a spojů,
- opatření  povrchů  betonu  izolací  proti zemní vlhkosti v částech, kde přijdou do styku se zeminou nebo kamenivem,
- nezahrnuje předepsané podkladní konstrukce</t>
  </si>
  <si>
    <t>89921</t>
  </si>
  <si>
    <t>VÝŠKOVÁ ÚPRAVA POKLOPŮ
výšková úprava poklopů šoupat , šachet IS  a úprava zakrytí kolektorů v hranicích úprav</t>
  </si>
  <si>
    <t>7=7,0 [A]</t>
  </si>
  <si>
    <t>- položka výškové úpravy zahrnuje všechny nutné práce a materiály pro zvýšení nebo snížení zařízení (včetně nutné úpravy stávajícího povrchu vozovky nebo chodníku).</t>
  </si>
  <si>
    <t>Ostatní konstrukce a práce</t>
  </si>
  <si>
    <t>9111A1</t>
  </si>
  <si>
    <t>ZÁBRADLÍ SILNIČNÍ S VODOR MADLY - DODÁVKA A MONTÁŽ
ochranné ocelové dvoumadlové zábradlí,z bezešvých trubek prům 48,3 mm,tl.stěny 2,93 mm, pozinkované,uložené do beton. patek-beton C20/25-XF3 do chráničky PVC DN 100 ,sloupky po 1,50 a 2,00 m _x000D_
pol. vč. nákupu,dovozu a montáže</t>
  </si>
  <si>
    <t>2*1.5+2*4.2=11,4 [A]</t>
  </si>
  <si>
    <t>položka zahrnuje:_x000D_
- dodání zábradlí včetně předepsané povrchové úpravy_x000D_
- osazení sloupků zaberaněním nebo osazením do betonových bloků (včetně betonových bloků a nutných zemních prací)</t>
  </si>
  <si>
    <t>9111A3</t>
  </si>
  <si>
    <t>ZÁBRADLÍ SILNIČNÍ S VODOR MADLY - DEMONTÁŽ
demontáž stávajícího zábradlí na nástupišti BUS zastávky Jeřmanická - směr centrum_x000D_
položka včetně odvozu na místo určené investorem stavby - předpoklad do 5 km</t>
  </si>
  <si>
    <t>24=24,0 [A]</t>
  </si>
  <si>
    <t>položka zahrnuje:
- demontáž a odstranění zařízení
- jeho odvoz na předepsané místo</t>
  </si>
  <si>
    <t>914121</t>
  </si>
  <si>
    <t>DOPRAVNÍ ZNAČKY ZÁKLADNÍ VELIKOSTI OCELOVÉ FÓLIE TŘ 1 - DODÁVKA A MONTÁŽ
osazení nového  trvalého SDZ -  specifikace - grafická příloha PD SO 101 -  Situace dopravní značení_x000D_
položka včetně nákupu, dovozu a montáže SDZ</t>
  </si>
  <si>
    <t>1+2+1+7+2+2+4+3=22,0 [A]</t>
  </si>
  <si>
    <t>položka zahrnuje:_x000D_
- dodávku a montáž značek v požadovaném provedení_x000D_
- u dočasných (provizorních) značek a zařízení údržbu po celou dobu trvání funkce, náhradu zničených nebo ztracených kusů, nutnou opravu poškozených částí</t>
  </si>
  <si>
    <t>914123</t>
  </si>
  <si>
    <t>DOPRAVNÍ ZNAČKY ZÁKLADNÍ VELIKOSTI OCELOVÉ FÓLIE TŘ 1 - DEMONTÁŽ
demontáž stávajícího trvalého SDZ - specifikace - grafická příloha PD SO 101 -  Situace dopravní značení_x000D_
položka včetně odvozu a uložení do skladu správce komunikace</t>
  </si>
  <si>
    <t>1+1+1+1+2+1+2+1+2+3+1=16,0 [A]</t>
  </si>
  <si>
    <t>Položka zahrnuje odstranění, demontáž a odklizení materiálu s odvozem na předepsané místo</t>
  </si>
  <si>
    <t>914921</t>
  </si>
  <si>
    <t>SLOUPKY A STOJKY DOPRAVNÍCH ZNAČEK Z OCEL TRUBEK DO PATKY - DODÁVKA A MONTÁŽ
nové samostatné sloupky pro trvalé SDZ _x000D_
položka včetně nákupu, dovozu a montáže sloupku</t>
  </si>
  <si>
    <t>položka zahrnuje:_x000D_
- sloupky a upevňovací zařízení včetně jejich osazení (betonová patka, zemní práce)_x000D_
- u dočasných sloupků a upevňovacích zařízení údržbu po celou dobu trvání funkce, náhradu zničených nebo ztracených kusů, nutnou opravu poškozených částí</t>
  </si>
  <si>
    <t>914923</t>
  </si>
  <si>
    <t>SLOUPKY A STOJKY DZ Z OCEL TRUBEK DO PATKY DEMONTÁŽ
demontáž sloupků pro trvalé SDZ_x000D_
položka včetně odvozu materiálu na místo určené ínvestorem stavby</t>
  </si>
  <si>
    <t>8=8,0 [A]</t>
  </si>
  <si>
    <t>915111</t>
  </si>
  <si>
    <t>VODOROVNÉ DOPRAVNÍ ZNAČENÍ BARVOU HLADKÉ - DODÁVKA A POKLÁDKA
provedení nového VDZ čar  šířky 0,125 m, 0,250  , ploch a  symbolů  v bílé barvě_x000D_
položka včetně nákupu,dovozu materiálu a prací souvisejících s pokládkou VDZ</t>
  </si>
  <si>
    <t>liniové:0.125*(41*0.66+21+19*0.5+24+26)+0.25*(11*0.5+22*0.5+20*0.5)=20,1 [A]
plošné+symboly: 0.33*(7+6)+6*0.5*3+2*2=17,3 [B]
Celkem: A+B=37,4 [C]</t>
  </si>
  <si>
    <t>položka zahrnuje:_x000D_
- dodání a pokládku nátěrového materiálu (měří se pouze natíraná plocha)_x000D_
- předznačení a reflexní úpravu</t>
  </si>
  <si>
    <t>915221</t>
  </si>
  <si>
    <t>VODOR DOPRAV ZNAČ PLASTEM STRUKTURÁLNÍ NEHLUČNÉ - DOD A POKLÁDKA
provedení hmatného vodicího pásu v místě nového místa pro přecházení _x000D_
položka včetně nákupu,dovozu materiálu a prací souvisejících s pokládkou VDZ</t>
  </si>
  <si>
    <t>8*2*0.1=1,6 [A]</t>
  </si>
  <si>
    <t>položka zahrnuje:
- dodání a pokládku nátěrového materiálu (měří se pouze natíraná plocha)
- předznačení a reflexní úpravu</t>
  </si>
  <si>
    <t>916C3</t>
  </si>
  <si>
    <t>DOPRAVNÍ MAJÁČKY NEPROSVĚTLOVANÉ
výstražný dopravní maják deformovatelný - plastový - deformovatelnost třídy 3  s vyznačením SDZ C4a+ Z4b  - osazení na ochranném dělícím ostrůvku_x000D_
pol. včetně nákupu,dovozu a montáže zařízení</t>
  </si>
  <si>
    <t>2=2,0 [A]</t>
  </si>
  <si>
    <t>položka zahrnuje:
- dodání zařízení v předepsaném provedení včetně jeho osazení
- základy</t>
  </si>
  <si>
    <t>917211</t>
  </si>
  <si>
    <t>ZÁHONOVÉ OBRUBY Z BETONOVÝCH OBRUBNÍKŮ ŠÍŘ 50MM
betonový obrubník 50/200/1000 mm do bet. lože C20/25-XF3 tl. 100 mm- včetně 5% rezerva na prořez obrub_x000D_
pol. vč. nákupu,dovozu a osazení obrub</t>
  </si>
  <si>
    <t>(23+14+25+15+2+2+1+14+27+31+21+41+21+5+35+12+7+4)*1.05=315,0 [A]</t>
  </si>
  <si>
    <t>Položka zahrnuje:
dodání a pokládku betonových obrubníků o rozměrech předepsaných zadávací dokumentací
betonové lože i boční betonovou opěrku.</t>
  </si>
  <si>
    <t>917223</t>
  </si>
  <si>
    <t>SILNIČNÍ A CHODNÍKOVÉ OBRUBY Z BETONOVÝCH OBRUBNÍKŮ ŠÍŘ 100MM
silniční betonový obrubník 100/250/1000 mm do bet. lože C20/25-XF3 tl. 150 mm-včetně 5% rezerva na prořez obrub_x000D_
pol. vč. nákupu, dovozu a osazení obrub</t>
  </si>
  <si>
    <t>(2*2+12*2+5*2)*1.05=39,9 [A]</t>
  </si>
  <si>
    <t>917224</t>
  </si>
  <si>
    <t>SILNIČNÍ A CHODNÍKOVÉ OBRUBY Z BETONOVÝCH OBRUBNÍKŮ ŠÍŘ 150MM
silniční betonový obrubník 150/250/1000 mm do bet. lože C20/25-XF3 tl. 150 mm-včetně 5% rezerva na prořez obrub_x000D_
pol. vč. nákupu,dovozu a osazení obrub</t>
  </si>
  <si>
    <t>(86+14+10+41+37+16+51+29+27+75+6)*1.05=411,6 [A]</t>
  </si>
  <si>
    <t>Položka zahrnuje:_x000D_
dodání a pokládku betonových obrubníků o rozměrech předepsaných zadávací dokumentací_x000D_
betonové lože i boční betonovou opěrku.</t>
  </si>
  <si>
    <t>91725</t>
  </si>
  <si>
    <t>NÁSTUPIŠTNÍ OBRUBNÍKY BETONOVÉ
betonový zastávkový obrubník -bezbariérový 290x400x1000 mm na betonový základ C30/37-XF4  tl. 150 mm s boční opěrou (36 ks standard + 4 ks přechodový)_x000D_
pol. vč. nákupu,dovozu a osazení obrub</t>
  </si>
  <si>
    <t>2*18+4*1=40,0 [A]</t>
  </si>
  <si>
    <t>966184</t>
  </si>
  <si>
    <t>DEMONTÁŽ KONSTRUKCÍ KOVOVÝCH S ODVOZEM DO 5KM
demontáž stávajícího přístřešku zastávky Jeřmanická -směr centrum_x000D_
položka včetně odvozu na místo určené investorem stavby - předpoklad do 5 km</t>
  </si>
  <si>
    <t xml:space="preserve">KPL       </t>
  </si>
  <si>
    <t>1=1,0 [A]</t>
  </si>
  <si>
    <t>položka zahrnuje:
- rozebrání konstrukce bez ohledu na použitou technologii
- veškeré pomocné konstrukce (lešení a pod.)
-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
- veškeré další práce plynoucí z technologického předpisu a z platných předpisů</t>
  </si>
  <si>
    <t>DEMONTÁŽ KONSTRUKCÍ KOVOVÝCH S ODVOZEM DO 5KM
demontáž stávající lavičky na nástupišti zastávky Jeřmanická -směr centrum_x000D_
položka včetně odvozu na místo určené investorem stavby - předpoklad do 5 km</t>
  </si>
  <si>
    <t>96687</t>
  </si>
  <si>
    <t>VYBOURÁNÍ ULIČNÍCH VPUSTÍ KOMPLETNÍCH
odstranění uličních vpustí v hranicích úprav_x000D_
položka včetně odvozu na skládku - vzdálenost do 20 km- skládkovné v samostatné položce 014101.1</t>
  </si>
  <si>
    <t>- položka zahrnuje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položce)_x000D_
- položka zahrnuje veškeré další práce plynoucí z technologického předpisu a z platných předpisů</t>
  </si>
  <si>
    <t>C e l k e m</t>
  </si>
  <si>
    <t>SO 101.2</t>
  </si>
  <si>
    <t>Úprava křižovatky - ZPŮSOBILÉ VÝDAJE VEDLEJŠÍ</t>
  </si>
  <si>
    <t>02620</t>
  </si>
  <si>
    <t>ZKOUŠENÍ KONSTRUKCÍ A PRACÍ NEZÁVISLOU ZKUŠEBNOU
položka obsahuje zkoušení konstrukcí - zkoušky na zemní pláni vozovky komunikace a zpevněných ploch a po provedení podkladních vrstev těchto zpevněných konstrukcí - minimálně 2  místa v uvedeném úseku</t>
  </si>
  <si>
    <t>zahrnuje veškeré náklady spojené s objednatelem požadovanými zkouškami</t>
  </si>
  <si>
    <t>02720</t>
  </si>
  <si>
    <t>POMOC PRÁCE ZŘÍZ NEBO ZAJIŠŤ REGULACI A OCHRANU DOPRAVY
dopravně inženýrská opatření -osazení provizorního DZ - v průběhu stavby dle ZOV a vyjádření příslušného DI PČR- viz dokumentace a dokladová část,zahrnuje pronájem,osazení,přesuny a odvoz provizorního DZ</t>
  </si>
  <si>
    <t>zahrnuje veškeré náklady spojené s objednatelem požadovanými zařízeními</t>
  </si>
  <si>
    <t>02911</t>
  </si>
  <si>
    <t>OSTATNÍ POŽADAVKY - GEODETICKÉ ZAMĚŘENÍ
geometrické zaměření skutečného provedení stavby</t>
  </si>
  <si>
    <t>zahrnuje veškeré náklady spojené s objednatelem požadovanými pracemi</t>
  </si>
  <si>
    <t>OSTATNÍ POŽADAVKY - GEODETICKÉ ZAMĚŘENÍ
geodetická činnost v průběhu provádění stavebních prací(geodet zhotovitele stavby) včetně vytyčení stavby a zjištění skutečného průběhu IS,součástí je vybudování potřebné vytyčovací sítě</t>
  </si>
  <si>
    <t>02940</t>
  </si>
  <si>
    <t>OSTATNÍ POŽADAVKY - VYPRACOVÁNÍ DOKUMENTACE
vypracování realizačních detailů stavebního objektu dle požadavků vybraného zhotovitele stavby a dokumentace skutečného provedení stavby ( DSPS ) včetně digitální podoby ve formátech dwg a pdf</t>
  </si>
  <si>
    <t>02960</t>
  </si>
  <si>
    <t>OSTATNÍ POŽADAVKY - ODBORNÝ DOZOR
autorský dozor projektanta</t>
  </si>
  <si>
    <t xml:space="preserve">KČ        </t>
  </si>
  <si>
    <t>zahrnuje veškeré náklady spojené s objednatelem požadovaným dozorem</t>
  </si>
  <si>
    <t>02991</t>
  </si>
  <si>
    <t>OSTATNÍ POŽADAVKY - INFORMAČNÍ TABULE
položka obsahuje výrobu a osazení informativní tabule stavby obsahující údaje investora,projektanta,dodavatele,termín provádění,výši nákladů a zodpovědné osoby,po dokončení stavby bude tabule odstraněna</t>
  </si>
  <si>
    <t>položka zahrnuje:
- dodání a osazení informačních tabulí v předepsaném provedení a množství s obsahem předepsaným zadavatelem
- veškeré nosné a upevňovací konstrukce
- základové konstrukce včetně nutných zemních prací
- demontáž a odvoz po skončení platnosti
- případně nutné opravy poškozených čátí během platnosti</t>
  </si>
  <si>
    <t>ODSTRAN PODKL ZPEVNĚNÝCH PLOCH Z KAMENIVA NESTMEL, ODVOZ DO 20KM
odstranění podkladních vrstev konstrukcí vozovky  BUS zálivů  v tl.330-350 mm dle situace z důvodu úpravy vozovky komunikací v křižovatce, výstavby autobusového zálivu a posunu chodníků do nové pozice v hranicích úprav
položka včetně odvozu na skládku - vzdálenost do 20 km- skládkovné v samostatné položce 014101.2</t>
  </si>
  <si>
    <t xml:space="preserve">zálivy: 0.34*(129+50)=60,9 [A]
</t>
  </si>
  <si>
    <t>113338</t>
  </si>
  <si>
    <t>ODSTRAN PODKL ZPEVNĚNÝCH PLOCH S ASFALT POJIVEM, ODVOZ DO 20KM
odstranění podkladních vrstev konstrukcí vozovky BUS zálivů  v tl.50 mm dle situace z důvodu úpravy vozovky komunikací v křižovatce, výstavby autobusového zálivu a posunu chodníků do nové pozice v hranicích úprav
položka včetně odvozu na skládku - vzdálenost do 20 km- skládkovné v samostatné položce 014101.4</t>
  </si>
  <si>
    <t>0.05*(129+50)=9,0 [A]</t>
  </si>
  <si>
    <t>123738</t>
  </si>
  <si>
    <t>ODKOP PRO SPOD STAVBU SILNIC A ŽELEZNIC TŘ. I, ODVOZ DO 20KM
odkop zeminy v místech výstavby nového autobusového zálivu ,přídlažby   v tl.150-650 mm v hranicích úprav 
položka včetně odvozu na skládku - vzdálenost do 20 km- skládkovné v samostatné položce 014101.3</t>
  </si>
  <si>
    <t>záliv,přídlažba: 0.65*70+0.15*22=48,8 [A]</t>
  </si>
  <si>
    <t>ÚPRAVA PLÁNĚ SE ZHUTNĚNÍM V HORNINĚ TŘ. I
úprava pláně v místě provedení konstrukce autobusového zálivu  v hranicích úprav  bude provedena úprava pláně na požadovanou únosnost</t>
  </si>
  <si>
    <t>124=124,0 [A]</t>
  </si>
  <si>
    <t>KAMENIVO ZPEVNĚNÉ CEMENTEM TŘ. I
záliv/přídlažba - konstrukce C -podkladní vrstva ze směsi stmelené cementem SC C12/15- tl. 200  mm _x000D_
pol. vč. nákupu,dovozu a pokládky materiálu</t>
  </si>
  <si>
    <t>0.2*124=24,8 [A]</t>
  </si>
  <si>
    <t>VOZOVKOVÉ VRSTVY ZE ŠTĚRKODRTI
komunikace-záliv/přídlažba - konstrukce C - podkladní vrstva ze štěrkodrti ŠDB - tl. 200  mm fr. 0-63 mm  -kvalitativní třída B(dle sklonu zemní pláně 3% tl.200-240 mm)
pol. vč. nákupu,dovozu a pokládky materiálu</t>
  </si>
  <si>
    <t>0.22*124=27,3 [A]</t>
  </si>
  <si>
    <t>58212</t>
  </si>
  <si>
    <t>DLÁŽDĚNÉ KRYTY Z VELKÝCH KOSTEK DO LOŽE Z MC
záliv/přídlažba - konstrukce C - kamenná dlažba- žulová , štípaná - 160 x 160 mm tl. 160 mm -kryt autobusového zálivu + přídlažba -  do lože cementové malty M25-XF4 tl. 40 mm_x000D_
včetně spárování cementovou maltou M25-XF4_x000D_
pol. vč. nákupu,dovozu a pokládky</t>
  </si>
  <si>
    <t>Přidružená stavební výroba</t>
  </si>
  <si>
    <t>76799</t>
  </si>
  <si>
    <t>OSTATNÍ KOVOVÉ DOPLŇK KONSTRUKCE
přístřešek autobusové zastávky - typ zastávka rozměru 2780x1800x2500 mm - konstrukce ze svařovaných profilů skružených do mírného oblouku - Al-trubek a plechu,bez bočnic,zastřešení z průhledných polykarbonátových desek, stěny přístřešku mají výplň z bezpečnostního tvrzeného skla, konstrukce přístřešku bude upevněna pomocí kotevních profilů se zapuštěním do betonového základu_x000D_
pol. včetně nákupu,dovozu a montáže</t>
  </si>
  <si>
    <t>- položky doplňkových konstrukcí zahrnují vedle vlastních zámečnických výrobků i rámy, rošty, lišty, kování, podpěrné, závěsné, upevňovací prvky, spojovací a těsnící materiál, pomocný materiál, kompletní povrchovou úpravu, u doplňkových stavebních konstrukcí je zahrnuto drobné zasklení nebo jiná předepsaná výplň.</t>
  </si>
  <si>
    <t>966148</t>
  </si>
  <si>
    <t>BOURÁNÍ KONSTRUKCÍ Z CIHEL A TVÁRNIC S ODVOZEM DO 20KM
vybourání stávající zídky z betonových  tvárnic ohraničující nástupiště BUS zálivu Jeřmanická - centrum_x000D_
položka včetně odvozu na skládku - vzdálenost do 20 km- skládkovné v samostatné položce 014101.1</t>
  </si>
  <si>
    <t>24*1.2*0.2=5,8 [A]</t>
  </si>
  <si>
    <t>položka zahrnuje:
- rozbourání konstrukce bez ohledu na použitou technologii
- veškeré pomocné konstrukce (lešení a pod.)
-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
- veškeré další práce plynoucí z technologického předpisu a z platných předpisů</t>
  </si>
  <si>
    <t>96615</t>
  </si>
  <si>
    <t>BOURÁNÍ KONSTRUKCÍ Z PROSTÉHO BETONU
odstranění betonových konstrukcí - základové betonové kce pro dočasné mobilní stavby v místě zastávky BUS -směr Vesec_x000D_
položka včetně odvozu na skládku - vzdálenost do 20 km- skládkovné v samostatné položce 014101.1</t>
  </si>
  <si>
    <t>7.5*0.45=3,4 [A]</t>
  </si>
  <si>
    <t>položka zahrnuje:_x000D_
- rozbourání konstrukce bez ohledu na použitou technologii_x000D_
- veškeré pomocné konstrukce (lešení a pod.)_x000D_
-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položce)_x000D_
- veškeré další práce plynoucí z technologického předpisu a z platných předpisů</t>
  </si>
  <si>
    <t>SO 101.3</t>
  </si>
  <si>
    <t>Úprava křižovatky - VRN  a preliminář - NEZPŮSOBILÉ VÝDAJE</t>
  </si>
  <si>
    <t>03100</t>
  </si>
  <si>
    <t>ZAŘÍZENÍ STAVENIŠTĚ - ZŘÍZENÍ, PROVOZ, DEMONTÁŽ
-zařízení staveniště pro vybraného zhotovitele stavby, vyčleněny pozemky ve vlastnictví investora</t>
  </si>
  <si>
    <t>zahrnuje objednatelem povolené náklady na pořízení (event. pronájem), provozování, udržování a likvidaci zhotovitelova zařízení</t>
  </si>
  <si>
    <t>ODSTRAN PODKL ZPEVNĚNÝCH PLOCH Z KAMENIVA NESTMEL, ODVOZ DO 20KM
odstranění podkladních vrstev konstrukcí vozovky komunikace  v tl.370 mm dle situace z důvodu úpravy vozovky komunikací v křižovatce, výstavby autobusového zálivu a posunu chodníků do nové pozice v hranicích úprav
položka včetně odvozu na skládku - vzdálenost do 20 km- skládkovné v samostatné položce 014101.2</t>
  </si>
  <si>
    <t>komunikace: 0.37*1335=494,0 [A]</t>
  </si>
  <si>
    <t>ODSTRAN PODKL ZPEVNĚNÝCH PLOCH S ASFALT POJIVEM, ODVOZ DO 20KM
odstranění podkladních vrstev konstrukcí vozovky komunikací v tl. 90 mm dle situace z důvodu úpravy vozovky komunikací v křižovatce, výstavby autobusového zálivu a posunu chodníků do nové pozice v hranicích úprav
položka včetně odvozu na skládku - vzdálenost do 20 km- skládkovné v samostatné položce 014101.4</t>
  </si>
  <si>
    <t>0.09*1335=120,2 [A]</t>
  </si>
  <si>
    <t>11372</t>
  </si>
  <si>
    <t>FRÉZOVÁNÍ VOZOVEK ASFALTOVÝCH
 frézování s reprofilací stávající vozovky komunikací a BUS zálivů s  AB-krytem v tl. 40-100 mm  dle situace v hranicích úprav_x000D_
položka včetně odvozu recyklátu na místo určené investorem stavby - předpoklad odvozu do 20 km, poplatek za uložení materiálu na deponii investora nebude účtován</t>
  </si>
  <si>
    <t>0.04*120+0.08*1335+0.1*60=117,6 [A]</t>
  </si>
  <si>
    <t>ODKOPÁVKY A PROKOPÁVKY OBECNÉ TŘ. I, ODVOZ DO 20KM
odkop zeminy v místech  provedení drenáže v hranicích úprav
položka včetně odvozu na skládku - vzdálenost do 20 km- skládkovné v samostatné položce 014101.3</t>
  </si>
  <si>
    <t>drenáž: 0.2*(58+33)=18,2 [A]</t>
  </si>
  <si>
    <t>ODKOP PRO SPOD STAVBU SILNIC A ŽELEZNIC TŘ. I, ODVOZ DO 20KM
odkop zeminy v místech výstavby nového autobusového zálivu ,přídlažby a lokálně v místě obnovy konstrukce vozovky  v tl.150-650 mm v hranicích úprav _x000D_
položka včetně odvozu na skládku - vzdálenost do 20 km- skládkovné v samostatné položce 014101.3</t>
  </si>
  <si>
    <t>vozovka komunikace: 0.15*(60+50)+0.18*65=28,2 [A]</t>
  </si>
  <si>
    <t>12911</t>
  </si>
  <si>
    <t>ČIŠTĚNÍ VOZOVEK OD NÁNOSU
položka obsahuje přečištění vozovky zametením od nečistot a nánosů volného materiálu  před provedením spojovacího postřiku v místě obnovy krytu vozovky komunikace_x000D_
položka včetně odvozu na skládku - vzdálenost do 20 km- skládkovné v samostatné položce 014101.2</t>
  </si>
  <si>
    <t>733+575=1 308,0 [A]</t>
  </si>
  <si>
    <t>- vodorovná a svislá doprava, přemístění, přeložení, manipulace s výkopkem a uložení na skládku (bez poplatku)</t>
  </si>
  <si>
    <t>ZEMNÍ KRAJNICE A DOSYPÁVKY Z NAKUPOVANÝCH MATERIÁLŮ
hutněná dosypávka po vrstvách max. tl. 150 mm z nakupovaného materiálu v krajnici vozovky
položka včetně nákupu, dovozu a souvisejících prací s pokládkou materiálu</t>
  </si>
  <si>
    <t>krajnice: 0.3*45+0.1*40=17,5 [A]</t>
  </si>
  <si>
    <t>ÚPRAVA PLÁNĚ SE ZHUTNĚNÍM V HORNINĚ TŘ. I
úprava pláně v místě provedení obnovy konstrukce komunikace v hranicích úprav  bude provedena úprava pláně na požadovanou únosnost</t>
  </si>
  <si>
    <t>733=733,0 [A]</t>
  </si>
  <si>
    <t>21263</t>
  </si>
  <si>
    <t>TRATIVODY KOMPLET Z TRUB Z PLAST HMOT DN DO 150MM
podélná drenáž PVC DN 150 flexibilní děrovaná na betonové lože C8/10 a lože ze štěrkodrti ŠD fr. 0-22 mm,_x000D_
položka včetně obsypu ze štěrkopísku fr. 8-32 mm včetně uložení do separační geotextilie 200 g/m2_x000D_
položka včetně nákupu,dovozu a pokládky</t>
  </si>
  <si>
    <t>58+33=91,0 [A]</t>
  </si>
  <si>
    <t>Položka platí pro kompletní konstrukce trativodů a zahrnuje zejména:_x000D_
- výkop rýhy předepsaného tvaru v dané třídě těžitelnosti, výplň, zásyp trativodu včetně dopravy, uložení přebytečného materiálu, dodávky předepsaného materiálu pro výplň a zásyp_x000D_
- zřízení spojovací vrstvy_x000D_
- zřízení podkladu a lože trativodu z předepsaného materiálu_x000D_
- dodávka a uložení trativodu předepsaného materiálu a profilu_x000D_
- obsyp trativodu předepsaným materiálem_x000D_
- ukončení trativodu zaústěním do potrubí nebo vodoteče, případně vybudování ukončujícího objektu (kapličky) dle VL_x000D_
- veškerý materiál, výrobky a polotovary, včetně mimostaveništní a vnitrostaveništní dopravy_x000D_
- nezahrnuje opláštění z geotextilie, fólie</t>
  </si>
  <si>
    <t>21361</t>
  </si>
  <si>
    <t>DRENÁŽNÍ VRSTVY Z GEOTEXTILIE
netkaná geotextilie 200 g/m2 -separační a drenážní funkce v místě podélné drenáže _x000D_
položka včetně nákupu,dovozu a souvisejících prací s pokládkou materiálu</t>
  </si>
  <si>
    <t>(58+33)*1.6=145,6 [A]</t>
  </si>
  <si>
    <t>Položka zahrnuje:_x000D_
- dodávku předepsané geotextilie (včetně nutných přesahů) pro drenážní vrstvu, včetně mimostaveništní a vnitrostaveništní dopravy_x000D_
- provedení drenážní vrstvy předepsaných rozměrů a předepsaného tvaru</t>
  </si>
  <si>
    <t>KAMENIVO ZPEVNĚNÉ CEMENTEM TŘ. I
komunikace - konstrukce A -podkladní vrstva ze směsi stmelené cementem SC C8/10- tl. 130  mm 
pol. vč. nákupu,dovozu a pokládky materiálu</t>
  </si>
  <si>
    <t>0.13*733=95,3 [A]</t>
  </si>
  <si>
    <t>VOZOVKOVÉ VRSTVY ZE ŠTĚRKODRTI
komunikace - konstrukce A -podkladní vrstva ze štěrkodrti ŠDB -min  tl. 220  mm fr. 0-63 mm  -kvalitativní třída B(dle sklonu zemní pláně 3% -  tl.220-400 mm)
pol. vč. nákupu,dovozu a pokládky materiálu</t>
  </si>
  <si>
    <t>0.31*733=227,2 [A]</t>
  </si>
  <si>
    <t>56960</t>
  </si>
  <si>
    <t>ZPEVNĚNÍ KRAJNIC Z RECYKLOVANÉHO MATERIÁLU
obnova nezpevněné krajnice z AB-recyklátu v hranicích úprav -  tl. 100 mm - nakupovaný materiál_x000D_
pol. vč. nákupu, dovozu a pokládky materiálu</t>
  </si>
  <si>
    <t>6*0.1=0,6 [A]</t>
  </si>
  <si>
    <t>- dodání recyklátu v požadované kvalitě
- očištění podkladu
- uložení recyklátu dle předepsaného technologického předpisu, zhutnění vrstvy v předepsané tloušťce
- zřízení vrstvy bez rozlišení šířky, pokládání vrstvy po etapách, včetně pracovních spar a spojů
- úpravu napojení, ukončení 
- nezahrnuje postřiky, nátěry</t>
  </si>
  <si>
    <t>572213</t>
  </si>
  <si>
    <t>SPOJOVACÍ POSTŘIK Z EMULZE DO 0,5KG/M2
spojovací postřik z asfaltové emulze PSE 0,25 kg/m2 - komunikace - konstrukce A,B_x000D_
spojovací postřik z asfaltové emulze PSE 0,35 kg/m2 - komunikace - konstrukce A_x000D_
spojovací postřik z asfaltové emulze PSE 0,50 kg/m2 - komunikace - konstrukce B_x000D_
položka včetně nákupu,dovozu a pokládky materiálu</t>
  </si>
  <si>
    <t>733+575+733+575=2 616,0 [A]</t>
  </si>
  <si>
    <t>- dodání všech předepsaných materiálů pro postřiky v předepsaném množství_x000D_
- provedení dle předepsaného technologického předpisu_x000D_
- zřízení vrstvy bez rozlišení šířky, pokládání vrstvy po etapách_x000D_
- úpravu napojení, ukončení</t>
  </si>
  <si>
    <t>574A04</t>
  </si>
  <si>
    <t>ASFALTOVÝ BETON PRO OBRUSNÉ VRSTVY ACO 11+, 11S
komunikace - konstrukce A,B   - kryt asfaltový beton ACO 11S - tl. 40  mm _x000D_
položka včetně nákupu,dovozu a pokládky materiálu</t>
  </si>
  <si>
    <t>0.04*(733+575)=52,3 [A]</t>
  </si>
  <si>
    <t>- dodání směsi v požadované kvalitě
- očištění podkladu
- uložení směsi dle předepsaného technologického předpisu, zhutnění vrstvy v předepsané tloušťce
- zřízení vrstvy bez rozlišení šířky, pokládání vrstvy po etapách, včetně pracovních spar a spojů
- úpravu napojení, ukončení podél obrubníků, dilatačních zařízení, odvodňovacích proužků, odvodňovačů, vpustí, šachet a pod.
- nezahrnuje postřiky, nátěry
- nezahrnuje těsnění podél obrubníků, dilatačních zařízení, odvodňovacích proužků, odvodňovačů, vpustí, šachet a pod.</t>
  </si>
  <si>
    <t>574C06</t>
  </si>
  <si>
    <t>ASFALTOVÝ BETON PRO LOŽNÍ VRSTVY ACL 16+, 16S
komunikace - konstrukce A - ložná vrstva krytu asfaltový beton ACL 16S - tl. 60  mm _x000D_
komunikace - konstrukce B - ložná vrstva krytu asfaltový beton ACL 16S - tl. 60  mm _x000D_
pol. vč.nákupu, dovozu a pokládky materiálu</t>
  </si>
  <si>
    <t>0.06*(733+575)=78,5 [A]</t>
  </si>
  <si>
    <t>574E06</t>
  </si>
  <si>
    <t>ASFALTOVÝ BETON PRO PODKLADNÍ VRSTVY ACP 16+, 16S
komunikace - konstrukce A - podkladní vrstva krytu asfaltový beton ACP 16S - tl. 50  mm  _x000D_
pol. vč.nákupu, dovozu a pokládky materiálu</t>
  </si>
  <si>
    <t>0.05*733=36,7 [A]</t>
  </si>
  <si>
    <t>58920</t>
  </si>
  <si>
    <t>VÝPLŇ SPAR MODIFIKOVANÝM ASFALTEM
ve styku krytu vozovky a silniční obrubou osazenou podél vozovky, mezi novým a starým AB- krytem, podélná středová styková spára_x000D_
položka včetně nákupu,dovozu a pokládky materiálu</t>
  </si>
  <si>
    <t>13+4+5+7+6+86+46+38+52+77+75=409,0 [A]</t>
  </si>
  <si>
    <t>položka zahrnuje:_x000D_
- dodávku předepsaného materiálu_x000D_
- vyčištění a výplň spar tímto materiálem</t>
  </si>
  <si>
    <t>919112</t>
  </si>
  <si>
    <t>ŘEZÁNÍ ASFALTOVÉHO KRYTU VOZOVEK TL DO 100MM
v místě styku nové vozovky MK se stávajícím AB krytem MK a v místě obnovy krytu vozovky ve styku s budoucí obrubou - v tl. 100 mm_x000D_
položka včetně dovozu zařízení pro uvedenou stavební činnost</t>
  </si>
  <si>
    <t>13+4+5+7+6+23+22+31+5=116,0 [A]</t>
  </si>
  <si>
    <t>položka zahrnuje řezání vozovkové vrstvy v předepsané tloušťce, včetně spotřeby vody</t>
  </si>
  <si>
    <t>93811</t>
  </si>
  <si>
    <t>OČIŠTĚNÍ ASFALTOVÝCH VOZOVEK UMYTÍM VODOU
umytí vozovky s AB-krytem v rozsahu hranic úprav- po provedenÍ frézování krytu vozovky komunikace před pokládkou nových vrstev krytu_x000D_
položka včetně dovozumateriálu a souvisejících prací</t>
  </si>
  <si>
    <t>položka zahrnuje očištění předepsaným způsobem včetně odklizení vzniklého odpadu</t>
  </si>
  <si>
    <t>SO 301.1</t>
  </si>
  <si>
    <t>Odvodnění komunikace - ZPŮSOBILÉ VÝDAJE HLAVNÍ</t>
  </si>
  <si>
    <t>CS ÚRS 2017 02</t>
  </si>
  <si>
    <t>115101201</t>
  </si>
  <si>
    <t>Čerpání vody na dopravní výšku do 10 m průměrný přítok do 500 l/min
Čerpání vody na dopravní výšku do 10 m s uvažovaným průměrným přítokem do 500 l/min</t>
  </si>
  <si>
    <t xml:space="preserve">HOD       </t>
  </si>
  <si>
    <t>115101301</t>
  </si>
  <si>
    <t>Pohotovost čerpací soupravy pro dopravní výšku do 10 m přítok do 500 l/min
Pohotovost záložní čerpací soupravy pro dopravní výšku do 10 m s uvažovaným průměrným přítokem do 500 l/min</t>
  </si>
  <si>
    <t xml:space="preserve">DEN       </t>
  </si>
  <si>
    <t>119001421</t>
  </si>
  <si>
    <t>Dočasné zajištění kabelů a kabelových tratí ze 3 volně ložených kabelů
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kabelů a kabelových tratí z volně ložených kabelů a to do 3 kabelů</t>
  </si>
  <si>
    <t>132201201</t>
  </si>
  <si>
    <t>Hloubení rýh š do 2000 mm v hornině tř. 3 objemu do 100 m3
Hloubení zapažených i nezapažených rýh šířky přes 600 do 2 000 mm s urovnáním dna do předepsaného profilu a spádu v hornině tř. 3 do 100 m3</t>
  </si>
  <si>
    <t>pr.hl. (1,7+1,05)/2=
Mezisoučet: A=
trasa 57,4*0,8*1,375=
kom -(28,5*0,8*0,5)=
záliv -(1,3*0,8*0,6)=
ostrůvek -(2,4*0,8*0,25)=
chodník -(1,8*0,8*0,25)=
zeleň -(23,4*0,8*0,1)=
Mezisoučet: C+D+E+F+G+H=
hloubení rýh 50% 48,404*0,5=</t>
  </si>
  <si>
    <t>132201209</t>
  </si>
  <si>
    <t>Příplatek za lepivost k hloubení rýh š do 2000 mm v hornině tř. 3
Hloubení zapažených i nezapažených rýh šířky přes 600 do 2 000 mm s urovnáním dna do předepsaného profilu a spádu v hornině tř. 3 Příplatek k cenám za lepivost horniny tř. 3</t>
  </si>
  <si>
    <t>hloubení rýh 50% 48,404*0,5*0,3=</t>
  </si>
  <si>
    <t>132301201</t>
  </si>
  <si>
    <t>Hloubení rýh š do 2000 mm v hornině tř. 4 objemu do 100 m3
Hloubení zapažených i nezapažených rýh šířky přes 600 do 2 000 mm s urovnáním dna do předepsaného profilu a spádu v hornině tř. 4 do 100 m3</t>
  </si>
  <si>
    <t>132301209</t>
  </si>
  <si>
    <t>Příplatek za lepivost k hloubení rýh š do 2000 mm v hornině tř. 4
Hloubení zapažených i nezapažených rýh šířky přes 600 do 2 000 mm s urovnáním dna do předepsaného profilu a spádu v hornině tř. 4 Příplatek k cenám za lepivost horniny tř. 4</t>
  </si>
  <si>
    <t>151101102</t>
  </si>
  <si>
    <t>Zřízení příložného pažení a rozepření stěn rýh hl do 4 m
Zřízení příložného pažení a rozepření stěn rýh hl do 4 m</t>
  </si>
  <si>
    <t>trasa 57,4*2,0*1,375=</t>
  </si>
  <si>
    <t>151101112</t>
  </si>
  <si>
    <t>Odstranění příložného pažení a rozepření stěn rýh hl do 4 m
Odstranění příložného pažení a rozepření stěn rýh hl do 4 m</t>
  </si>
  <si>
    <t>161101102</t>
  </si>
  <si>
    <t>Svislé přemístění výkopku z horniny tř. 1 až 4 hl výkopu do 4 m
Svislé přemístění výkopku bez naložení do dopravní nádoby avšak s vyprázdněním dopravní nádoby na hromadu nebo do dopravního prostředku z horniny tř. 1 až 4, při hloubce výkopu přes 2,5 do 4 m</t>
  </si>
  <si>
    <t>trasa 57,4*0,8*1,375=
kom -(28,5*0,8*0,5)=
záliv -(1,3*0,8*0,6)=
ostrůvek -(2,4*0,8*0,25)=
chodník -(1,8*0,8*0,25)=
zeleň -(23,4*0,8*0,1)=
Mezisoučet: A+B+C+D+E+F=</t>
  </si>
  <si>
    <t>162301101</t>
  </si>
  <si>
    <t>Vodorovné přemístění do 500 m výkopku/sypaniny z horniny tř. 1 až 4
Vodorovné přemístění výkopku nebo sypaniny po suchu na obvyklém dopravním prostředku, bez naložení výkopku, avšak se složením bez rozhrnutí z horniny tř. 1 až 4 na vzdálenost přes 50 do 500 m</t>
  </si>
  <si>
    <t>odvoz na mezideponii a zpět'
zpětný zásyp 10,197=
Celkem: A=</t>
  </si>
  <si>
    <t>162701105</t>
  </si>
  <si>
    <t>Vodorovné přemístění do 10000 m výkopku/sypaniny z horniny tř. 1 až 4
Vodorovné přemístění výkopku nebo sypaniny po suchu na obvyklém dopravním prostředku, bez naložení výkopku, avšak se složením bez rozhrnutí z horniny tř. 1 až 4 na vzdálenost přes 9 000 do 10 000 m</t>
  </si>
  <si>
    <t>odvoz na skládku Krásná Studánka'
trasa 57,4*0,8*1,375=
kom -(28,5*0,8*0,5)=
záliv -(1,3*0,8*0,6)=
ostrůvek -(2,4*0,8*0,25)=
chodník -(1,8*0,8*0,25)=
zeleň -(23,4*0,8*0,1)=
zpětný zásyp -10,197=
Mezisoučet: A+B+C+D+E+F+G=</t>
  </si>
  <si>
    <t>167101101</t>
  </si>
  <si>
    <t>Nakládání výkopku z hornin tř. 1 až 4 do 100 m3
Nakládání, skládání a překládání neulehlého výkopku nebo sypaniny nakládání, množství do 100 m3, z hornin tř. 1 až 4</t>
  </si>
  <si>
    <t>zpětný zásyp 10,197=
Mezisoučet: A=</t>
  </si>
  <si>
    <t>171201201</t>
  </si>
  <si>
    <t>Uložení sypaniny na skládky
Uložení sypaniny na skládky</t>
  </si>
  <si>
    <t>171201211</t>
  </si>
  <si>
    <t>Poplatek za uložení odpadu ze sypaniny na skládce (skládkovné)
Uložení sypaniny poplatek za uložení sypaniny na skládce ( skládkovné )</t>
  </si>
  <si>
    <t>měrná hmotnost 1.8 CÚ2017 10,197*1,8=</t>
  </si>
  <si>
    <t>174101101</t>
  </si>
  <si>
    <t>Zásyp jam, šachet rýh nebo kolem objektů sypaninou se zhutněním
Zásyp sypaninou z jakékoliv horniny s uložením výkopku ve vrstvách se zhutněním jam, šachet, rýh nebo kolem objektů v těchto vykopávkách</t>
  </si>
  <si>
    <t>trasa 57,4*0,8*1,375=
kom -(28,5*0,8*0,5)=
záliv -(1,3*0,8*0,6)=
ostrůvek -(2,4*0,8*0,25)=
chodník -(1,8*0,8*0,25)=
zeleň -(23,4*0,8*0,1)=
Mezisoučet: A+B+C+D+E+F=
lože potrubí -6,888=
obsyp -21,123=
zpětný zásyp -10,197=
Celkem: A+B+C+D+E+F+H+I+J=</t>
  </si>
  <si>
    <t>pol.3</t>
  </si>
  <si>
    <t>štěrk frakce 5-32
kamenivo přírodní drcené hutné pro stavební účely PDK (drobné, hrubé a štěrkodrť) štěrkodrtě ČSN EN 13043 frakce   5-32</t>
  </si>
  <si>
    <t>měrná hmotnost 2.0. zásyp 50% 10,196*2,0=</t>
  </si>
  <si>
    <t>zpětný zásyp 10,197=</t>
  </si>
  <si>
    <t>175151101</t>
  </si>
  <si>
    <t>Obsypání potrubí strojně sypaninou bez prohození, uloženou do 3 m
Obsypání potrubí strojně sypaninou z vhodných hornin tř. 1 až 4 nebo materiálem připraveným podél výkopu ve vzdálenosti do 3 m od jeho kraje, pro jakoukoliv hloubku výkopu a míru zhutnění bez prohození sypaniny</t>
  </si>
  <si>
    <t>trasa 57,4*0,8*0,46=</t>
  </si>
  <si>
    <t>583373030</t>
  </si>
  <si>
    <t>štěrkopísek frakce 0-8
štěrkopísek frakce 0-8</t>
  </si>
  <si>
    <t>měr. hmotnost 2.0 21,123*2,0=</t>
  </si>
  <si>
    <t>Zakládání</t>
  </si>
  <si>
    <t>212755214</t>
  </si>
  <si>
    <t>Trativody z drenážních trubek plastových flexibilních D 100 mm bez lože
Trativody z drenážních trubek plastových flexibilních D 100 mm bez lože</t>
  </si>
  <si>
    <t>trasa 57,4=</t>
  </si>
  <si>
    <t>Svislé a kompletní konstrukce</t>
  </si>
  <si>
    <t>359901111</t>
  </si>
  <si>
    <t>Vyčištění stok
Vyčištění stok (zatrubněných vodotečí)</t>
  </si>
  <si>
    <t>359901211</t>
  </si>
  <si>
    <t>Monitoring stoky jakékoli výšky na nové kanalizaci
Monitoring stok (kamerový systém) jakékoli výšky nová kanalizace</t>
  </si>
  <si>
    <t>389381001</t>
  </si>
  <si>
    <t>Dobetonování prefabrikovaných konstrukcí
Dobetonování prefabrikovaných konstrukcí</t>
  </si>
  <si>
    <t>2455152-R12</t>
  </si>
  <si>
    <t>profil těsnící bobtnající š.20 mm  bal. 10 m
materiály pomocné chemické pro výrobu stavební a pro příbuzné obory stavební chemie profily těsnící bobtnající š.20 mm  bal. 10 m</t>
  </si>
  <si>
    <t>451573111</t>
  </si>
  <si>
    <t>Lože pod potrubí otevřený výkop ze štěrkopísku
Lože pod potrubí otevřený výkop ze štěrkopísku</t>
  </si>
  <si>
    <t>trasa 57,4*0,8*0,15=</t>
  </si>
  <si>
    <t>Trubní vedení</t>
  </si>
  <si>
    <t>871315221</t>
  </si>
  <si>
    <t>Kanalizační potrubí z tvrdého PVC-systém KG tuhost třídy SN8 DN150
Kanalizační potrubí z tvrdého PVC systém KG v otevřeném výkopu ve sklonu do 20 %, tuhost třídy SN 8 DN 150</t>
  </si>
  <si>
    <t>87731044-R1</t>
  </si>
  <si>
    <t>Montáž šachtových vložek na potrubí z PVC trub hladkých DN 150
Montáž tvarovek na kanalizačním plastovém potrubí z polypropylenu PVC hladkého šachtových vložek DN 150</t>
  </si>
  <si>
    <t>28617480-R1</t>
  </si>
  <si>
    <t>vložka šachtová, DN 150
trubky z polypropylénu a kombinované potrubí kanalizační podzemní systém kanalizační vložka šachtová DN 150</t>
  </si>
  <si>
    <t>870-R1</t>
  </si>
  <si>
    <t>Výšková úprava šachty
Výšková úprava šachty</t>
  </si>
  <si>
    <t>870-R2</t>
  </si>
  <si>
    <t>Dodatečně vysazená odbočka DN150
Dodatečně vysazená odbočka DN150</t>
  </si>
  <si>
    <t>892312121</t>
  </si>
  <si>
    <t>Tlaková zkouška vzduchem potrubí DN 150 těsnícím vakem ucpávkovým
Tlakové zkoušky vzduchem těsnícími vaky ucpávkovými DN 150</t>
  </si>
  <si>
    <t xml:space="preserve">ÚSEK      </t>
  </si>
  <si>
    <t>Ostatní konstrukce a práce, bourání</t>
  </si>
  <si>
    <t>977151124</t>
  </si>
  <si>
    <t>Jádrové vrty diamantovými korunkami do D 180 mm do stavebních materiálů
Jádrové vrty diamantovými korunkami do stavebních materiálů (železobetonu, betonu, cihel, obkladů, dlažeb, kamene) průměru přes 150 do 180 mm</t>
  </si>
  <si>
    <t>5*0.15=0,8 [A]</t>
  </si>
  <si>
    <t>Přesun sutě</t>
  </si>
  <si>
    <t>997</t>
  </si>
  <si>
    <t>997013501</t>
  </si>
  <si>
    <t>Odvoz suti a vybouraných hmot na skládku nebo meziskládku do 1 km se složením
Odvoz suti a vybouraných hmot na skládku nebo meziskládku se složením, na vzdálenost do 1 km</t>
  </si>
  <si>
    <t>ŽB 0,076=
Celkem: A=</t>
  </si>
  <si>
    <t>997013509</t>
  </si>
  <si>
    <t>Příplatek k odvozu suti a vybouraných hmot na skládku ZKD 1 km přes 1 km
Odvoz suti a vybouraných hmot na skládku nebo meziskládku se složením, na vzdálenost Příplatek k ceně za každý další i započatý 1 km přes 1 km</t>
  </si>
  <si>
    <t>odvoz na skládku 10 km 0,076*9=</t>
  </si>
  <si>
    <t>997221825</t>
  </si>
  <si>
    <t>Poplatek za uložení železobetonového odpadu na skládce (skládkovné)
Poplatek za uložení stavebního odpadu na skládce (skládkovné) železobetonového</t>
  </si>
  <si>
    <t>ŽB 0,076=</t>
  </si>
  <si>
    <t>Přesun hmot</t>
  </si>
  <si>
    <t>998</t>
  </si>
  <si>
    <t>998276101</t>
  </si>
  <si>
    <t>Přesun hmot pro trubní vedení z trub z plastických hmot otevřený výkop
Přesun hmot pro trubní vedení hloubené z trub z plastických hmot nebo sklolaminátových pro vodovody nebo kanalizace v otevřeném výkopu dopravní vzdálenost do 15 m</t>
  </si>
  <si>
    <t>SO 301.2</t>
  </si>
  <si>
    <t>Odvodnění komunikace - ZPŮSOBILÉ VÝDAJE VEDLEJŠÍ</t>
  </si>
  <si>
    <t>Průzkumné, geodetické a projektové práce</t>
  </si>
  <si>
    <t>VRN1</t>
  </si>
  <si>
    <t>011503000</t>
  </si>
  <si>
    <t>Stavební průzkum bez rozlišení
Průzkumné, geodetické a projektové práce průzkumné práce stavební průzkum bez rozlišení</t>
  </si>
  <si>
    <t>012103000</t>
  </si>
  <si>
    <t>Geodetické práce před výstavbou
Průzkumné, geodetické a projektové práce geodetické práce před výstavbou</t>
  </si>
  <si>
    <t>012203000</t>
  </si>
  <si>
    <t>Geodetické práce při provádění stavby
Průzkumné, geodetické a projektové práce geodetické práce při provádění stavby</t>
  </si>
  <si>
    <t>012303000</t>
  </si>
  <si>
    <t>Geodetické práce po výstavbě
Průzkumné, geodetické a projektové práce geodetické práce po výstavbě</t>
  </si>
  <si>
    <t>013254000</t>
  </si>
  <si>
    <t>Dokumentace skutečného provedení stavby
Průzkumné, geodetické a projektové práce projektové práce dokumentace stavby (výkresová a textová) skutečného provedení stavby</t>
  </si>
  <si>
    <t>Inženýrská činnost</t>
  </si>
  <si>
    <t>VRN4</t>
  </si>
  <si>
    <t>043134000</t>
  </si>
  <si>
    <t>Zkoušky zatěžovací
Inženýrská činnost zkoušky a ostatní měření zkoušky zátěžové</t>
  </si>
  <si>
    <t>049103000</t>
  </si>
  <si>
    <t>Náklady vzniklé v souvislosti s realizací stavby
Inženýrská činnost inženýrská činnost ostatní náklady vzniklé v souvislosti s realizací stavby</t>
  </si>
  <si>
    <t>Ostatní náklady</t>
  </si>
  <si>
    <t>VRN9</t>
  </si>
  <si>
    <t>090001000</t>
  </si>
  <si>
    <t>Ostatní náklady
Základní rozdělení průvodních činností a nákladů ostatní náklady</t>
  </si>
  <si>
    <t>SO 301.3</t>
  </si>
  <si>
    <t>Odvodnění komunikace - VRN  a preliminář - NEZPŮSOBILÉ VÝDAJE</t>
  </si>
  <si>
    <t>Zařízení staveniště</t>
  </si>
  <si>
    <t>VRN3</t>
  </si>
  <si>
    <t>030001000</t>
  </si>
  <si>
    <t>Zařízení staveniště
Základní rozdělení průvodních činností a nákladů zařízení staveniště</t>
  </si>
  <si>
    <t>SO 421.1</t>
  </si>
  <si>
    <t>Veřejné osvětlení - ZPŮSOBILÉ VÝDAJE HLAVNÍ</t>
  </si>
  <si>
    <t>00000</t>
  </si>
  <si>
    <t>Veřejné osvětlení - ZVH</t>
  </si>
  <si>
    <t xml:space="preserve">SOUBOR    </t>
  </si>
  <si>
    <t>SO 421.2</t>
  </si>
  <si>
    <t>Veřejné osvětlení - ZPŮSOBILÉ VÝDAJE VEDLEJŠÍ</t>
  </si>
  <si>
    <t>Veřejné osvětlení - ZVV</t>
  </si>
  <si>
    <t>SO 501</t>
  </si>
  <si>
    <t>Ochrana vedení UPC - ZPŮSOBILÉ VÝDAJE HLAVNÍ</t>
  </si>
  <si>
    <t>Ochrana vedení UPC</t>
  </si>
  <si>
    <t>SO 502</t>
  </si>
  <si>
    <t>Přeložka sloupu Cetin - ZPŮSOBILÉ VÝDAJE HLAVNÍ</t>
  </si>
  <si>
    <t>Přeložka sloupu Cetin</t>
  </si>
  <si>
    <t>Oceněný soupis prací</t>
  </si>
  <si>
    <t xml:space="preserve">Akce:  </t>
  </si>
  <si>
    <t>ZVÝŠENÍ BEZPEČNOSTI DOPRAVY V LIBERCI - Křižovatka Česká x Jeřmanická , Liberec</t>
  </si>
  <si>
    <t>SO 421.1 – Veřejné osvětlení - ZPŮSOBILÉ VÝDAJE HLAVNÍ</t>
  </si>
  <si>
    <t>Křižovatka Česká x Jeřmanická , Liberec</t>
  </si>
  <si>
    <t xml:space="preserve">Vypracoval:  </t>
  </si>
  <si>
    <t>Petr Morávek</t>
  </si>
  <si>
    <t xml:space="preserve">Datum:  </t>
  </si>
  <si>
    <t>09/2017</t>
  </si>
  <si>
    <t>číslo</t>
  </si>
  <si>
    <t>položka</t>
  </si>
  <si>
    <t>množtví</t>
  </si>
  <si>
    <t>jedn</t>
  </si>
  <si>
    <t>materiál</t>
  </si>
  <si>
    <t>montáž</t>
  </si>
  <si>
    <t>cena celk</t>
  </si>
  <si>
    <t>001</t>
  </si>
  <si>
    <t xml:space="preserve">Stožár přechodový výšky 6m  </t>
  </si>
  <si>
    <t>ks</t>
  </si>
  <si>
    <t>002</t>
  </si>
  <si>
    <t>Montáž stávajícího demontovaného stožáru</t>
  </si>
  <si>
    <t>003</t>
  </si>
  <si>
    <t>Výložník , délka 1,5m</t>
  </si>
  <si>
    <t>004</t>
  </si>
  <si>
    <t>Demontáž stávajícího stožáru</t>
  </si>
  <si>
    <t>005</t>
  </si>
  <si>
    <t xml:space="preserve">Stožárová svorkovnice  </t>
  </si>
  <si>
    <t>006</t>
  </si>
  <si>
    <t>Demontáž a opětovná montáž st. Svítidla</t>
  </si>
  <si>
    <t>007</t>
  </si>
  <si>
    <t>Led svítidlo LUMA MINI 40LED 65W R8 5700 K</t>
  </si>
  <si>
    <t>008</t>
  </si>
  <si>
    <t xml:space="preserve">Spojka </t>
  </si>
  <si>
    <t>009</t>
  </si>
  <si>
    <t>Kabel CYKY 4x10</t>
  </si>
  <si>
    <t>m</t>
  </si>
  <si>
    <t>010</t>
  </si>
  <si>
    <t>Kabel CYKY 3x1,5</t>
  </si>
  <si>
    <t>011</t>
  </si>
  <si>
    <t>Zemnící pásovina FeZn 30x4</t>
  </si>
  <si>
    <t>012</t>
  </si>
  <si>
    <t>Svorka SK</t>
  </si>
  <si>
    <t>013</t>
  </si>
  <si>
    <t>Chránička zemní DN50</t>
  </si>
  <si>
    <t>014</t>
  </si>
  <si>
    <t>Chránička zemní DN110</t>
  </si>
  <si>
    <t>015</t>
  </si>
  <si>
    <t>Krycí desky / výstražná fólie</t>
  </si>
  <si>
    <t>016</t>
  </si>
  <si>
    <t>Betonový základ pro stožár</t>
  </si>
  <si>
    <t>017</t>
  </si>
  <si>
    <t>Výkop pro betonový základ stožáru</t>
  </si>
  <si>
    <t>018</t>
  </si>
  <si>
    <t>Výkop do 30x60cm</t>
  </si>
  <si>
    <t>bm</t>
  </si>
  <si>
    <t>019</t>
  </si>
  <si>
    <t>Zához vč. hutnění do 30x40cm</t>
  </si>
  <si>
    <t>020</t>
  </si>
  <si>
    <t>Pískové lože do 20cm</t>
  </si>
  <si>
    <t>021</t>
  </si>
  <si>
    <t>Provizorní oprava terénu</t>
  </si>
  <si>
    <t>m2</t>
  </si>
  <si>
    <t>022</t>
  </si>
  <si>
    <t>Spojovací a montážní materiál</t>
  </si>
  <si>
    <t>soub</t>
  </si>
  <si>
    <t>023</t>
  </si>
  <si>
    <t>Doprava</t>
  </si>
  <si>
    <t>024</t>
  </si>
  <si>
    <t>Pronájem plošiny</t>
  </si>
  <si>
    <t>hod</t>
  </si>
  <si>
    <t>025</t>
  </si>
  <si>
    <t>Koordinační činnost se správci sítí</t>
  </si>
  <si>
    <t>026</t>
  </si>
  <si>
    <t>Likvidace odpadu</t>
  </si>
  <si>
    <t>t</t>
  </si>
  <si>
    <t>Celkem bez DPH</t>
  </si>
  <si>
    <t>Finální úpravy povrchů a demontáže stáv. povrchů jsou součástí pokládky povrchů</t>
  </si>
  <si>
    <t>SO 421.2 – Veřejné osvětlení - ZPŮSOBILÉ VÝDAJE VEDLEJŠÍ</t>
  </si>
  <si>
    <t>027</t>
  </si>
  <si>
    <t>Výchozí revize</t>
  </si>
  <si>
    <t>SO 501 - Ochrana a přeložky kabelů UPC - ZPŮSOBILÉ VÝDAJE HLAVNÍ</t>
  </si>
  <si>
    <t xml:space="preserve"> </t>
  </si>
  <si>
    <t>Chránička půlená DN110</t>
  </si>
  <si>
    <t>Výkop 30x60</t>
  </si>
  <si>
    <t>Přeložení stávajícího vedení do nové trasy</t>
  </si>
  <si>
    <t>Zához 30x40 včetně hutnění</t>
  </si>
  <si>
    <t>Provizorní úprava terénu</t>
  </si>
  <si>
    <t>SO 502 – Přemístění bodu CETIN - ZPŮSOBILÉ VÝDAJE HLAVNÍ</t>
  </si>
  <si>
    <t>Demontáž stávajícího dřev. Sloupu vč. Patky</t>
  </si>
  <si>
    <t xml:space="preserve">výkop jámy pro nový drev. Sloup vč. Patky </t>
  </si>
  <si>
    <t>Montáž stávajícího dřev. Sloupu vč. Patky</t>
  </si>
  <si>
    <t>Montáž - převěšení vrchního vedení</t>
  </si>
  <si>
    <t>(3.14*(0.09)^2*0.75)-(3.14*(0.08)^2*0.75)=0,1 [A]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</si>
</sst>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"/>
    <numFmt numFmtId="165" formatCode="###\ ###\ ###\ ##0.0"/>
  </numFmts>
  <fonts count="8" x14ac:knownFonts="1">
    <font>
      <sz val="10"/>
      <name val="Arial"/>
    </font>
    <font>
      <b/>
      <sz val="11"/>
      <name val="Arial"/>
    </font>
    <font>
      <sz val="11"/>
      <name val="Arial"/>
    </font>
    <font>
      <b/>
      <sz val="10"/>
      <name val="Arial"/>
    </font>
    <font>
      <b/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64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165" fontId="0" fillId="0" borderId="1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vertical="center"/>
    </xf>
    <xf numFmtId="164" fontId="0" fillId="0" borderId="1" xfId="0" applyNumberFormat="1" applyFont="1" applyFill="1" applyBorder="1" applyAlignment="1" applyProtection="1">
      <alignment vertical="center"/>
    </xf>
    <xf numFmtId="164" fontId="0" fillId="0" borderId="1" xfId="0" applyNumberFormat="1" applyBorder="1" applyProtection="1">
      <alignment vertical="center"/>
      <protection locked="0"/>
    </xf>
    <xf numFmtId="0" fontId="0" fillId="0" borderId="0" xfId="0" applyNumberFormat="1" applyFont="1" applyFill="1" applyBorder="1" applyAlignment="1" applyProtection="1">
      <alignment vertical="center" wrapText="1" shrinkToFit="1"/>
    </xf>
    <xf numFmtId="164" fontId="3" fillId="2" borderId="0" xfId="0" applyNumberFormat="1" applyFont="1" applyFill="1" applyBorder="1" applyAlignment="1" applyProtection="1">
      <alignment vertical="center"/>
    </xf>
    <xf numFmtId="0" fontId="0" fillId="0" borderId="3" xfId="0" quotePrefix="1" applyNumberFormat="1" applyFont="1" applyFill="1" applyBorder="1" applyAlignment="1" applyProtection="1">
      <alignment vertical="center" wrapText="1" shrinkToFit="1"/>
    </xf>
    <xf numFmtId="49" fontId="0" fillId="0" borderId="6" xfId="0" applyNumberFormat="1" applyBorder="1" applyAlignment="1"/>
    <xf numFmtId="49" fontId="0" fillId="0" borderId="8" xfId="0" applyNumberFormat="1" applyBorder="1" applyAlignment="1"/>
    <xf numFmtId="49" fontId="0" fillId="0" borderId="3" xfId="0" applyNumberFormat="1" applyBorder="1" applyAlignment="1"/>
    <xf numFmtId="0" fontId="0" fillId="0" borderId="3" xfId="0" applyBorder="1" applyAlignment="1"/>
    <xf numFmtId="4" fontId="0" fillId="0" borderId="3" xfId="0" applyNumberFormat="1" applyBorder="1" applyAlignment="1"/>
    <xf numFmtId="49" fontId="0" fillId="0" borderId="1" xfId="0" applyNumberFormat="1" applyBorder="1" applyAlignment="1"/>
    <xf numFmtId="0" fontId="0" fillId="0" borderId="1" xfId="0" applyBorder="1" applyAlignment="1"/>
    <xf numFmtId="4" fontId="0" fillId="0" borderId="1" xfId="0" applyNumberFormat="1" applyBorder="1" applyAlignment="1"/>
    <xf numFmtId="49" fontId="0" fillId="0" borderId="1" xfId="0" applyNumberFormat="1" applyBorder="1" applyAlignment="1">
      <alignment wrapText="1"/>
    </xf>
    <xf numFmtId="49" fontId="6" fillId="0" borderId="1" xfId="0" applyNumberFormat="1" applyFont="1" applyBorder="1" applyAlignment="1"/>
    <xf numFmtId="0" fontId="6" fillId="0" borderId="1" xfId="0" applyFont="1" applyBorder="1" applyAlignment="1"/>
    <xf numFmtId="49" fontId="0" fillId="0" borderId="0" xfId="0" applyNumberFormat="1" applyAlignment="1"/>
    <xf numFmtId="0" fontId="0" fillId="0" borderId="0" xfId="0" applyAlignment="1"/>
    <xf numFmtId="4" fontId="0" fillId="0" borderId="0" xfId="0" applyNumberFormat="1" applyAlignment="1"/>
    <xf numFmtId="49" fontId="5" fillId="0" borderId="0" xfId="0" applyNumberFormat="1" applyFont="1" applyAlignment="1"/>
    <xf numFmtId="0" fontId="5" fillId="0" borderId="0" xfId="0" applyFont="1" applyAlignment="1"/>
    <xf numFmtId="4" fontId="5" fillId="0" borderId="0" xfId="0" applyNumberFormat="1" applyFont="1" applyAlignment="1"/>
    <xf numFmtId="49" fontId="7" fillId="0" borderId="0" xfId="0" applyNumberFormat="1" applyFont="1" applyAlignment="1"/>
    <xf numFmtId="49" fontId="5" fillId="0" borderId="0" xfId="0" applyNumberFormat="1" applyFont="1" applyBorder="1" applyAlignment="1">
      <alignment horizontal="left" wrapText="1"/>
    </xf>
    <xf numFmtId="49" fontId="5" fillId="0" borderId="7" xfId="0" applyNumberFormat="1" applyFont="1" applyBorder="1" applyAlignment="1">
      <alignment horizontal="left" wrapText="1"/>
    </xf>
    <xf numFmtId="4" fontId="6" fillId="0" borderId="1" xfId="0" applyNumberFormat="1" applyFont="1" applyBorder="1" applyAlignment="1"/>
    <xf numFmtId="49" fontId="6" fillId="0" borderId="0" xfId="0" applyNumberFormat="1" applyFont="1" applyBorder="1" applyAlignment="1"/>
    <xf numFmtId="49" fontId="0" fillId="0" borderId="0" xfId="0" applyNumberFormat="1" applyBorder="1" applyAlignment="1"/>
    <xf numFmtId="0" fontId="0" fillId="0" borderId="0" xfId="0" applyBorder="1" applyAlignment="1"/>
    <xf numFmtId="4" fontId="0" fillId="0" borderId="0" xfId="0" applyNumberFormat="1" applyBorder="1" applyAlignment="1"/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5" fillId="0" borderId="0" xfId="0" applyNumberFormat="1" applyFont="1" applyBorder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7" xfId="0" applyNumberForma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pane ySplit="10" topLeftCell="A11" activePane="bottomLeft" state="frozen"/>
      <selection pane="bottomLeft"/>
    </sheetView>
  </sheetViews>
  <sheetFormatPr defaultRowHeight="12.75" customHeight="1" x14ac:dyDescent="0.2"/>
  <cols>
    <col min="1" max="1" width="20.7109375" customWidth="1"/>
    <col min="2" max="2" width="60.7109375" customWidth="1"/>
    <col min="3" max="5" width="24.7109375" customWidth="1"/>
  </cols>
  <sheetData>
    <row r="1" spans="1:8" ht="12.75" customHeight="1" x14ac:dyDescent="0.2">
      <c r="A1" s="5"/>
    </row>
    <row r="3" spans="1:8" ht="12.75" customHeight="1" x14ac:dyDescent="0.2">
      <c r="B3" s="1" t="s">
        <v>0</v>
      </c>
    </row>
    <row r="5" spans="1:8" ht="12.75" customHeight="1" x14ac:dyDescent="0.2">
      <c r="B5" s="2" t="s">
        <v>1</v>
      </c>
    </row>
    <row r="6" spans="1:8" ht="12.75" customHeight="1" x14ac:dyDescent="0.2">
      <c r="B6" t="s">
        <v>2</v>
      </c>
      <c r="G6" t="s">
        <v>5</v>
      </c>
      <c r="H6">
        <v>21</v>
      </c>
    </row>
    <row r="7" spans="1:8" ht="12.75" customHeight="1" x14ac:dyDescent="0.2">
      <c r="B7" s="3" t="s">
        <v>3</v>
      </c>
      <c r="C7" s="2">
        <f>SUM(C11:C20)</f>
        <v>0</v>
      </c>
      <c r="G7" t="s">
        <v>6</v>
      </c>
      <c r="H7">
        <v>21</v>
      </c>
    </row>
    <row r="8" spans="1:8" ht="12.75" customHeight="1" x14ac:dyDescent="0.2">
      <c r="B8" s="3" t="s">
        <v>4</v>
      </c>
      <c r="C8" s="2">
        <f>SUM(E11:E20)</f>
        <v>0</v>
      </c>
      <c r="G8" t="s">
        <v>7</v>
      </c>
      <c r="H8">
        <v>21</v>
      </c>
    </row>
    <row r="10" spans="1:8" ht="12.75" customHeight="1" x14ac:dyDescent="0.2">
      <c r="A10" s="4" t="s">
        <v>8</v>
      </c>
      <c r="B10" s="4" t="s">
        <v>9</v>
      </c>
      <c r="C10" s="4" t="s">
        <v>10</v>
      </c>
      <c r="D10" s="4" t="s">
        <v>11</v>
      </c>
      <c r="E10" s="4" t="s">
        <v>12</v>
      </c>
    </row>
    <row r="11" spans="1:8" ht="12.75" customHeight="1" x14ac:dyDescent="0.2">
      <c r="A11" s="6" t="s">
        <v>18</v>
      </c>
      <c r="B11" s="6" t="s">
        <v>19</v>
      </c>
      <c r="C11" s="10">
        <f>'SO 101.1'!I190</f>
        <v>0</v>
      </c>
      <c r="D11" s="10">
        <f>'SO 101.1'!P190</f>
        <v>0</v>
      </c>
      <c r="E11" s="10">
        <f t="shared" ref="E11:E20" si="0">C11+D11</f>
        <v>0</v>
      </c>
    </row>
    <row r="12" spans="1:8" ht="12.75" customHeight="1" x14ac:dyDescent="0.2">
      <c r="A12" s="6" t="s">
        <v>242</v>
      </c>
      <c r="B12" s="6" t="s">
        <v>243</v>
      </c>
      <c r="C12" s="10">
        <f>'SO 101.2'!I70</f>
        <v>0</v>
      </c>
      <c r="D12" s="10">
        <f>'SO 101.2'!P70</f>
        <v>0</v>
      </c>
      <c r="E12" s="10">
        <f t="shared" si="0"/>
        <v>0</v>
      </c>
    </row>
    <row r="13" spans="1:8" ht="12.75" customHeight="1" x14ac:dyDescent="0.2">
      <c r="A13" s="6" t="s">
        <v>291</v>
      </c>
      <c r="B13" s="6" t="s">
        <v>292</v>
      </c>
      <c r="C13" s="10">
        <f>'SO 101.3'!I88</f>
        <v>0</v>
      </c>
      <c r="D13" s="10">
        <f>'SO 101.3'!P88</f>
        <v>0</v>
      </c>
      <c r="E13" s="10">
        <f t="shared" si="0"/>
        <v>0</v>
      </c>
    </row>
    <row r="14" spans="1:8" ht="12.75" customHeight="1" x14ac:dyDescent="0.2">
      <c r="A14" s="6" t="s">
        <v>356</v>
      </c>
      <c r="B14" s="6" t="s">
        <v>357</v>
      </c>
      <c r="C14" s="10">
        <f>'SO 301.1'!I133</f>
        <v>0</v>
      </c>
      <c r="D14" s="10">
        <f>'SO 301.1'!P133</f>
        <v>0</v>
      </c>
      <c r="E14" s="10">
        <f t="shared" si="0"/>
        <v>0</v>
      </c>
    </row>
    <row r="15" spans="1:8" ht="12.75" customHeight="1" x14ac:dyDescent="0.2">
      <c r="A15" s="6" t="s">
        <v>461</v>
      </c>
      <c r="B15" s="6" t="s">
        <v>462</v>
      </c>
      <c r="C15" s="10">
        <f>'SO 301.2'!I36</f>
        <v>0</v>
      </c>
      <c r="D15" s="10">
        <f>'SO 301.2'!P36</f>
        <v>0</v>
      </c>
      <c r="E15" s="10">
        <f t="shared" si="0"/>
        <v>0</v>
      </c>
    </row>
    <row r="16" spans="1:8" ht="12.75" customHeight="1" x14ac:dyDescent="0.2">
      <c r="A16" s="6" t="s">
        <v>485</v>
      </c>
      <c r="B16" s="6" t="s">
        <v>486</v>
      </c>
      <c r="C16" s="10">
        <f>'SO 301.3'!I16</f>
        <v>0</v>
      </c>
      <c r="D16" s="10">
        <f>'SO 301.3'!P16</f>
        <v>0</v>
      </c>
      <c r="E16" s="10">
        <f t="shared" si="0"/>
        <v>0</v>
      </c>
    </row>
    <row r="17" spans="1:5" ht="12.75" customHeight="1" x14ac:dyDescent="0.2">
      <c r="A17" s="6" t="s">
        <v>491</v>
      </c>
      <c r="B17" s="6" t="s">
        <v>492</v>
      </c>
      <c r="C17" s="10">
        <f>'SO 421.1'!I16</f>
        <v>0</v>
      </c>
      <c r="D17" s="10">
        <f>'SO 421.1'!P16</f>
        <v>0</v>
      </c>
      <c r="E17" s="10">
        <f t="shared" si="0"/>
        <v>0</v>
      </c>
    </row>
    <row r="18" spans="1:5" ht="12.75" customHeight="1" x14ac:dyDescent="0.2">
      <c r="A18" s="6" t="s">
        <v>496</v>
      </c>
      <c r="B18" s="6" t="s">
        <v>497</v>
      </c>
      <c r="C18" s="10">
        <f>'SO 421.2'!I16</f>
        <v>0</v>
      </c>
      <c r="D18" s="10">
        <f>'SO 421.2'!P16</f>
        <v>0</v>
      </c>
      <c r="E18" s="10">
        <f t="shared" si="0"/>
        <v>0</v>
      </c>
    </row>
    <row r="19" spans="1:5" ht="12.75" customHeight="1" x14ac:dyDescent="0.2">
      <c r="A19" s="6" t="s">
        <v>499</v>
      </c>
      <c r="B19" s="6" t="s">
        <v>500</v>
      </c>
      <c r="C19" s="10">
        <f>'SO 501'!I16</f>
        <v>0</v>
      </c>
      <c r="D19" s="10">
        <f>'SO 501'!P16</f>
        <v>0</v>
      </c>
      <c r="E19" s="10">
        <f t="shared" si="0"/>
        <v>0</v>
      </c>
    </row>
    <row r="20" spans="1:5" ht="12.75" customHeight="1" x14ac:dyDescent="0.2">
      <c r="A20" s="6" t="s">
        <v>502</v>
      </c>
      <c r="B20" s="6" t="s">
        <v>503</v>
      </c>
      <c r="C20" s="10">
        <f>'SO 502'!I16</f>
        <v>0</v>
      </c>
      <c r="D20" s="10">
        <f>'SO 502'!P16</f>
        <v>0</v>
      </c>
      <c r="E20" s="10">
        <f t="shared" si="0"/>
        <v>0</v>
      </c>
    </row>
  </sheetData>
  <sheetProtection formatColumns="0"/>
  <hyperlinks>
    <hyperlink ref="A11" location="'SO 101.1'!A1" tooltip="Odkaz na stranku objektu [SO 101.1]" display="SO 101.1"/>
    <hyperlink ref="A12" location="'SO 101.2'!A1" tooltip="Odkaz na stranku objektu [SO 101.2]" display="SO 101.2"/>
    <hyperlink ref="A13" location="'SO 101.3'!A1" tooltip="Odkaz na stranku objektu [SO 101.3]" display="SO 101.3"/>
    <hyperlink ref="A14" location="'SO 301.1'!A1" tooltip="Odkaz na stranku objektu [SO 301.1]" display="SO 301.1"/>
    <hyperlink ref="A15" location="'SO 301.2'!A1" tooltip="Odkaz na stranku objektu [SO 301.2]" display="SO 301.2"/>
    <hyperlink ref="A16" location="'SO 301.3'!A1" tooltip="Odkaz na stranku objektu [SO 301.3]" display="SO 301.3"/>
    <hyperlink ref="A17" location="'SO 421.1'!A1" tooltip="Odkaz na stranku objektu [SO 421.1]" display="SO 421.1"/>
    <hyperlink ref="A18" location="'SO 421.2'!A1" tooltip="Odkaz na stranku objektu [SO 421.2]" display="SO 421.2"/>
    <hyperlink ref="A19" location="#'SO 501'!A1" tooltip="Odkaz na stranku objektu [SO 501]" display="SO 501"/>
    <hyperlink ref="A20" location="#'SO 502'!A1" tooltip="Odkaz na stranku objektu [SO 502]" display="SO 502"/>
  </hyperlinks>
  <pageMargins left="0.75" right="0.75" top="1" bottom="1" header="0.5" footer="0.5"/>
  <pageSetup paperSize="9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Normal="100" workbookViewId="0">
      <pane ySplit="10" topLeftCell="A23" activePane="bottomLeft" state="frozen"/>
      <selection pane="bottomLeft" activeCell="I39" sqref="I39"/>
    </sheetView>
  </sheetViews>
  <sheetFormatPr defaultRowHeight="12.75" customHeight="1" x14ac:dyDescent="0.2"/>
  <cols>
    <col min="1" max="1" width="6.7109375" customWidth="1"/>
    <col min="2" max="2" width="20.7109375" customWidth="1"/>
    <col min="3" max="3" width="15.7109375" customWidth="1"/>
    <col min="4" max="4" width="12.7109375" customWidth="1"/>
    <col min="5" max="5" width="75.7109375" customWidth="1"/>
    <col min="6" max="6" width="9.7109375" customWidth="1"/>
    <col min="7" max="7" width="12.7109375" customWidth="1"/>
    <col min="8" max="9" width="14.7109375" customWidth="1"/>
    <col min="10" max="10" width="10.7109375" customWidth="1"/>
    <col min="15" max="16" width="9.140625" hidden="1" customWidth="1"/>
  </cols>
  <sheetData>
    <row r="1" spans="1:16" ht="12.75" customHeight="1" x14ac:dyDescent="0.2">
      <c r="A1" s="5"/>
    </row>
    <row r="2" spans="1:16" ht="12.75" customHeight="1" x14ac:dyDescent="0.2">
      <c r="C2" s="1"/>
    </row>
    <row r="4" spans="1:16" ht="12.75" customHeight="1" x14ac:dyDescent="0.2">
      <c r="A4" t="s">
        <v>13</v>
      </c>
      <c r="C4" s="5" t="s">
        <v>16</v>
      </c>
      <c r="D4" s="5"/>
      <c r="E4" s="5" t="s">
        <v>17</v>
      </c>
    </row>
    <row r="5" spans="1:16" ht="12.75" customHeight="1" x14ac:dyDescent="0.2">
      <c r="A5" t="s">
        <v>14</v>
      </c>
      <c r="C5" s="5" t="s">
        <v>499</v>
      </c>
      <c r="D5" s="5"/>
      <c r="E5" s="5" t="s">
        <v>500</v>
      </c>
    </row>
    <row r="6" spans="1:16" ht="12.75" customHeight="1" x14ac:dyDescent="0.2">
      <c r="A6" t="s">
        <v>15</v>
      </c>
      <c r="C6" s="5" t="s">
        <v>499</v>
      </c>
      <c r="D6" s="5"/>
      <c r="E6" s="5" t="s">
        <v>500</v>
      </c>
    </row>
    <row r="7" spans="1:16" ht="12.75" customHeight="1" x14ac:dyDescent="0.2">
      <c r="C7" s="5"/>
      <c r="D7" s="5"/>
      <c r="E7" s="5"/>
    </row>
    <row r="8" spans="1:16" ht="12.75" customHeight="1" x14ac:dyDescent="0.2">
      <c r="A8" s="40" t="s">
        <v>20</v>
      </c>
      <c r="B8" s="40" t="s">
        <v>22</v>
      </c>
      <c r="C8" s="40" t="s">
        <v>23</v>
      </c>
      <c r="D8" s="40" t="s">
        <v>24</v>
      </c>
      <c r="E8" s="40" t="s">
        <v>25</v>
      </c>
      <c r="F8" s="40" t="s">
        <v>26</v>
      </c>
      <c r="G8" s="40" t="s">
        <v>27</v>
      </c>
      <c r="H8" s="40" t="s">
        <v>28</v>
      </c>
      <c r="I8" s="40"/>
      <c r="O8" t="s">
        <v>31</v>
      </c>
      <c r="P8" t="s">
        <v>11</v>
      </c>
    </row>
    <row r="9" spans="1:16" ht="14.25" x14ac:dyDescent="0.2">
      <c r="A9" s="40"/>
      <c r="B9" s="40"/>
      <c r="C9" s="40"/>
      <c r="D9" s="40"/>
      <c r="E9" s="40"/>
      <c r="F9" s="40"/>
      <c r="G9" s="40"/>
      <c r="H9" s="4" t="s">
        <v>29</v>
      </c>
      <c r="I9" s="4" t="s">
        <v>30</v>
      </c>
      <c r="O9" t="s">
        <v>11</v>
      </c>
    </row>
    <row r="10" spans="1:16" ht="14.25" x14ac:dyDescent="0.2">
      <c r="A10" s="4" t="s">
        <v>21</v>
      </c>
      <c r="B10" s="4" t="s">
        <v>32</v>
      </c>
      <c r="C10" s="4" t="s">
        <v>33</v>
      </c>
      <c r="D10" s="4" t="s">
        <v>34</v>
      </c>
      <c r="E10" s="4" t="s">
        <v>35</v>
      </c>
      <c r="F10" s="4" t="s">
        <v>36</v>
      </c>
      <c r="G10" s="4" t="s">
        <v>37</v>
      </c>
      <c r="H10" s="4" t="s">
        <v>38</v>
      </c>
      <c r="I10" s="4" t="s">
        <v>39</v>
      </c>
    </row>
    <row r="11" spans="1:16" ht="12.75" customHeight="1" x14ac:dyDescent="0.2">
      <c r="A11" s="7"/>
      <c r="B11" s="7"/>
      <c r="C11" s="7" t="s">
        <v>41</v>
      </c>
      <c r="D11" s="7"/>
      <c r="E11" s="7" t="s">
        <v>40</v>
      </c>
      <c r="F11" s="7"/>
      <c r="G11" s="9"/>
      <c r="H11" s="7"/>
      <c r="I11" s="9"/>
    </row>
    <row r="12" spans="1:16" x14ac:dyDescent="0.2">
      <c r="A12" s="6">
        <v>1</v>
      </c>
      <c r="B12" s="6" t="s">
        <v>42</v>
      </c>
      <c r="C12" s="6" t="s">
        <v>493</v>
      </c>
      <c r="D12" s="6" t="s">
        <v>56</v>
      </c>
      <c r="E12" s="6" t="s">
        <v>501</v>
      </c>
      <c r="F12" s="6" t="s">
        <v>495</v>
      </c>
      <c r="G12" s="8">
        <v>1</v>
      </c>
      <c r="H12" s="11">
        <f>$J$39</f>
        <v>0</v>
      </c>
      <c r="I12" s="10">
        <f>ROUND((H12*G12),2)</f>
        <v>0</v>
      </c>
      <c r="O12">
        <f>rekapitulace!H8</f>
        <v>21</v>
      </c>
      <c r="P12">
        <f>O12/100*I12</f>
        <v>0</v>
      </c>
    </row>
    <row r="13" spans="1:16" x14ac:dyDescent="0.2">
      <c r="E13" s="12" t="s">
        <v>56</v>
      </c>
    </row>
    <row r="14" spans="1:16" ht="12.75" customHeight="1" x14ac:dyDescent="0.2">
      <c r="A14" s="13"/>
      <c r="B14" s="13"/>
      <c r="C14" s="13" t="s">
        <v>41</v>
      </c>
      <c r="D14" s="13"/>
      <c r="E14" s="13" t="s">
        <v>40</v>
      </c>
      <c r="F14" s="13"/>
      <c r="G14" s="13"/>
      <c r="H14" s="13"/>
      <c r="I14" s="13">
        <f>SUM(I12:I13)</f>
        <v>0</v>
      </c>
      <c r="P14">
        <f>ROUND(SUM(P12:P13),2)</f>
        <v>0</v>
      </c>
    </row>
    <row r="16" spans="1:16" ht="12.75" customHeight="1" x14ac:dyDescent="0.2">
      <c r="A16" s="13"/>
      <c r="B16" s="13"/>
      <c r="C16" s="13"/>
      <c r="D16" s="13"/>
      <c r="E16" s="13" t="s">
        <v>241</v>
      </c>
      <c r="F16" s="13"/>
      <c r="G16" s="13"/>
      <c r="H16" s="13"/>
      <c r="I16" s="13">
        <f>+I14</f>
        <v>0</v>
      </c>
      <c r="P16">
        <f>+P14</f>
        <v>0</v>
      </c>
    </row>
    <row r="19" spans="4:10" ht="22.5" customHeight="1" x14ac:dyDescent="0.35">
      <c r="D19" s="44" t="s">
        <v>505</v>
      </c>
      <c r="E19" s="45"/>
      <c r="F19" s="45"/>
      <c r="G19" s="45"/>
      <c r="H19" s="45"/>
      <c r="I19" s="45"/>
      <c r="J19" s="46"/>
    </row>
    <row r="20" spans="4:10" ht="12.75" customHeight="1" x14ac:dyDescent="0.25">
      <c r="D20" s="15" t="s">
        <v>506</v>
      </c>
      <c r="E20" s="47" t="s">
        <v>507</v>
      </c>
      <c r="F20" s="48"/>
      <c r="G20" s="48"/>
      <c r="H20" s="48"/>
      <c r="I20" s="48"/>
      <c r="J20" s="49"/>
    </row>
    <row r="21" spans="4:10" ht="12.75" customHeight="1" x14ac:dyDescent="0.25">
      <c r="D21" s="15"/>
      <c r="E21" s="47" t="s">
        <v>585</v>
      </c>
      <c r="F21" s="47"/>
      <c r="G21" s="47"/>
      <c r="H21" s="47"/>
      <c r="I21" s="47"/>
      <c r="J21" s="50"/>
    </row>
    <row r="22" spans="4:10" ht="12.75" customHeight="1" x14ac:dyDescent="0.25">
      <c r="D22" s="15"/>
      <c r="E22" s="33" t="s">
        <v>586</v>
      </c>
      <c r="F22" s="33"/>
      <c r="G22" s="33"/>
      <c r="H22" s="33"/>
      <c r="I22" s="33"/>
      <c r="J22" s="34"/>
    </row>
    <row r="23" spans="4:10" ht="12.75" customHeight="1" x14ac:dyDescent="0.2">
      <c r="D23" s="15" t="s">
        <v>510</v>
      </c>
      <c r="E23" s="53" t="s">
        <v>511</v>
      </c>
      <c r="F23" s="54"/>
      <c r="G23" s="54"/>
      <c r="H23" s="54"/>
      <c r="I23" s="54"/>
      <c r="J23" s="55"/>
    </row>
    <row r="24" spans="4:10" ht="12.75" customHeight="1" x14ac:dyDescent="0.2">
      <c r="D24" s="16" t="s">
        <v>512</v>
      </c>
      <c r="E24" s="41" t="s">
        <v>513</v>
      </c>
      <c r="F24" s="42"/>
      <c r="G24" s="42"/>
      <c r="H24" s="42"/>
      <c r="I24" s="42"/>
      <c r="J24" s="43"/>
    </row>
    <row r="25" spans="4:10" ht="12.75" customHeight="1" x14ac:dyDescent="0.2">
      <c r="D25" s="17"/>
      <c r="E25" s="17"/>
      <c r="F25" s="18"/>
      <c r="G25" s="18"/>
      <c r="H25" s="19"/>
      <c r="I25" s="19"/>
      <c r="J25" s="19"/>
    </row>
    <row r="26" spans="4:10" ht="12.75" customHeight="1" x14ac:dyDescent="0.2">
      <c r="D26" s="20" t="s">
        <v>514</v>
      </c>
      <c r="E26" s="20" t="s">
        <v>515</v>
      </c>
      <c r="F26" s="21" t="s">
        <v>516</v>
      </c>
      <c r="G26" s="21" t="s">
        <v>517</v>
      </c>
      <c r="H26" s="22" t="s">
        <v>518</v>
      </c>
      <c r="I26" s="22" t="s">
        <v>519</v>
      </c>
      <c r="J26" s="22" t="s">
        <v>520</v>
      </c>
    </row>
    <row r="27" spans="4:10" ht="12.75" customHeight="1" x14ac:dyDescent="0.2">
      <c r="D27" s="20"/>
      <c r="E27" s="20"/>
      <c r="F27" s="21"/>
      <c r="G27" s="21"/>
      <c r="H27" s="22"/>
      <c r="I27" s="22"/>
      <c r="J27" s="22"/>
    </row>
    <row r="28" spans="4:10" ht="12.75" customHeight="1" x14ac:dyDescent="0.2">
      <c r="D28" s="20" t="s">
        <v>521</v>
      </c>
      <c r="E28" s="20" t="s">
        <v>587</v>
      </c>
      <c r="F28" s="21">
        <v>26</v>
      </c>
      <c r="G28" s="21" t="s">
        <v>540</v>
      </c>
      <c r="H28" s="22">
        <v>0</v>
      </c>
      <c r="I28" s="22">
        <v>0</v>
      </c>
      <c r="J28" s="22">
        <f t="shared" ref="J28:J37" si="0">(H28+I28)*F28</f>
        <v>0</v>
      </c>
    </row>
    <row r="29" spans="4:10" ht="12.75" customHeight="1" x14ac:dyDescent="0.2">
      <c r="D29" s="20" t="s">
        <v>524</v>
      </c>
      <c r="E29" s="20" t="s">
        <v>552</v>
      </c>
      <c r="F29" s="21">
        <v>26</v>
      </c>
      <c r="G29" s="21" t="s">
        <v>540</v>
      </c>
      <c r="H29" s="22">
        <v>0</v>
      </c>
      <c r="I29" s="22">
        <v>0</v>
      </c>
      <c r="J29" s="22">
        <f t="shared" si="0"/>
        <v>0</v>
      </c>
    </row>
    <row r="30" spans="4:10" ht="12.75" customHeight="1" x14ac:dyDescent="0.2">
      <c r="D30" s="20" t="s">
        <v>526</v>
      </c>
      <c r="E30" s="20" t="s">
        <v>588</v>
      </c>
      <c r="F30" s="21">
        <v>54</v>
      </c>
      <c r="G30" s="21" t="s">
        <v>559</v>
      </c>
      <c r="H30" s="22">
        <v>0</v>
      </c>
      <c r="I30" s="22">
        <v>0</v>
      </c>
      <c r="J30" s="22">
        <f t="shared" si="0"/>
        <v>0</v>
      </c>
    </row>
    <row r="31" spans="4:10" ht="12.75" customHeight="1" x14ac:dyDescent="0.2">
      <c r="D31" s="20" t="s">
        <v>528</v>
      </c>
      <c r="E31" s="24" t="s">
        <v>589</v>
      </c>
      <c r="F31" s="21">
        <v>26</v>
      </c>
      <c r="G31" s="21" t="s">
        <v>540</v>
      </c>
      <c r="H31" s="35">
        <v>0</v>
      </c>
      <c r="I31" s="22">
        <v>0</v>
      </c>
      <c r="J31" s="22">
        <f>(H31+I31)*F31</f>
        <v>0</v>
      </c>
    </row>
    <row r="32" spans="4:10" ht="12.75" customHeight="1" x14ac:dyDescent="0.2">
      <c r="D32" s="20" t="s">
        <v>530</v>
      </c>
      <c r="E32" s="20" t="s">
        <v>590</v>
      </c>
      <c r="F32" s="21">
        <v>54</v>
      </c>
      <c r="G32" s="21" t="s">
        <v>559</v>
      </c>
      <c r="H32" s="22">
        <v>0</v>
      </c>
      <c r="I32" s="22">
        <v>0</v>
      </c>
      <c r="J32" s="22">
        <f t="shared" si="0"/>
        <v>0</v>
      </c>
    </row>
    <row r="33" spans="4:10" ht="12.75" customHeight="1" x14ac:dyDescent="0.2">
      <c r="D33" s="20" t="s">
        <v>532</v>
      </c>
      <c r="E33" s="20" t="s">
        <v>563</v>
      </c>
      <c r="F33" s="21">
        <v>26</v>
      </c>
      <c r="G33" s="21" t="s">
        <v>559</v>
      </c>
      <c r="H33" s="22">
        <v>0</v>
      </c>
      <c r="I33" s="22">
        <v>0</v>
      </c>
      <c r="J33" s="22">
        <f t="shared" si="0"/>
        <v>0</v>
      </c>
    </row>
    <row r="34" spans="4:10" ht="12.75" customHeight="1" x14ac:dyDescent="0.2">
      <c r="D34" s="20" t="s">
        <v>536</v>
      </c>
      <c r="E34" s="20" t="s">
        <v>591</v>
      </c>
      <c r="F34" s="21">
        <v>26</v>
      </c>
      <c r="G34" s="21" t="s">
        <v>566</v>
      </c>
      <c r="H34" s="22">
        <v>0</v>
      </c>
      <c r="I34" s="22">
        <v>0</v>
      </c>
      <c r="J34" s="22">
        <f t="shared" si="0"/>
        <v>0</v>
      </c>
    </row>
    <row r="35" spans="4:10" ht="12.75" customHeight="1" x14ac:dyDescent="0.2">
      <c r="D35" s="24" t="s">
        <v>549</v>
      </c>
      <c r="E35" s="24" t="s">
        <v>576</v>
      </c>
      <c r="F35" s="21">
        <v>3</v>
      </c>
      <c r="G35" s="25" t="s">
        <v>574</v>
      </c>
      <c r="H35" s="22"/>
      <c r="I35" s="22">
        <v>0</v>
      </c>
      <c r="J35" s="22">
        <f>(H35+I35)*F35</f>
        <v>0</v>
      </c>
    </row>
    <row r="36" spans="4:10" ht="12.75" customHeight="1" x14ac:dyDescent="0.2">
      <c r="D36" s="24" t="s">
        <v>551</v>
      </c>
      <c r="E36" s="20" t="s">
        <v>571</v>
      </c>
      <c r="F36" s="21">
        <v>1</v>
      </c>
      <c r="G36" s="21" t="s">
        <v>569</v>
      </c>
      <c r="H36" s="22">
        <v>0</v>
      </c>
      <c r="I36" s="22">
        <v>0</v>
      </c>
      <c r="J36" s="22">
        <f>(H36+I36)*F36</f>
        <v>0</v>
      </c>
    </row>
    <row r="37" spans="4:10" ht="12.75" customHeight="1" x14ac:dyDescent="0.2">
      <c r="D37" s="24" t="s">
        <v>553</v>
      </c>
      <c r="E37" s="20" t="s">
        <v>578</v>
      </c>
      <c r="F37" s="21">
        <v>3.5</v>
      </c>
      <c r="G37" s="21" t="s">
        <v>579</v>
      </c>
      <c r="H37" s="22">
        <v>0</v>
      </c>
      <c r="I37" s="22">
        <v>0</v>
      </c>
      <c r="J37" s="22">
        <f t="shared" si="0"/>
        <v>0</v>
      </c>
    </row>
    <row r="38" spans="4:10" ht="12.75" customHeight="1" x14ac:dyDescent="0.2">
      <c r="D38" s="36"/>
      <c r="E38" s="37"/>
      <c r="F38" s="38"/>
      <c r="G38" s="38"/>
      <c r="H38" s="39"/>
      <c r="I38" s="39"/>
      <c r="J38" s="39"/>
    </row>
    <row r="39" spans="4:10" ht="12.75" customHeight="1" x14ac:dyDescent="0.25">
      <c r="D39" s="26"/>
      <c r="E39" s="29" t="s">
        <v>580</v>
      </c>
      <c r="F39" s="30"/>
      <c r="G39" s="30"/>
      <c r="H39" s="31"/>
      <c r="I39" s="31"/>
      <c r="J39" s="31">
        <f>SUM(J28:J37)</f>
        <v>0</v>
      </c>
    </row>
    <row r="40" spans="4:10" ht="12.75" customHeight="1" x14ac:dyDescent="0.2">
      <c r="D40" s="26"/>
      <c r="E40" s="26"/>
      <c r="F40" s="27"/>
      <c r="G40" s="27"/>
      <c r="H40" s="28"/>
      <c r="I40" s="28"/>
      <c r="J40" s="28"/>
    </row>
    <row r="41" spans="4:10" ht="12.75" customHeight="1" x14ac:dyDescent="0.25">
      <c r="D41" s="26"/>
      <c r="E41" s="32" t="s">
        <v>581</v>
      </c>
      <c r="F41" s="27"/>
      <c r="G41" s="27"/>
      <c r="H41" s="28"/>
      <c r="I41" s="28"/>
      <c r="J41" s="28"/>
    </row>
    <row r="42" spans="4:10" ht="12.75" customHeight="1" x14ac:dyDescent="0.2">
      <c r="D42" s="26"/>
      <c r="E42" s="26"/>
      <c r="F42" s="27"/>
      <c r="G42" s="27"/>
      <c r="H42" s="28"/>
      <c r="I42" s="28"/>
      <c r="J42" s="28"/>
    </row>
  </sheetData>
  <sheetProtection formatColumns="0"/>
  <mergeCells count="13">
    <mergeCell ref="G8:G9"/>
    <mergeCell ref="H8:I8"/>
    <mergeCell ref="A8:A9"/>
    <mergeCell ref="B8:B9"/>
    <mergeCell ref="C8:C9"/>
    <mergeCell ref="D8:D9"/>
    <mergeCell ref="E8:E9"/>
    <mergeCell ref="F8:F9"/>
    <mergeCell ref="D19:J19"/>
    <mergeCell ref="E20:J20"/>
    <mergeCell ref="E21:J21"/>
    <mergeCell ref="E23:J23"/>
    <mergeCell ref="E24:J24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Normal="100" workbookViewId="0">
      <pane ySplit="10" topLeftCell="A11" activePane="bottomLeft" state="frozen"/>
      <selection pane="bottomLeft" activeCell="I37" sqref="I37"/>
    </sheetView>
  </sheetViews>
  <sheetFormatPr defaultRowHeight="12.75" customHeight="1" x14ac:dyDescent="0.2"/>
  <cols>
    <col min="1" max="1" width="6.7109375" customWidth="1"/>
    <col min="2" max="2" width="20.7109375" customWidth="1"/>
    <col min="3" max="3" width="15.7109375" customWidth="1"/>
    <col min="4" max="4" width="12.7109375" customWidth="1"/>
    <col min="5" max="5" width="75.7109375" customWidth="1"/>
    <col min="6" max="6" width="9.7109375" customWidth="1"/>
    <col min="7" max="7" width="12.7109375" customWidth="1"/>
    <col min="8" max="9" width="14.7109375" customWidth="1"/>
    <col min="10" max="10" width="10.7109375" customWidth="1"/>
    <col min="15" max="16" width="9.140625" hidden="1" customWidth="1"/>
  </cols>
  <sheetData>
    <row r="1" spans="1:16" ht="12.75" customHeight="1" x14ac:dyDescent="0.2">
      <c r="A1" s="5"/>
    </row>
    <row r="2" spans="1:16" ht="12.75" customHeight="1" x14ac:dyDescent="0.2">
      <c r="C2" s="1"/>
    </row>
    <row r="4" spans="1:16" ht="12.75" customHeight="1" x14ac:dyDescent="0.2">
      <c r="A4" t="s">
        <v>13</v>
      </c>
      <c r="C4" s="5" t="s">
        <v>16</v>
      </c>
      <c r="D4" s="5"/>
      <c r="E4" s="5" t="s">
        <v>17</v>
      </c>
    </row>
    <row r="5" spans="1:16" ht="12.75" customHeight="1" x14ac:dyDescent="0.2">
      <c r="A5" t="s">
        <v>14</v>
      </c>
      <c r="C5" s="5" t="s">
        <v>502</v>
      </c>
      <c r="D5" s="5"/>
      <c r="E5" s="5" t="s">
        <v>503</v>
      </c>
    </row>
    <row r="6" spans="1:16" ht="12.75" customHeight="1" x14ac:dyDescent="0.2">
      <c r="A6" t="s">
        <v>15</v>
      </c>
      <c r="C6" s="5" t="s">
        <v>502</v>
      </c>
      <c r="D6" s="5"/>
      <c r="E6" s="5" t="s">
        <v>503</v>
      </c>
    </row>
    <row r="7" spans="1:16" ht="12.75" customHeight="1" x14ac:dyDescent="0.2">
      <c r="C7" s="5"/>
      <c r="D7" s="5"/>
      <c r="E7" s="5"/>
    </row>
    <row r="8" spans="1:16" ht="12.75" customHeight="1" x14ac:dyDescent="0.2">
      <c r="A8" s="40" t="s">
        <v>20</v>
      </c>
      <c r="B8" s="40" t="s">
        <v>22</v>
      </c>
      <c r="C8" s="40" t="s">
        <v>23</v>
      </c>
      <c r="D8" s="40" t="s">
        <v>24</v>
      </c>
      <c r="E8" s="40" t="s">
        <v>25</v>
      </c>
      <c r="F8" s="40" t="s">
        <v>26</v>
      </c>
      <c r="G8" s="40" t="s">
        <v>27</v>
      </c>
      <c r="H8" s="40" t="s">
        <v>28</v>
      </c>
      <c r="I8" s="40"/>
      <c r="O8" t="s">
        <v>31</v>
      </c>
      <c r="P8" t="s">
        <v>11</v>
      </c>
    </row>
    <row r="9" spans="1:16" ht="14.25" x14ac:dyDescent="0.2">
      <c r="A9" s="40"/>
      <c r="B9" s="40"/>
      <c r="C9" s="40"/>
      <c r="D9" s="40"/>
      <c r="E9" s="40"/>
      <c r="F9" s="40"/>
      <c r="G9" s="40"/>
      <c r="H9" s="4" t="s">
        <v>29</v>
      </c>
      <c r="I9" s="4" t="s">
        <v>30</v>
      </c>
      <c r="O9" t="s">
        <v>11</v>
      </c>
    </row>
    <row r="10" spans="1:16" ht="14.25" x14ac:dyDescent="0.2">
      <c r="A10" s="4" t="s">
        <v>21</v>
      </c>
      <c r="B10" s="4" t="s">
        <v>32</v>
      </c>
      <c r="C10" s="4" t="s">
        <v>33</v>
      </c>
      <c r="D10" s="4" t="s">
        <v>34</v>
      </c>
      <c r="E10" s="4" t="s">
        <v>35</v>
      </c>
      <c r="F10" s="4" t="s">
        <v>36</v>
      </c>
      <c r="G10" s="4" t="s">
        <v>37</v>
      </c>
      <c r="H10" s="4" t="s">
        <v>38</v>
      </c>
      <c r="I10" s="4" t="s">
        <v>39</v>
      </c>
    </row>
    <row r="11" spans="1:16" ht="12.75" customHeight="1" x14ac:dyDescent="0.2">
      <c r="A11" s="7"/>
      <c r="B11" s="7"/>
      <c r="C11" s="7" t="s">
        <v>41</v>
      </c>
      <c r="D11" s="7"/>
      <c r="E11" s="7" t="s">
        <v>40</v>
      </c>
      <c r="F11" s="7"/>
      <c r="G11" s="9"/>
      <c r="H11" s="7"/>
      <c r="I11" s="9"/>
    </row>
    <row r="12" spans="1:16" x14ac:dyDescent="0.2">
      <c r="A12" s="6">
        <v>1</v>
      </c>
      <c r="B12" s="6" t="s">
        <v>42</v>
      </c>
      <c r="C12" s="6" t="s">
        <v>493</v>
      </c>
      <c r="D12" s="6" t="s">
        <v>56</v>
      </c>
      <c r="E12" s="6" t="s">
        <v>504</v>
      </c>
      <c r="F12" s="6" t="s">
        <v>495</v>
      </c>
      <c r="G12" s="8">
        <v>1</v>
      </c>
      <c r="H12" s="11">
        <f>$J$37</f>
        <v>0</v>
      </c>
      <c r="I12" s="10">
        <f>ROUND((H12*G12),2)</f>
        <v>0</v>
      </c>
      <c r="O12">
        <f>rekapitulace!H8</f>
        <v>21</v>
      </c>
      <c r="P12">
        <f>O12/100*I12</f>
        <v>0</v>
      </c>
    </row>
    <row r="13" spans="1:16" x14ac:dyDescent="0.2">
      <c r="E13" s="12" t="s">
        <v>56</v>
      </c>
    </row>
    <row r="14" spans="1:16" ht="12.75" customHeight="1" x14ac:dyDescent="0.2">
      <c r="A14" s="13"/>
      <c r="B14" s="13"/>
      <c r="C14" s="13" t="s">
        <v>41</v>
      </c>
      <c r="D14" s="13"/>
      <c r="E14" s="13" t="s">
        <v>40</v>
      </c>
      <c r="F14" s="13"/>
      <c r="G14" s="13"/>
      <c r="H14" s="13"/>
      <c r="I14" s="13">
        <f>SUM(I12:I13)</f>
        <v>0</v>
      </c>
      <c r="P14">
        <f>ROUND(SUM(P12:P13),2)</f>
        <v>0</v>
      </c>
    </row>
    <row r="16" spans="1:16" ht="12.75" customHeight="1" x14ac:dyDescent="0.2">
      <c r="A16" s="13"/>
      <c r="B16" s="13"/>
      <c r="C16" s="13"/>
      <c r="D16" s="13"/>
      <c r="E16" s="13" t="s">
        <v>241</v>
      </c>
      <c r="F16" s="13"/>
      <c r="G16" s="13"/>
      <c r="H16" s="13"/>
      <c r="I16" s="13">
        <f>+I14</f>
        <v>0</v>
      </c>
      <c r="P16">
        <f>+P14</f>
        <v>0</v>
      </c>
    </row>
    <row r="19" spans="4:10" ht="23.25" customHeight="1" x14ac:dyDescent="0.35">
      <c r="D19" s="44" t="s">
        <v>505</v>
      </c>
      <c r="E19" s="45"/>
      <c r="F19" s="45"/>
      <c r="G19" s="45"/>
      <c r="H19" s="45"/>
      <c r="I19" s="45"/>
      <c r="J19" s="46"/>
    </row>
    <row r="20" spans="4:10" ht="12.75" customHeight="1" x14ac:dyDescent="0.25">
      <c r="D20" s="15" t="s">
        <v>506</v>
      </c>
      <c r="E20" s="47" t="s">
        <v>507</v>
      </c>
      <c r="F20" s="48"/>
      <c r="G20" s="48"/>
      <c r="H20" s="48"/>
      <c r="I20" s="48"/>
      <c r="J20" s="49"/>
    </row>
    <row r="21" spans="4:10" ht="12.75" customHeight="1" x14ac:dyDescent="0.25">
      <c r="D21" s="15"/>
      <c r="E21" s="47" t="s">
        <v>592</v>
      </c>
      <c r="F21" s="47"/>
      <c r="G21" s="47"/>
      <c r="H21" s="47"/>
      <c r="I21" s="47"/>
      <c r="J21" s="50"/>
    </row>
    <row r="22" spans="4:10" ht="12.75" customHeight="1" x14ac:dyDescent="0.25">
      <c r="D22" s="15"/>
      <c r="E22" s="33"/>
      <c r="F22" s="33"/>
      <c r="G22" s="33"/>
      <c r="H22" s="33"/>
      <c r="I22" s="33"/>
      <c r="J22" s="34"/>
    </row>
    <row r="23" spans="4:10" ht="12.75" customHeight="1" x14ac:dyDescent="0.2">
      <c r="D23" s="15" t="s">
        <v>510</v>
      </c>
      <c r="E23" s="53" t="s">
        <v>511</v>
      </c>
      <c r="F23" s="54"/>
      <c r="G23" s="54"/>
      <c r="H23" s="54"/>
      <c r="I23" s="54"/>
      <c r="J23" s="55"/>
    </row>
    <row r="24" spans="4:10" ht="12.75" customHeight="1" x14ac:dyDescent="0.2">
      <c r="D24" s="16" t="s">
        <v>512</v>
      </c>
      <c r="E24" s="41" t="s">
        <v>513</v>
      </c>
      <c r="F24" s="42"/>
      <c r="G24" s="42"/>
      <c r="H24" s="42"/>
      <c r="I24" s="42"/>
      <c r="J24" s="43"/>
    </row>
    <row r="25" spans="4:10" ht="12.75" customHeight="1" x14ac:dyDescent="0.2">
      <c r="D25" s="17"/>
      <c r="E25" s="17"/>
      <c r="F25" s="18"/>
      <c r="G25" s="18"/>
      <c r="H25" s="19"/>
      <c r="I25" s="19"/>
      <c r="J25" s="19"/>
    </row>
    <row r="26" spans="4:10" ht="12.75" customHeight="1" x14ac:dyDescent="0.2">
      <c r="D26" s="20" t="s">
        <v>514</v>
      </c>
      <c r="E26" s="20" t="s">
        <v>515</v>
      </c>
      <c r="F26" s="21" t="s">
        <v>516</v>
      </c>
      <c r="G26" s="21" t="s">
        <v>517</v>
      </c>
      <c r="H26" s="22" t="s">
        <v>518</v>
      </c>
      <c r="I26" s="22" t="s">
        <v>519</v>
      </c>
      <c r="J26" s="22" t="s">
        <v>520</v>
      </c>
    </row>
    <row r="27" spans="4:10" ht="12.75" customHeight="1" x14ac:dyDescent="0.2">
      <c r="D27" s="20"/>
      <c r="E27" s="20"/>
      <c r="F27" s="21"/>
      <c r="G27" s="21"/>
      <c r="H27" s="22"/>
      <c r="I27" s="22"/>
      <c r="J27" s="22"/>
    </row>
    <row r="28" spans="4:10" ht="12.75" customHeight="1" x14ac:dyDescent="0.2">
      <c r="D28" s="20" t="s">
        <v>521</v>
      </c>
      <c r="E28" s="24" t="s">
        <v>593</v>
      </c>
      <c r="F28" s="21">
        <v>1</v>
      </c>
      <c r="G28" s="25" t="s">
        <v>523</v>
      </c>
      <c r="H28" s="22">
        <v>0</v>
      </c>
      <c r="I28" s="22">
        <v>0</v>
      </c>
      <c r="J28" s="22">
        <f t="shared" ref="J28:J35" si="0">(H28+I28)*F28</f>
        <v>0</v>
      </c>
    </row>
    <row r="29" spans="4:10" ht="12.75" customHeight="1" x14ac:dyDescent="0.2">
      <c r="D29" s="20" t="s">
        <v>524</v>
      </c>
      <c r="E29" s="24" t="s">
        <v>594</v>
      </c>
      <c r="F29" s="21">
        <v>1</v>
      </c>
      <c r="G29" s="25" t="s">
        <v>523</v>
      </c>
      <c r="H29" s="22">
        <v>0</v>
      </c>
      <c r="I29" s="22">
        <v>0</v>
      </c>
      <c r="J29" s="22">
        <f t="shared" si="0"/>
        <v>0</v>
      </c>
    </row>
    <row r="30" spans="4:10" ht="12.75" customHeight="1" x14ac:dyDescent="0.2">
      <c r="D30" s="20" t="s">
        <v>526</v>
      </c>
      <c r="E30" s="24" t="s">
        <v>595</v>
      </c>
      <c r="F30" s="21">
        <v>1</v>
      </c>
      <c r="G30" s="25" t="s">
        <v>523</v>
      </c>
      <c r="H30" s="22">
        <v>0</v>
      </c>
      <c r="I30" s="22">
        <v>0</v>
      </c>
      <c r="J30" s="22">
        <f t="shared" si="0"/>
        <v>0</v>
      </c>
    </row>
    <row r="31" spans="4:10" ht="12.75" customHeight="1" x14ac:dyDescent="0.2">
      <c r="D31" s="20" t="s">
        <v>528</v>
      </c>
      <c r="E31" s="24" t="s">
        <v>596</v>
      </c>
      <c r="F31" s="21">
        <v>58</v>
      </c>
      <c r="G31" s="25" t="s">
        <v>540</v>
      </c>
      <c r="H31" s="22"/>
      <c r="I31" s="22">
        <v>0</v>
      </c>
      <c r="J31" s="22">
        <f>(H31+I31)*F31</f>
        <v>0</v>
      </c>
    </row>
    <row r="32" spans="4:10" ht="12.75" customHeight="1" x14ac:dyDescent="0.2">
      <c r="D32" s="20" t="s">
        <v>530</v>
      </c>
      <c r="E32" s="24" t="s">
        <v>568</v>
      </c>
      <c r="F32" s="21">
        <v>1</v>
      </c>
      <c r="G32" s="25" t="s">
        <v>523</v>
      </c>
      <c r="H32" s="22">
        <v>0</v>
      </c>
      <c r="I32" s="22">
        <v>0</v>
      </c>
      <c r="J32" s="22">
        <f>(H32+I32)*F32</f>
        <v>0</v>
      </c>
    </row>
    <row r="33" spans="4:10" ht="12.75" customHeight="1" x14ac:dyDescent="0.2">
      <c r="D33" s="20" t="s">
        <v>532</v>
      </c>
      <c r="E33" s="24" t="s">
        <v>576</v>
      </c>
      <c r="F33" s="21">
        <v>8</v>
      </c>
      <c r="G33" s="25" t="s">
        <v>574</v>
      </c>
      <c r="H33" s="22"/>
      <c r="I33" s="22">
        <v>0</v>
      </c>
      <c r="J33" s="22">
        <f>(H33+I33)*F33</f>
        <v>0</v>
      </c>
    </row>
    <row r="34" spans="4:10" ht="12.75" customHeight="1" x14ac:dyDescent="0.2">
      <c r="D34" s="20" t="s">
        <v>534</v>
      </c>
      <c r="E34" s="20" t="s">
        <v>571</v>
      </c>
      <c r="F34" s="21">
        <v>1</v>
      </c>
      <c r="G34" s="21" t="s">
        <v>569</v>
      </c>
      <c r="H34" s="22">
        <v>0</v>
      </c>
      <c r="I34" s="22">
        <v>0</v>
      </c>
      <c r="J34" s="22">
        <f>(H34+I34)*F34</f>
        <v>0</v>
      </c>
    </row>
    <row r="35" spans="4:10" ht="12.75" customHeight="1" x14ac:dyDescent="0.2">
      <c r="D35" s="24" t="s">
        <v>536</v>
      </c>
      <c r="E35" s="20" t="s">
        <v>573</v>
      </c>
      <c r="F35" s="21">
        <v>3</v>
      </c>
      <c r="G35" s="21" t="s">
        <v>574</v>
      </c>
      <c r="H35" s="22">
        <v>0</v>
      </c>
      <c r="I35" s="22">
        <v>0</v>
      </c>
      <c r="J35" s="22">
        <f t="shared" si="0"/>
        <v>0</v>
      </c>
    </row>
    <row r="36" spans="4:10" ht="12.75" customHeight="1" x14ac:dyDescent="0.2">
      <c r="D36" s="36"/>
      <c r="E36" s="37"/>
      <c r="F36" s="38"/>
      <c r="G36" s="38"/>
      <c r="H36" s="39"/>
      <c r="I36" s="39"/>
      <c r="J36" s="39"/>
    </row>
    <row r="37" spans="4:10" ht="12.75" customHeight="1" x14ac:dyDescent="0.25">
      <c r="D37" s="26"/>
      <c r="E37" s="29" t="s">
        <v>580</v>
      </c>
      <c r="F37" s="30"/>
      <c r="G37" s="30"/>
      <c r="H37" s="31"/>
      <c r="I37" s="31"/>
      <c r="J37" s="31">
        <f>SUM(J28:J35)</f>
        <v>0</v>
      </c>
    </row>
    <row r="38" spans="4:10" ht="12.75" customHeight="1" x14ac:dyDescent="0.2">
      <c r="D38" s="26"/>
      <c r="E38" s="26"/>
      <c r="F38" s="27"/>
      <c r="G38" s="27"/>
      <c r="H38" s="28"/>
      <c r="I38" s="28"/>
      <c r="J38" s="28"/>
    </row>
    <row r="39" spans="4:10" ht="12.75" customHeight="1" x14ac:dyDescent="0.25">
      <c r="D39" s="26"/>
      <c r="E39" s="32" t="s">
        <v>581</v>
      </c>
      <c r="F39" s="27"/>
      <c r="G39" s="27"/>
      <c r="H39" s="28"/>
      <c r="I39" s="28"/>
      <c r="J39" s="28"/>
    </row>
  </sheetData>
  <sheetProtection formatColumns="0"/>
  <mergeCells count="13">
    <mergeCell ref="G8:G9"/>
    <mergeCell ref="H8:I8"/>
    <mergeCell ref="A8:A9"/>
    <mergeCell ref="B8:B9"/>
    <mergeCell ref="C8:C9"/>
    <mergeCell ref="D8:D9"/>
    <mergeCell ref="E8:E9"/>
    <mergeCell ref="F8:F9"/>
    <mergeCell ref="D19:J19"/>
    <mergeCell ref="E20:J20"/>
    <mergeCell ref="E21:J21"/>
    <mergeCell ref="E23:J23"/>
    <mergeCell ref="E24:J24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0"/>
  <sheetViews>
    <sheetView zoomScaleNormal="100" workbookViewId="0">
      <pane ySplit="10" topLeftCell="A188" activePane="bottomLeft" state="frozen"/>
      <selection pane="bottomLeft" activeCell="I50" sqref="I50"/>
    </sheetView>
  </sheetViews>
  <sheetFormatPr defaultRowHeight="12.75" customHeight="1" x14ac:dyDescent="0.2"/>
  <cols>
    <col min="1" max="1" width="6.7109375" customWidth="1"/>
    <col min="2" max="2" width="20.7109375" customWidth="1"/>
    <col min="3" max="3" width="15.7109375" customWidth="1"/>
    <col min="4" max="4" width="12.7109375" customWidth="1"/>
    <col min="5" max="5" width="75.7109375" customWidth="1"/>
    <col min="6" max="6" width="9.7109375" customWidth="1"/>
    <col min="7" max="7" width="12.7109375" customWidth="1"/>
    <col min="8" max="9" width="14.7109375" customWidth="1"/>
    <col min="15" max="16" width="9.140625" hidden="1" customWidth="1"/>
  </cols>
  <sheetData>
    <row r="1" spans="1:16" ht="12.75" customHeight="1" x14ac:dyDescent="0.2">
      <c r="A1" s="5"/>
    </row>
    <row r="2" spans="1:16" ht="12.75" customHeight="1" x14ac:dyDescent="0.2">
      <c r="C2" s="1"/>
    </row>
    <row r="4" spans="1:16" ht="12.75" customHeight="1" x14ac:dyDescent="0.2">
      <c r="A4" t="s">
        <v>13</v>
      </c>
      <c r="C4" s="5" t="s">
        <v>16</v>
      </c>
      <c r="D4" s="5"/>
      <c r="E4" s="5" t="s">
        <v>17</v>
      </c>
    </row>
    <row r="5" spans="1:16" ht="12.75" customHeight="1" x14ac:dyDescent="0.2">
      <c r="A5" t="s">
        <v>14</v>
      </c>
      <c r="C5" s="5" t="s">
        <v>18</v>
      </c>
      <c r="D5" s="5"/>
      <c r="E5" s="5" t="s">
        <v>19</v>
      </c>
    </row>
    <row r="6" spans="1:16" ht="12.75" customHeight="1" x14ac:dyDescent="0.2">
      <c r="A6" t="s">
        <v>15</v>
      </c>
      <c r="C6" s="5" t="s">
        <v>18</v>
      </c>
      <c r="D6" s="5"/>
      <c r="E6" s="5" t="s">
        <v>19</v>
      </c>
    </row>
    <row r="7" spans="1:16" ht="12.75" customHeight="1" x14ac:dyDescent="0.2">
      <c r="C7" s="5"/>
      <c r="D7" s="5"/>
      <c r="E7" s="5"/>
    </row>
    <row r="8" spans="1:16" ht="12.75" customHeight="1" x14ac:dyDescent="0.2">
      <c r="A8" s="40" t="s">
        <v>20</v>
      </c>
      <c r="B8" s="40" t="s">
        <v>22</v>
      </c>
      <c r="C8" s="40" t="s">
        <v>23</v>
      </c>
      <c r="D8" s="40" t="s">
        <v>24</v>
      </c>
      <c r="E8" s="40" t="s">
        <v>25</v>
      </c>
      <c r="F8" s="40" t="s">
        <v>26</v>
      </c>
      <c r="G8" s="40" t="s">
        <v>27</v>
      </c>
      <c r="H8" s="40" t="s">
        <v>28</v>
      </c>
      <c r="I8" s="40"/>
      <c r="O8" t="s">
        <v>31</v>
      </c>
      <c r="P8" t="s">
        <v>11</v>
      </c>
    </row>
    <row r="9" spans="1:16" ht="14.25" x14ac:dyDescent="0.2">
      <c r="A9" s="40"/>
      <c r="B9" s="40"/>
      <c r="C9" s="40"/>
      <c r="D9" s="40"/>
      <c r="E9" s="40"/>
      <c r="F9" s="40"/>
      <c r="G9" s="40"/>
      <c r="H9" s="4" t="s">
        <v>29</v>
      </c>
      <c r="I9" s="4" t="s">
        <v>30</v>
      </c>
      <c r="O9" t="s">
        <v>11</v>
      </c>
    </row>
    <row r="10" spans="1:16" ht="14.25" x14ac:dyDescent="0.2">
      <c r="A10" s="4" t="s">
        <v>21</v>
      </c>
      <c r="B10" s="4" t="s">
        <v>32</v>
      </c>
      <c r="C10" s="4" t="s">
        <v>33</v>
      </c>
      <c r="D10" s="4" t="s">
        <v>34</v>
      </c>
      <c r="E10" s="4" t="s">
        <v>35</v>
      </c>
      <c r="F10" s="4" t="s">
        <v>36</v>
      </c>
      <c r="G10" s="4" t="s">
        <v>37</v>
      </c>
      <c r="H10" s="4" t="s">
        <v>38</v>
      </c>
      <c r="I10" s="4" t="s">
        <v>39</v>
      </c>
    </row>
    <row r="11" spans="1:16" ht="12.75" customHeight="1" x14ac:dyDescent="0.2">
      <c r="A11" s="7"/>
      <c r="B11" s="7"/>
      <c r="C11" s="7" t="s">
        <v>41</v>
      </c>
      <c r="D11" s="7"/>
      <c r="E11" s="7" t="s">
        <v>40</v>
      </c>
      <c r="F11" s="7"/>
      <c r="G11" s="9"/>
      <c r="H11" s="7"/>
      <c r="I11" s="9"/>
    </row>
    <row r="12" spans="1:16" ht="51" x14ac:dyDescent="0.2">
      <c r="A12" s="6">
        <v>1</v>
      </c>
      <c r="B12" s="6" t="s">
        <v>42</v>
      </c>
      <c r="C12" s="6" t="s">
        <v>43</v>
      </c>
      <c r="D12" s="6" t="s">
        <v>21</v>
      </c>
      <c r="E12" s="6" t="s">
        <v>44</v>
      </c>
      <c r="F12" s="6" t="s">
        <v>45</v>
      </c>
      <c r="G12" s="8">
        <v>41.3</v>
      </c>
      <c r="H12" s="11">
        <v>0</v>
      </c>
      <c r="I12" s="10">
        <f>ROUND((H12*G12),2)</f>
        <v>0</v>
      </c>
      <c r="O12">
        <f>rekapitulace!H8</f>
        <v>21</v>
      </c>
      <c r="P12">
        <f>O12/100*I12</f>
        <v>0</v>
      </c>
    </row>
    <row r="13" spans="1:16" x14ac:dyDescent="0.2">
      <c r="E13" s="12" t="s">
        <v>46</v>
      </c>
    </row>
    <row r="14" spans="1:16" ht="25.5" x14ac:dyDescent="0.2">
      <c r="E14" s="12" t="s">
        <v>47</v>
      </c>
    </row>
    <row r="15" spans="1:16" ht="51" x14ac:dyDescent="0.2">
      <c r="A15" s="6">
        <v>2</v>
      </c>
      <c r="B15" s="6" t="s">
        <v>42</v>
      </c>
      <c r="C15" s="6" t="s">
        <v>43</v>
      </c>
      <c r="D15" s="6" t="s">
        <v>32</v>
      </c>
      <c r="E15" s="6" t="s">
        <v>48</v>
      </c>
      <c r="F15" s="6" t="s">
        <v>45</v>
      </c>
      <c r="G15" s="8">
        <v>597.9</v>
      </c>
      <c r="H15" s="11">
        <v>0</v>
      </c>
      <c r="I15" s="10">
        <f>ROUND((H15*G15),2)</f>
        <v>0</v>
      </c>
      <c r="O15">
        <f>rekapitulace!H8</f>
        <v>21</v>
      </c>
      <c r="P15">
        <f>O15/100*I15</f>
        <v>0</v>
      </c>
    </row>
    <row r="16" spans="1:16" x14ac:dyDescent="0.2">
      <c r="E16" s="12" t="s">
        <v>49</v>
      </c>
    </row>
    <row r="17" spans="1:16" ht="25.5" x14ac:dyDescent="0.2">
      <c r="E17" s="12" t="s">
        <v>47</v>
      </c>
    </row>
    <row r="18" spans="1:16" ht="51" x14ac:dyDescent="0.2">
      <c r="A18" s="6">
        <v>3</v>
      </c>
      <c r="B18" s="6" t="s">
        <v>42</v>
      </c>
      <c r="C18" s="6" t="s">
        <v>43</v>
      </c>
      <c r="D18" s="6" t="s">
        <v>33</v>
      </c>
      <c r="E18" s="6" t="s">
        <v>50</v>
      </c>
      <c r="F18" s="6" t="s">
        <v>45</v>
      </c>
      <c r="G18" s="8">
        <v>240.9</v>
      </c>
      <c r="H18" s="11">
        <v>0</v>
      </c>
      <c r="I18" s="10">
        <f>ROUND((H18*G18),2)</f>
        <v>0</v>
      </c>
      <c r="O18">
        <f>rekapitulace!H8</f>
        <v>21</v>
      </c>
      <c r="P18">
        <f>O18/100*I18</f>
        <v>0</v>
      </c>
    </row>
    <row r="19" spans="1:16" x14ac:dyDescent="0.2">
      <c r="E19" s="12" t="s">
        <v>51</v>
      </c>
    </row>
    <row r="20" spans="1:16" ht="25.5" x14ac:dyDescent="0.2">
      <c r="E20" s="12" t="s">
        <v>47</v>
      </c>
    </row>
    <row r="21" spans="1:16" ht="51" x14ac:dyDescent="0.2">
      <c r="A21" s="6">
        <v>4</v>
      </c>
      <c r="B21" s="6" t="s">
        <v>42</v>
      </c>
      <c r="C21" s="6" t="s">
        <v>43</v>
      </c>
      <c r="D21" s="6" t="s">
        <v>34</v>
      </c>
      <c r="E21" s="6" t="s">
        <v>52</v>
      </c>
      <c r="F21" s="6" t="s">
        <v>45</v>
      </c>
      <c r="G21" s="8">
        <v>133.19999999999999</v>
      </c>
      <c r="H21" s="11">
        <v>0</v>
      </c>
      <c r="I21" s="10">
        <f>ROUND((H21*G21),2)</f>
        <v>0</v>
      </c>
      <c r="O21">
        <f>rekapitulace!H8</f>
        <v>21</v>
      </c>
      <c r="P21">
        <f>O21/100*I21</f>
        <v>0</v>
      </c>
    </row>
    <row r="22" spans="1:16" x14ac:dyDescent="0.2">
      <c r="E22" s="12" t="s">
        <v>53</v>
      </c>
    </row>
    <row r="23" spans="1:16" ht="25.5" x14ac:dyDescent="0.2">
      <c r="E23" s="12" t="s">
        <v>47</v>
      </c>
    </row>
    <row r="24" spans="1:16" ht="12.75" customHeight="1" x14ac:dyDescent="0.2">
      <c r="A24" s="13"/>
      <c r="B24" s="13"/>
      <c r="C24" s="13" t="s">
        <v>41</v>
      </c>
      <c r="D24" s="13"/>
      <c r="E24" s="13" t="s">
        <v>40</v>
      </c>
      <c r="F24" s="13"/>
      <c r="G24" s="13"/>
      <c r="H24" s="13"/>
      <c r="I24" s="13">
        <f>SUM(I12:I23)</f>
        <v>0</v>
      </c>
      <c r="P24">
        <f>ROUND(SUM(P12:P23),2)</f>
        <v>0</v>
      </c>
    </row>
    <row r="26" spans="1:16" ht="12.75" customHeight="1" x14ac:dyDescent="0.2">
      <c r="A26" s="7"/>
      <c r="B26" s="7"/>
      <c r="C26" s="7" t="s">
        <v>21</v>
      </c>
      <c r="D26" s="7"/>
      <c r="E26" s="7" t="s">
        <v>54</v>
      </c>
      <c r="F26" s="7"/>
      <c r="G26" s="9"/>
      <c r="H26" s="7"/>
      <c r="I26" s="9"/>
    </row>
    <row r="27" spans="1:16" ht="51" x14ac:dyDescent="0.2">
      <c r="A27" s="6">
        <v>13</v>
      </c>
      <c r="B27" s="6" t="s">
        <v>42</v>
      </c>
      <c r="C27" s="6" t="s">
        <v>55</v>
      </c>
      <c r="D27" s="6" t="s">
        <v>56</v>
      </c>
      <c r="E27" s="6" t="s">
        <v>57</v>
      </c>
      <c r="F27" s="6" t="s">
        <v>58</v>
      </c>
      <c r="G27" s="8">
        <v>97</v>
      </c>
      <c r="H27" s="11">
        <v>0</v>
      </c>
      <c r="I27" s="10">
        <f>ROUND((H27*G27),2)</f>
        <v>0</v>
      </c>
      <c r="O27">
        <f>rekapitulace!H8</f>
        <v>21</v>
      </c>
      <c r="P27">
        <f>O27/100*I27</f>
        <v>0</v>
      </c>
    </row>
    <row r="28" spans="1:16" x14ac:dyDescent="0.2">
      <c r="E28" s="12" t="s">
        <v>59</v>
      </c>
    </row>
    <row r="29" spans="1:16" ht="38.25" x14ac:dyDescent="0.2">
      <c r="E29" s="12" t="s">
        <v>60</v>
      </c>
    </row>
    <row r="30" spans="1:16" ht="63.75" x14ac:dyDescent="0.2">
      <c r="A30" s="6">
        <v>14</v>
      </c>
      <c r="B30" s="6" t="s">
        <v>42</v>
      </c>
      <c r="C30" s="6" t="s">
        <v>61</v>
      </c>
      <c r="D30" s="6" t="s">
        <v>56</v>
      </c>
      <c r="E30" s="6" t="s">
        <v>62</v>
      </c>
      <c r="F30" s="6" t="s">
        <v>63</v>
      </c>
      <c r="G30" s="8">
        <v>4</v>
      </c>
      <c r="H30" s="11">
        <v>0</v>
      </c>
      <c r="I30" s="10">
        <f>ROUND((H30*G30),2)</f>
        <v>0</v>
      </c>
      <c r="O30">
        <f>rekapitulace!H8</f>
        <v>21</v>
      </c>
      <c r="P30">
        <f>O30/100*I30</f>
        <v>0</v>
      </c>
    </row>
    <row r="31" spans="1:16" x14ac:dyDescent="0.2">
      <c r="E31" s="12" t="s">
        <v>64</v>
      </c>
    </row>
    <row r="32" spans="1:16" ht="165.75" x14ac:dyDescent="0.2">
      <c r="E32" s="12" t="s">
        <v>65</v>
      </c>
    </row>
    <row r="33" spans="1:16" ht="76.5" x14ac:dyDescent="0.2">
      <c r="A33" s="6">
        <v>15</v>
      </c>
      <c r="B33" s="6" t="s">
        <v>42</v>
      </c>
      <c r="C33" s="6" t="s">
        <v>66</v>
      </c>
      <c r="D33" s="6" t="s">
        <v>56</v>
      </c>
      <c r="E33" s="6" t="s">
        <v>67</v>
      </c>
      <c r="F33" s="6" t="s">
        <v>45</v>
      </c>
      <c r="G33" s="8">
        <v>1.6</v>
      </c>
      <c r="H33" s="11">
        <v>0</v>
      </c>
      <c r="I33" s="10">
        <f>ROUND((H33*G33),2)</f>
        <v>0</v>
      </c>
      <c r="O33">
        <f>rekapitulace!H8</f>
        <v>21</v>
      </c>
      <c r="P33">
        <f>O33/100*I33</f>
        <v>0</v>
      </c>
    </row>
    <row r="34" spans="1:16" x14ac:dyDescent="0.2">
      <c r="E34" s="12" t="s">
        <v>68</v>
      </c>
    </row>
    <row r="35" spans="1:16" ht="63.75" x14ac:dyDescent="0.2">
      <c r="E35" s="12" t="s">
        <v>69</v>
      </c>
    </row>
    <row r="36" spans="1:16" ht="76.5" x14ac:dyDescent="0.2">
      <c r="A36" s="6">
        <v>16</v>
      </c>
      <c r="B36" s="6" t="s">
        <v>42</v>
      </c>
      <c r="C36" s="6" t="s">
        <v>70</v>
      </c>
      <c r="D36" s="6" t="s">
        <v>56</v>
      </c>
      <c r="E36" s="6" t="s">
        <v>71</v>
      </c>
      <c r="F36" s="6" t="s">
        <v>45</v>
      </c>
      <c r="G36" s="8">
        <v>15.4</v>
      </c>
      <c r="H36" s="11">
        <v>0</v>
      </c>
      <c r="I36" s="10">
        <f>ROUND((H36*G36),2)</f>
        <v>0</v>
      </c>
      <c r="O36">
        <f>rekapitulace!H8</f>
        <v>21</v>
      </c>
      <c r="P36">
        <f>O36/100*I36</f>
        <v>0</v>
      </c>
    </row>
    <row r="37" spans="1:16" x14ac:dyDescent="0.2">
      <c r="E37" s="12" t="s">
        <v>72</v>
      </c>
    </row>
    <row r="38" spans="1:16" ht="63.75" x14ac:dyDescent="0.2">
      <c r="E38" s="12" t="s">
        <v>69</v>
      </c>
    </row>
    <row r="39" spans="1:16" ht="89.25" x14ac:dyDescent="0.2">
      <c r="A39" s="6">
        <v>17</v>
      </c>
      <c r="B39" s="6" t="s">
        <v>42</v>
      </c>
      <c r="C39" s="6" t="s">
        <v>73</v>
      </c>
      <c r="D39" s="6" t="s">
        <v>56</v>
      </c>
      <c r="E39" s="6" t="s">
        <v>74</v>
      </c>
      <c r="F39" s="6" t="s">
        <v>45</v>
      </c>
      <c r="G39" s="8">
        <v>42.4</v>
      </c>
      <c r="H39" s="11">
        <v>0</v>
      </c>
      <c r="I39" s="10">
        <f>ROUND((H39*G39),2)</f>
        <v>0</v>
      </c>
      <c r="O39">
        <f>rekapitulace!H8</f>
        <v>21</v>
      </c>
      <c r="P39">
        <f>O39/100*I39</f>
        <v>0</v>
      </c>
    </row>
    <row r="40" spans="1:16" x14ac:dyDescent="0.2">
      <c r="E40" s="12" t="s">
        <v>75</v>
      </c>
    </row>
    <row r="41" spans="1:16" ht="63.75" x14ac:dyDescent="0.2">
      <c r="E41" s="12" t="s">
        <v>69</v>
      </c>
    </row>
    <row r="42" spans="1:16" ht="51" x14ac:dyDescent="0.2">
      <c r="A42" s="6">
        <v>19</v>
      </c>
      <c r="B42" s="6" t="s">
        <v>42</v>
      </c>
      <c r="C42" s="6" t="s">
        <v>76</v>
      </c>
      <c r="D42" s="6" t="s">
        <v>56</v>
      </c>
      <c r="E42" s="6" t="s">
        <v>77</v>
      </c>
      <c r="F42" s="6" t="s">
        <v>45</v>
      </c>
      <c r="G42" s="8">
        <v>2.2000000000000002</v>
      </c>
      <c r="H42" s="11">
        <v>0</v>
      </c>
      <c r="I42" s="10">
        <f>ROUND((H42*G42),2)</f>
        <v>0</v>
      </c>
      <c r="O42">
        <f>rekapitulace!H8</f>
        <v>21</v>
      </c>
      <c r="P42">
        <f>O42/100*I42</f>
        <v>0</v>
      </c>
    </row>
    <row r="43" spans="1:16" x14ac:dyDescent="0.2">
      <c r="E43" s="12" t="s">
        <v>78</v>
      </c>
    </row>
    <row r="44" spans="1:16" ht="63.75" x14ac:dyDescent="0.2">
      <c r="E44" s="12" t="s">
        <v>69</v>
      </c>
    </row>
    <row r="45" spans="1:16" ht="51" x14ac:dyDescent="0.2">
      <c r="A45" s="6">
        <v>20</v>
      </c>
      <c r="B45" s="6" t="s">
        <v>42</v>
      </c>
      <c r="C45" s="6" t="s">
        <v>79</v>
      </c>
      <c r="D45" s="6" t="s">
        <v>56</v>
      </c>
      <c r="E45" s="6" t="s">
        <v>80</v>
      </c>
      <c r="F45" s="6" t="s">
        <v>81</v>
      </c>
      <c r="G45" s="8">
        <v>145</v>
      </c>
      <c r="H45" s="11">
        <v>0</v>
      </c>
      <c r="I45" s="10">
        <f>ROUND((H45*G45),2)</f>
        <v>0</v>
      </c>
      <c r="O45">
        <f>rekapitulace!H8</f>
        <v>21</v>
      </c>
      <c r="P45">
        <f>O45/100*I45</f>
        <v>0</v>
      </c>
    </row>
    <row r="46" spans="1:16" x14ac:dyDescent="0.2">
      <c r="E46" s="12" t="s">
        <v>82</v>
      </c>
    </row>
    <row r="47" spans="1:16" ht="63.75" x14ac:dyDescent="0.2">
      <c r="E47" s="12" t="s">
        <v>69</v>
      </c>
    </row>
    <row r="48" spans="1:16" ht="51" x14ac:dyDescent="0.2">
      <c r="A48" s="6">
        <v>21</v>
      </c>
      <c r="B48" s="6" t="s">
        <v>42</v>
      </c>
      <c r="C48" s="6" t="s">
        <v>83</v>
      </c>
      <c r="D48" s="6" t="s">
        <v>56</v>
      </c>
      <c r="E48" s="6" t="s">
        <v>84</v>
      </c>
      <c r="F48" s="6" t="s">
        <v>81</v>
      </c>
      <c r="G48" s="8">
        <v>269</v>
      </c>
      <c r="H48" s="11">
        <v>0</v>
      </c>
      <c r="I48" s="10">
        <f>ROUND((H48*G48),2)</f>
        <v>0</v>
      </c>
      <c r="O48">
        <f>rekapitulace!H8</f>
        <v>21</v>
      </c>
      <c r="P48">
        <f>O48/100*I48</f>
        <v>0</v>
      </c>
    </row>
    <row r="49" spans="1:16" x14ac:dyDescent="0.2">
      <c r="E49" s="12" t="s">
        <v>85</v>
      </c>
    </row>
    <row r="50" spans="1:16" ht="63.75" x14ac:dyDescent="0.2">
      <c r="E50" s="12" t="s">
        <v>69</v>
      </c>
    </row>
    <row r="51" spans="1:16" ht="63.75" x14ac:dyDescent="0.2">
      <c r="A51" s="6">
        <v>23</v>
      </c>
      <c r="B51" s="6" t="s">
        <v>42</v>
      </c>
      <c r="C51" s="6" t="s">
        <v>86</v>
      </c>
      <c r="D51" s="6" t="s">
        <v>56</v>
      </c>
      <c r="E51" s="6" t="s">
        <v>87</v>
      </c>
      <c r="F51" s="6" t="s">
        <v>45</v>
      </c>
      <c r="G51" s="8">
        <v>49.3</v>
      </c>
      <c r="H51" s="11">
        <v>0</v>
      </c>
      <c r="I51" s="10">
        <f>ROUND((H51*G51),2)</f>
        <v>0</v>
      </c>
      <c r="O51">
        <f>rekapitulace!H8</f>
        <v>21</v>
      </c>
      <c r="P51">
        <f>O51/100*I51</f>
        <v>0</v>
      </c>
    </row>
    <row r="52" spans="1:16" x14ac:dyDescent="0.2">
      <c r="E52" s="12" t="s">
        <v>88</v>
      </c>
    </row>
    <row r="53" spans="1:16" ht="25.5" x14ac:dyDescent="0.2">
      <c r="E53" s="12" t="s">
        <v>89</v>
      </c>
    </row>
    <row r="54" spans="1:16" ht="63.75" x14ac:dyDescent="0.2">
      <c r="A54" s="6">
        <v>24</v>
      </c>
      <c r="B54" s="6" t="s">
        <v>42</v>
      </c>
      <c r="C54" s="6" t="s">
        <v>90</v>
      </c>
      <c r="D54" s="6" t="s">
        <v>56</v>
      </c>
      <c r="E54" s="6" t="s">
        <v>91</v>
      </c>
      <c r="F54" s="6" t="s">
        <v>45</v>
      </c>
      <c r="G54" s="8">
        <v>96.4</v>
      </c>
      <c r="H54" s="11">
        <v>0</v>
      </c>
      <c r="I54" s="10">
        <f>ROUND((H54*G54),2)</f>
        <v>0</v>
      </c>
      <c r="O54">
        <f>rekapitulace!H8</f>
        <v>21</v>
      </c>
      <c r="P54">
        <f>O54/100*I54</f>
        <v>0</v>
      </c>
    </row>
    <row r="55" spans="1:16" ht="38.25" x14ac:dyDescent="0.2">
      <c r="E55" s="12" t="s">
        <v>92</v>
      </c>
    </row>
    <row r="56" spans="1:16" ht="369.75" x14ac:dyDescent="0.2">
      <c r="E56" s="12" t="s">
        <v>93</v>
      </c>
    </row>
    <row r="57" spans="1:16" ht="51" x14ac:dyDescent="0.2">
      <c r="A57" s="6">
        <v>27</v>
      </c>
      <c r="B57" s="6" t="s">
        <v>42</v>
      </c>
      <c r="C57" s="6" t="s">
        <v>94</v>
      </c>
      <c r="D57" s="6" t="s">
        <v>56</v>
      </c>
      <c r="E57" s="6" t="s">
        <v>95</v>
      </c>
      <c r="F57" s="6" t="s">
        <v>45</v>
      </c>
      <c r="G57" s="8">
        <v>70.3</v>
      </c>
      <c r="H57" s="11">
        <v>0</v>
      </c>
      <c r="I57" s="10">
        <f>ROUND((H57*G57),2)</f>
        <v>0</v>
      </c>
      <c r="O57">
        <f>rekapitulace!H8</f>
        <v>21</v>
      </c>
      <c r="P57">
        <f>O57/100*I57</f>
        <v>0</v>
      </c>
    </row>
    <row r="58" spans="1:16" x14ac:dyDescent="0.2">
      <c r="E58" s="12" t="s">
        <v>96</v>
      </c>
    </row>
    <row r="59" spans="1:16" ht="280.5" x14ac:dyDescent="0.2">
      <c r="E59" s="12" t="s">
        <v>97</v>
      </c>
    </row>
    <row r="60" spans="1:16" ht="76.5" x14ac:dyDescent="0.2">
      <c r="A60" s="6">
        <v>28</v>
      </c>
      <c r="B60" s="6" t="s">
        <v>42</v>
      </c>
      <c r="C60" s="6" t="s">
        <v>98</v>
      </c>
      <c r="D60" s="6" t="s">
        <v>56</v>
      </c>
      <c r="E60" s="6" t="s">
        <v>99</v>
      </c>
      <c r="F60" s="6" t="s">
        <v>45</v>
      </c>
      <c r="G60" s="8">
        <v>55.4</v>
      </c>
      <c r="H60" s="11">
        <v>0</v>
      </c>
      <c r="I60" s="10">
        <f>ROUND((H60*G60),2)</f>
        <v>0</v>
      </c>
      <c r="O60">
        <f>rekapitulace!H8</f>
        <v>21</v>
      </c>
      <c r="P60">
        <f>O60/100*I60</f>
        <v>0</v>
      </c>
    </row>
    <row r="61" spans="1:16" x14ac:dyDescent="0.2">
      <c r="E61" s="12" t="s">
        <v>100</v>
      </c>
    </row>
    <row r="62" spans="1:16" ht="229.5" x14ac:dyDescent="0.2">
      <c r="E62" s="12" t="s">
        <v>101</v>
      </c>
      <c r="H62">
        <v>0</v>
      </c>
    </row>
    <row r="63" spans="1:16" ht="38.25" x14ac:dyDescent="0.2">
      <c r="A63" s="6">
        <v>29</v>
      </c>
      <c r="B63" s="6" t="s">
        <v>42</v>
      </c>
      <c r="C63" s="6" t="s">
        <v>102</v>
      </c>
      <c r="D63" s="6" t="s">
        <v>56</v>
      </c>
      <c r="E63" s="6" t="s">
        <v>103</v>
      </c>
      <c r="F63" s="6" t="s">
        <v>58</v>
      </c>
      <c r="G63" s="8">
        <v>555</v>
      </c>
      <c r="H63" s="11">
        <v>0</v>
      </c>
      <c r="I63" s="10">
        <f>ROUND((H63*G63),2)</f>
        <v>0</v>
      </c>
      <c r="O63">
        <f>rekapitulace!H8</f>
        <v>21</v>
      </c>
      <c r="P63">
        <f>O63/100*I63</f>
        <v>0</v>
      </c>
    </row>
    <row r="64" spans="1:16" x14ac:dyDescent="0.2">
      <c r="E64" s="12" t="s">
        <v>104</v>
      </c>
    </row>
    <row r="65" spans="1:16" ht="25.5" x14ac:dyDescent="0.2">
      <c r="E65" s="12" t="s">
        <v>105</v>
      </c>
    </row>
    <row r="66" spans="1:16" ht="38.25" x14ac:dyDescent="0.2">
      <c r="A66" s="6">
        <v>30</v>
      </c>
      <c r="B66" s="6" t="s">
        <v>42</v>
      </c>
      <c r="C66" s="6" t="s">
        <v>106</v>
      </c>
      <c r="D66" s="6" t="s">
        <v>56</v>
      </c>
      <c r="E66" s="6" t="s">
        <v>107</v>
      </c>
      <c r="F66" s="6" t="s">
        <v>58</v>
      </c>
      <c r="G66" s="8">
        <v>461</v>
      </c>
      <c r="H66" s="11">
        <v>0</v>
      </c>
      <c r="I66" s="10">
        <f>ROUND((H66*G66),2)</f>
        <v>0</v>
      </c>
      <c r="O66">
        <f>rekapitulace!H8</f>
        <v>21</v>
      </c>
      <c r="P66">
        <f>O66/100*I66</f>
        <v>0</v>
      </c>
    </row>
    <row r="67" spans="1:16" x14ac:dyDescent="0.2">
      <c r="E67" s="12" t="s">
        <v>108</v>
      </c>
    </row>
    <row r="68" spans="1:16" x14ac:dyDescent="0.2">
      <c r="E68" s="12" t="s">
        <v>109</v>
      </c>
    </row>
    <row r="69" spans="1:16" ht="51" x14ac:dyDescent="0.2">
      <c r="A69" s="6">
        <v>31</v>
      </c>
      <c r="B69" s="6" t="s">
        <v>42</v>
      </c>
      <c r="C69" s="6" t="s">
        <v>110</v>
      </c>
      <c r="D69" s="6" t="s">
        <v>56</v>
      </c>
      <c r="E69" s="6" t="s">
        <v>111</v>
      </c>
      <c r="F69" s="6" t="s">
        <v>45</v>
      </c>
      <c r="G69" s="8">
        <v>14.5</v>
      </c>
      <c r="H69" s="11">
        <v>0</v>
      </c>
      <c r="I69" s="10">
        <f>ROUND((H69*G69),2)</f>
        <v>0</v>
      </c>
      <c r="O69">
        <f>rekapitulace!H8</f>
        <v>21</v>
      </c>
      <c r="P69">
        <f>O69/100*I69</f>
        <v>0</v>
      </c>
    </row>
    <row r="70" spans="1:16" x14ac:dyDescent="0.2">
      <c r="E70" s="12" t="s">
        <v>112</v>
      </c>
    </row>
    <row r="71" spans="1:16" ht="38.25" x14ac:dyDescent="0.2">
      <c r="E71" s="12" t="s">
        <v>113</v>
      </c>
    </row>
    <row r="72" spans="1:16" ht="51" x14ac:dyDescent="0.2">
      <c r="A72" s="6">
        <v>32</v>
      </c>
      <c r="B72" s="6" t="s">
        <v>42</v>
      </c>
      <c r="C72" s="6" t="s">
        <v>114</v>
      </c>
      <c r="D72" s="6" t="s">
        <v>56</v>
      </c>
      <c r="E72" s="6" t="s">
        <v>115</v>
      </c>
      <c r="F72" s="6" t="s">
        <v>45</v>
      </c>
      <c r="G72" s="8">
        <v>31</v>
      </c>
      <c r="H72" s="11">
        <v>0</v>
      </c>
      <c r="I72" s="10">
        <f>ROUND((H72*G72),2)</f>
        <v>0</v>
      </c>
      <c r="O72">
        <f>rekapitulace!H8</f>
        <v>21</v>
      </c>
      <c r="P72">
        <f>O72/100*I72</f>
        <v>0</v>
      </c>
    </row>
    <row r="73" spans="1:16" x14ac:dyDescent="0.2">
      <c r="E73" s="12" t="s">
        <v>116</v>
      </c>
    </row>
    <row r="74" spans="1:16" ht="38.25" x14ac:dyDescent="0.2">
      <c r="E74" s="12" t="s">
        <v>117</v>
      </c>
    </row>
    <row r="75" spans="1:16" ht="51" x14ac:dyDescent="0.2">
      <c r="A75" s="6">
        <v>33</v>
      </c>
      <c r="B75" s="6" t="s">
        <v>42</v>
      </c>
      <c r="C75" s="6" t="s">
        <v>118</v>
      </c>
      <c r="D75" s="6" t="s">
        <v>56</v>
      </c>
      <c r="E75" s="6" t="s">
        <v>119</v>
      </c>
      <c r="F75" s="6" t="s">
        <v>58</v>
      </c>
      <c r="G75" s="8">
        <v>455</v>
      </c>
      <c r="H75" s="11">
        <v>0</v>
      </c>
      <c r="I75" s="10">
        <f>ROUND((H75*G75),2)</f>
        <v>0</v>
      </c>
      <c r="O75">
        <f>rekapitulace!H8</f>
        <v>21</v>
      </c>
      <c r="P75">
        <f>O75/100*I75</f>
        <v>0</v>
      </c>
    </row>
    <row r="76" spans="1:16" x14ac:dyDescent="0.2">
      <c r="E76" s="12" t="s">
        <v>120</v>
      </c>
    </row>
    <row r="77" spans="1:16" ht="38.25" x14ac:dyDescent="0.2">
      <c r="E77" s="12" t="s">
        <v>121</v>
      </c>
    </row>
    <row r="78" spans="1:16" ht="12.75" customHeight="1" x14ac:dyDescent="0.2">
      <c r="A78" s="13"/>
      <c r="B78" s="13"/>
      <c r="C78" s="13" t="s">
        <v>21</v>
      </c>
      <c r="D78" s="13"/>
      <c r="E78" s="13" t="s">
        <v>54</v>
      </c>
      <c r="F78" s="13"/>
      <c r="G78" s="13"/>
      <c r="H78" s="13"/>
      <c r="I78" s="13">
        <f>SUM(I27:I77)</f>
        <v>0</v>
      </c>
      <c r="P78">
        <f>ROUND(SUM(P27:P77),2)</f>
        <v>0</v>
      </c>
    </row>
    <row r="80" spans="1:16" ht="12.75" customHeight="1" x14ac:dyDescent="0.2">
      <c r="A80" s="7"/>
      <c r="B80" s="7"/>
      <c r="C80" s="7" t="s">
        <v>32</v>
      </c>
      <c r="D80" s="7"/>
      <c r="E80" s="7" t="s">
        <v>122</v>
      </c>
      <c r="F80" s="7"/>
      <c r="G80" s="9"/>
      <c r="H80" s="7"/>
      <c r="I80" s="9"/>
    </row>
    <row r="81" spans="1:16" ht="38.25" x14ac:dyDescent="0.2">
      <c r="A81" s="6">
        <v>36</v>
      </c>
      <c r="B81" s="6" t="s">
        <v>42</v>
      </c>
      <c r="C81" s="6" t="s">
        <v>123</v>
      </c>
      <c r="D81" s="6" t="s">
        <v>56</v>
      </c>
      <c r="E81" s="6" t="s">
        <v>124</v>
      </c>
      <c r="F81" s="6" t="s">
        <v>45</v>
      </c>
      <c r="G81" s="8">
        <v>1</v>
      </c>
      <c r="H81" s="11">
        <v>0</v>
      </c>
      <c r="I81" s="10">
        <f>ROUND((H81*G81),2)</f>
        <v>0</v>
      </c>
      <c r="O81">
        <f>rekapitulace!H8</f>
        <v>21</v>
      </c>
      <c r="P81">
        <f>O81/100*I81</f>
        <v>0</v>
      </c>
    </row>
    <row r="82" spans="1:16" x14ac:dyDescent="0.2">
      <c r="E82" s="12" t="s">
        <v>125</v>
      </c>
    </row>
    <row r="83" spans="1:16" ht="38.25" x14ac:dyDescent="0.2">
      <c r="E83" s="12" t="s">
        <v>126</v>
      </c>
    </row>
    <row r="84" spans="1:16" ht="51" x14ac:dyDescent="0.2">
      <c r="A84" s="6">
        <v>37</v>
      </c>
      <c r="B84" s="6" t="s">
        <v>42</v>
      </c>
      <c r="C84" s="6" t="s">
        <v>127</v>
      </c>
      <c r="D84" s="6" t="s">
        <v>56</v>
      </c>
      <c r="E84" s="6" t="s">
        <v>128</v>
      </c>
      <c r="F84" s="6" t="s">
        <v>129</v>
      </c>
      <c r="G84" s="8">
        <v>0.1</v>
      </c>
      <c r="H84" s="11">
        <v>0</v>
      </c>
      <c r="I84" s="10">
        <f>ROUND((H84*G84),2)</f>
        <v>0</v>
      </c>
      <c r="O84">
        <f>rekapitulace!H8</f>
        <v>21</v>
      </c>
      <c r="P84">
        <f>O84/100*I84</f>
        <v>0</v>
      </c>
    </row>
    <row r="85" spans="1:16" ht="38.25" x14ac:dyDescent="0.2">
      <c r="E85" s="12" t="s">
        <v>130</v>
      </c>
    </row>
    <row r="86" spans="1:16" ht="267.75" x14ac:dyDescent="0.2">
      <c r="E86" s="12" t="s">
        <v>131</v>
      </c>
    </row>
    <row r="87" spans="1:16" ht="12.75" customHeight="1" x14ac:dyDescent="0.2">
      <c r="A87" s="13"/>
      <c r="B87" s="13"/>
      <c r="C87" s="13" t="s">
        <v>32</v>
      </c>
      <c r="D87" s="13"/>
      <c r="E87" s="13" t="s">
        <v>122</v>
      </c>
      <c r="F87" s="13"/>
      <c r="G87" s="13"/>
      <c r="H87" s="13"/>
      <c r="I87" s="13">
        <f>SUM(I81:I86)</f>
        <v>0</v>
      </c>
      <c r="P87">
        <f>ROUND(SUM(P81:P86),2)</f>
        <v>0</v>
      </c>
    </row>
    <row r="89" spans="1:16" ht="12.75" customHeight="1" x14ac:dyDescent="0.2">
      <c r="A89" s="7"/>
      <c r="B89" s="7"/>
      <c r="C89" s="7" t="s">
        <v>33</v>
      </c>
      <c r="D89" s="7"/>
      <c r="E89" s="7" t="s">
        <v>132</v>
      </c>
      <c r="F89" s="7"/>
      <c r="G89" s="9"/>
      <c r="H89" s="7"/>
      <c r="I89" s="9"/>
    </row>
    <row r="90" spans="1:16" ht="51" x14ac:dyDescent="0.2">
      <c r="A90" s="6">
        <v>38</v>
      </c>
      <c r="B90" s="6" t="s">
        <v>42</v>
      </c>
      <c r="C90" s="6" t="s">
        <v>133</v>
      </c>
      <c r="D90" s="6" t="s">
        <v>56</v>
      </c>
      <c r="E90" s="6" t="s">
        <v>134</v>
      </c>
      <c r="F90" s="6" t="s">
        <v>45</v>
      </c>
      <c r="G90" s="8">
        <v>2.1</v>
      </c>
      <c r="H90" s="11">
        <v>0</v>
      </c>
      <c r="I90" s="10">
        <f>ROUND((H90*G90),2)</f>
        <v>0</v>
      </c>
      <c r="O90">
        <f>rekapitulace!H8</f>
        <v>21</v>
      </c>
      <c r="P90">
        <f>O90/100*I90</f>
        <v>0</v>
      </c>
    </row>
    <row r="91" spans="1:16" x14ac:dyDescent="0.2">
      <c r="E91" s="12" t="s">
        <v>135</v>
      </c>
    </row>
    <row r="92" spans="1:16" ht="229.5" x14ac:dyDescent="0.2">
      <c r="E92" s="12" t="s">
        <v>136</v>
      </c>
    </row>
    <row r="93" spans="1:16" ht="12.75" customHeight="1" x14ac:dyDescent="0.2">
      <c r="A93" s="13"/>
      <c r="B93" s="13"/>
      <c r="C93" s="13" t="s">
        <v>33</v>
      </c>
      <c r="D93" s="13"/>
      <c r="E93" s="13" t="s">
        <v>132</v>
      </c>
      <c r="F93" s="13"/>
      <c r="G93" s="13"/>
      <c r="H93" s="13"/>
      <c r="I93" s="13">
        <f>SUM(I90:I92)</f>
        <v>0</v>
      </c>
      <c r="P93">
        <f>ROUND(SUM(P90:P92),2)</f>
        <v>0</v>
      </c>
    </row>
    <row r="95" spans="1:16" ht="12.75" customHeight="1" x14ac:dyDescent="0.2">
      <c r="A95" s="7"/>
      <c r="B95" s="7"/>
      <c r="C95" s="7" t="s">
        <v>34</v>
      </c>
      <c r="D95" s="7"/>
      <c r="E95" s="7" t="s">
        <v>137</v>
      </c>
      <c r="F95" s="7"/>
      <c r="G95" s="9"/>
      <c r="H95" s="7"/>
      <c r="I95" s="9"/>
    </row>
    <row r="96" spans="1:16" ht="38.25" x14ac:dyDescent="0.2">
      <c r="A96" s="6">
        <v>39</v>
      </c>
      <c r="B96" s="6" t="s">
        <v>42</v>
      </c>
      <c r="C96" s="6" t="s">
        <v>138</v>
      </c>
      <c r="D96" s="6" t="s">
        <v>56</v>
      </c>
      <c r="E96" s="6" t="s">
        <v>139</v>
      </c>
      <c r="F96" s="6" t="s">
        <v>45</v>
      </c>
      <c r="G96" s="8">
        <v>2.6</v>
      </c>
      <c r="H96" s="11">
        <v>0</v>
      </c>
      <c r="I96" s="10">
        <f>ROUND((H96*G96),2)</f>
        <v>0</v>
      </c>
      <c r="O96">
        <f>rekapitulace!H8</f>
        <v>21</v>
      </c>
      <c r="P96">
        <f>O96/100*I96</f>
        <v>0</v>
      </c>
    </row>
    <row r="97" spans="1:16" x14ac:dyDescent="0.2">
      <c r="E97" s="12" t="s">
        <v>140</v>
      </c>
    </row>
    <row r="98" spans="1:16" ht="357" x14ac:dyDescent="0.2">
      <c r="E98" s="12" t="s">
        <v>141</v>
      </c>
    </row>
    <row r="99" spans="1:16" ht="51" x14ac:dyDescent="0.2">
      <c r="A99" s="6">
        <v>40</v>
      </c>
      <c r="B99" s="6" t="s">
        <v>42</v>
      </c>
      <c r="C99" s="6" t="s">
        <v>142</v>
      </c>
      <c r="D99" s="6" t="s">
        <v>56</v>
      </c>
      <c r="E99" s="6" t="s">
        <v>143</v>
      </c>
      <c r="F99" s="6" t="s">
        <v>45</v>
      </c>
      <c r="G99" s="8">
        <v>1.6</v>
      </c>
      <c r="H99" s="11">
        <v>0</v>
      </c>
      <c r="I99" s="10">
        <f>ROUND((H99*G99),2)</f>
        <v>0</v>
      </c>
      <c r="O99">
        <f>rekapitulace!H8</f>
        <v>21</v>
      </c>
      <c r="P99">
        <f>O99/100*I99</f>
        <v>0</v>
      </c>
    </row>
    <row r="100" spans="1:16" x14ac:dyDescent="0.2">
      <c r="E100" s="12" t="s">
        <v>144</v>
      </c>
    </row>
    <row r="101" spans="1:16" ht="38.25" x14ac:dyDescent="0.2">
      <c r="E101" s="12" t="s">
        <v>126</v>
      </c>
    </row>
    <row r="102" spans="1:16" ht="12.75" customHeight="1" x14ac:dyDescent="0.2">
      <c r="A102" s="13"/>
      <c r="B102" s="13"/>
      <c r="C102" s="13" t="s">
        <v>34</v>
      </c>
      <c r="D102" s="13"/>
      <c r="E102" s="13" t="s">
        <v>137</v>
      </c>
      <c r="F102" s="13"/>
      <c r="G102" s="13"/>
      <c r="H102" s="13"/>
      <c r="I102" s="13">
        <f>SUM(I96:I101)</f>
        <v>0</v>
      </c>
      <c r="P102">
        <f>ROUND(SUM(P96:P101),2)</f>
        <v>0</v>
      </c>
    </row>
    <row r="104" spans="1:16" ht="12.75" customHeight="1" x14ac:dyDescent="0.2">
      <c r="A104" s="7"/>
      <c r="B104" s="7"/>
      <c r="C104" s="7" t="s">
        <v>35</v>
      </c>
      <c r="D104" s="7"/>
      <c r="E104" s="7" t="s">
        <v>145</v>
      </c>
      <c r="F104" s="7"/>
      <c r="G104" s="9"/>
      <c r="H104" s="7"/>
      <c r="I104" s="9"/>
    </row>
    <row r="105" spans="1:16" ht="51" x14ac:dyDescent="0.2">
      <c r="A105" s="6">
        <v>41</v>
      </c>
      <c r="B105" s="6" t="s">
        <v>42</v>
      </c>
      <c r="C105" s="6" t="s">
        <v>146</v>
      </c>
      <c r="D105" s="6" t="s">
        <v>21</v>
      </c>
      <c r="E105" s="6" t="s">
        <v>147</v>
      </c>
      <c r="F105" s="6" t="s">
        <v>45</v>
      </c>
      <c r="G105" s="8">
        <v>2</v>
      </c>
      <c r="H105" s="11">
        <v>0</v>
      </c>
      <c r="I105" s="10">
        <f>ROUND((H105*G105),2)</f>
        <v>0</v>
      </c>
      <c r="O105">
        <f>rekapitulace!H8</f>
        <v>21</v>
      </c>
      <c r="P105">
        <f>O105/100*I105</f>
        <v>0</v>
      </c>
    </row>
    <row r="106" spans="1:16" x14ac:dyDescent="0.2">
      <c r="E106" s="12" t="s">
        <v>148</v>
      </c>
    </row>
    <row r="107" spans="1:16" ht="127.5" x14ac:dyDescent="0.2">
      <c r="E107" s="12" t="s">
        <v>149</v>
      </c>
    </row>
    <row r="108" spans="1:16" ht="76.5" x14ac:dyDescent="0.2">
      <c r="A108" s="6">
        <v>43</v>
      </c>
      <c r="B108" s="6" t="s">
        <v>42</v>
      </c>
      <c r="C108" s="6" t="s">
        <v>150</v>
      </c>
      <c r="D108" s="6" t="s">
        <v>21</v>
      </c>
      <c r="E108" s="6" t="s">
        <v>151</v>
      </c>
      <c r="F108" s="6" t="s">
        <v>45</v>
      </c>
      <c r="G108" s="8">
        <v>85.6</v>
      </c>
      <c r="H108" s="11">
        <v>0</v>
      </c>
      <c r="I108" s="10">
        <f>ROUND((H108*G108),2)</f>
        <v>0</v>
      </c>
      <c r="O108">
        <f>rekapitulace!H8</f>
        <v>21</v>
      </c>
      <c r="P108">
        <f>O108/100*I108</f>
        <v>0</v>
      </c>
    </row>
    <row r="109" spans="1:16" x14ac:dyDescent="0.2">
      <c r="E109" s="12" t="s">
        <v>152</v>
      </c>
    </row>
    <row r="110" spans="1:16" ht="51" x14ac:dyDescent="0.2">
      <c r="E110" s="12" t="s">
        <v>153</v>
      </c>
    </row>
    <row r="111" spans="1:16" ht="51" x14ac:dyDescent="0.2">
      <c r="A111" s="6">
        <v>44</v>
      </c>
      <c r="B111" s="6" t="s">
        <v>42</v>
      </c>
      <c r="C111" s="6" t="s">
        <v>150</v>
      </c>
      <c r="D111" s="6" t="s">
        <v>32</v>
      </c>
      <c r="E111" s="6" t="s">
        <v>154</v>
      </c>
      <c r="F111" s="6" t="s">
        <v>45</v>
      </c>
      <c r="G111" s="8">
        <v>2.6</v>
      </c>
      <c r="H111" s="11">
        <v>0</v>
      </c>
      <c r="I111" s="10">
        <f>ROUND((H111*G111),2)</f>
        <v>0</v>
      </c>
      <c r="O111">
        <f>rekapitulace!H8</f>
        <v>21</v>
      </c>
      <c r="P111">
        <f>O111/100*I111</f>
        <v>0</v>
      </c>
    </row>
    <row r="112" spans="1:16" x14ac:dyDescent="0.2">
      <c r="E112" s="12" t="s">
        <v>155</v>
      </c>
    </row>
    <row r="113" spans="1:16" ht="51" x14ac:dyDescent="0.2">
      <c r="E113" s="12" t="s">
        <v>156</v>
      </c>
    </row>
    <row r="114" spans="1:16" ht="51" x14ac:dyDescent="0.2">
      <c r="A114" s="6">
        <v>51</v>
      </c>
      <c r="B114" s="6" t="s">
        <v>42</v>
      </c>
      <c r="C114" s="6" t="s">
        <v>157</v>
      </c>
      <c r="D114" s="6" t="s">
        <v>56</v>
      </c>
      <c r="E114" s="6" t="s">
        <v>158</v>
      </c>
      <c r="F114" s="6" t="s">
        <v>58</v>
      </c>
      <c r="G114" s="8">
        <v>49</v>
      </c>
      <c r="H114" s="11">
        <v>0</v>
      </c>
      <c r="I114" s="10">
        <f>ROUND((H114*G114),2)</f>
        <v>0</v>
      </c>
      <c r="O114">
        <f>rekapitulace!H8</f>
        <v>21</v>
      </c>
      <c r="P114">
        <f>O114/100*I114</f>
        <v>0</v>
      </c>
    </row>
    <row r="115" spans="1:16" x14ac:dyDescent="0.2">
      <c r="E115" s="12" t="s">
        <v>159</v>
      </c>
    </row>
    <row r="116" spans="1:16" ht="140.25" x14ac:dyDescent="0.2">
      <c r="E116" s="12" t="s">
        <v>160</v>
      </c>
    </row>
    <row r="117" spans="1:16" ht="63.75" x14ac:dyDescent="0.2">
      <c r="A117" s="6">
        <v>52</v>
      </c>
      <c r="B117" s="6" t="s">
        <v>42</v>
      </c>
      <c r="C117" s="6" t="s">
        <v>161</v>
      </c>
      <c r="D117" s="6" t="s">
        <v>56</v>
      </c>
      <c r="E117" s="6" t="s">
        <v>162</v>
      </c>
      <c r="F117" s="6" t="s">
        <v>58</v>
      </c>
      <c r="G117" s="8">
        <v>17</v>
      </c>
      <c r="H117" s="11">
        <v>0</v>
      </c>
      <c r="I117" s="10">
        <f>ROUND((H117*G117),2)</f>
        <v>0</v>
      </c>
      <c r="O117">
        <f>rekapitulace!H8</f>
        <v>21</v>
      </c>
      <c r="P117">
        <f>O117/100*I117</f>
        <v>0</v>
      </c>
    </row>
    <row r="118" spans="1:16" x14ac:dyDescent="0.2">
      <c r="E118" s="12" t="s">
        <v>163</v>
      </c>
    </row>
    <row r="119" spans="1:16" ht="140.25" x14ac:dyDescent="0.2">
      <c r="E119" s="12" t="s">
        <v>164</v>
      </c>
    </row>
    <row r="120" spans="1:16" ht="51" x14ac:dyDescent="0.2">
      <c r="A120" s="6">
        <v>53</v>
      </c>
      <c r="B120" s="6" t="s">
        <v>42</v>
      </c>
      <c r="C120" s="6" t="s">
        <v>165</v>
      </c>
      <c r="D120" s="6" t="s">
        <v>56</v>
      </c>
      <c r="E120" s="6" t="s">
        <v>166</v>
      </c>
      <c r="F120" s="6" t="s">
        <v>58</v>
      </c>
      <c r="G120" s="8">
        <v>440</v>
      </c>
      <c r="H120" s="11">
        <v>0</v>
      </c>
      <c r="I120" s="10">
        <f>ROUND((H120*G120),2)</f>
        <v>0</v>
      </c>
      <c r="O120">
        <f>rekapitulace!H8</f>
        <v>21</v>
      </c>
      <c r="P120">
        <f>O120/100*I120</f>
        <v>0</v>
      </c>
    </row>
    <row r="121" spans="1:16" x14ac:dyDescent="0.2">
      <c r="E121" s="12" t="s">
        <v>167</v>
      </c>
    </row>
    <row r="122" spans="1:16" ht="140.25" x14ac:dyDescent="0.2">
      <c r="E122" s="12" t="s">
        <v>164</v>
      </c>
    </row>
    <row r="123" spans="1:16" ht="51" x14ac:dyDescent="0.2">
      <c r="A123" s="6">
        <v>54</v>
      </c>
      <c r="B123" s="6" t="s">
        <v>42</v>
      </c>
      <c r="C123" s="6" t="s">
        <v>168</v>
      </c>
      <c r="D123" s="6" t="s">
        <v>56</v>
      </c>
      <c r="E123" s="6" t="s">
        <v>169</v>
      </c>
      <c r="F123" s="6" t="s">
        <v>58</v>
      </c>
      <c r="G123" s="8">
        <v>15</v>
      </c>
      <c r="H123" s="11">
        <v>0</v>
      </c>
      <c r="I123" s="10">
        <f>ROUND((H123*G123),2)</f>
        <v>0</v>
      </c>
      <c r="O123">
        <f>rekapitulace!H8</f>
        <v>21</v>
      </c>
      <c r="P123">
        <f>O123/100*I123</f>
        <v>0</v>
      </c>
    </row>
    <row r="124" spans="1:16" x14ac:dyDescent="0.2">
      <c r="E124" s="12" t="s">
        <v>170</v>
      </c>
    </row>
    <row r="125" spans="1:16" ht="140.25" x14ac:dyDescent="0.2">
      <c r="E125" s="12" t="s">
        <v>160</v>
      </c>
    </row>
    <row r="126" spans="1:16" ht="63.75" x14ac:dyDescent="0.2">
      <c r="A126" s="6">
        <v>55</v>
      </c>
      <c r="B126" s="6" t="s">
        <v>42</v>
      </c>
      <c r="C126" s="6" t="s">
        <v>171</v>
      </c>
      <c r="D126" s="6" t="s">
        <v>56</v>
      </c>
      <c r="E126" s="6" t="s">
        <v>172</v>
      </c>
      <c r="F126" s="6" t="s">
        <v>58</v>
      </c>
      <c r="G126" s="8">
        <v>34</v>
      </c>
      <c r="H126" s="11">
        <v>0</v>
      </c>
      <c r="I126" s="10">
        <f>ROUND((H126*G126),2)</f>
        <v>0</v>
      </c>
      <c r="O126">
        <f>rekapitulace!H8</f>
        <v>21</v>
      </c>
      <c r="P126">
        <f>O126/100*I126</f>
        <v>0</v>
      </c>
    </row>
    <row r="127" spans="1:16" x14ac:dyDescent="0.2">
      <c r="E127" s="12" t="s">
        <v>173</v>
      </c>
    </row>
    <row r="128" spans="1:16" ht="140.25" x14ac:dyDescent="0.2">
      <c r="E128" s="12" t="s">
        <v>164</v>
      </c>
    </row>
    <row r="129" spans="1:16" ht="12.75" customHeight="1" x14ac:dyDescent="0.2">
      <c r="A129" s="13"/>
      <c r="B129" s="13"/>
      <c r="C129" s="13" t="s">
        <v>35</v>
      </c>
      <c r="D129" s="13"/>
      <c r="E129" s="13" t="s">
        <v>145</v>
      </c>
      <c r="F129" s="13"/>
      <c r="G129" s="13"/>
      <c r="H129" s="13"/>
      <c r="I129" s="13">
        <f>SUM(I105:I128)</f>
        <v>0</v>
      </c>
      <c r="P129">
        <f>ROUND(SUM(P105:P128),2)</f>
        <v>0</v>
      </c>
    </row>
    <row r="131" spans="1:16" ht="12.75" customHeight="1" x14ac:dyDescent="0.2">
      <c r="A131" s="7"/>
      <c r="B131" s="7"/>
      <c r="C131" s="7" t="s">
        <v>38</v>
      </c>
      <c r="D131" s="7"/>
      <c r="E131" s="7" t="s">
        <v>174</v>
      </c>
      <c r="F131" s="7"/>
      <c r="G131" s="9"/>
      <c r="H131" s="7"/>
      <c r="I131" s="9"/>
    </row>
    <row r="132" spans="1:16" ht="51" x14ac:dyDescent="0.2">
      <c r="A132" s="6">
        <v>58</v>
      </c>
      <c r="B132" s="6" t="s">
        <v>42</v>
      </c>
      <c r="C132" s="6" t="s">
        <v>175</v>
      </c>
      <c r="D132" s="6" t="s">
        <v>56</v>
      </c>
      <c r="E132" s="6" t="s">
        <v>176</v>
      </c>
      <c r="F132" s="6" t="s">
        <v>63</v>
      </c>
      <c r="G132" s="8">
        <v>6</v>
      </c>
      <c r="H132" s="11">
        <v>0</v>
      </c>
      <c r="I132" s="10">
        <f>ROUND((H132*G132),2)</f>
        <v>0</v>
      </c>
      <c r="O132">
        <f>rekapitulace!H8</f>
        <v>21</v>
      </c>
      <c r="P132">
        <f>O132/100*I132</f>
        <v>0</v>
      </c>
    </row>
    <row r="133" spans="1:16" x14ac:dyDescent="0.2">
      <c r="E133" s="12" t="s">
        <v>177</v>
      </c>
    </row>
    <row r="134" spans="1:16" ht="76.5" x14ac:dyDescent="0.2">
      <c r="E134" s="12" t="s">
        <v>178</v>
      </c>
    </row>
    <row r="135" spans="1:16" ht="25.5" x14ac:dyDescent="0.2">
      <c r="A135" s="6">
        <v>59</v>
      </c>
      <c r="B135" s="6" t="s">
        <v>42</v>
      </c>
      <c r="C135" s="6" t="s">
        <v>179</v>
      </c>
      <c r="D135" s="6" t="s">
        <v>56</v>
      </c>
      <c r="E135" s="6" t="s">
        <v>180</v>
      </c>
      <c r="F135" s="6" t="s">
        <v>63</v>
      </c>
      <c r="G135" s="8">
        <v>7</v>
      </c>
      <c r="H135" s="11">
        <v>0</v>
      </c>
      <c r="I135" s="10">
        <f>ROUND((H135*G135),2)</f>
        <v>0</v>
      </c>
      <c r="O135">
        <f>rekapitulace!H8</f>
        <v>21</v>
      </c>
      <c r="P135">
        <f>O135/100*I135</f>
        <v>0</v>
      </c>
    </row>
    <row r="136" spans="1:16" x14ac:dyDescent="0.2">
      <c r="E136" s="12" t="s">
        <v>181</v>
      </c>
    </row>
    <row r="137" spans="1:16" ht="25.5" x14ac:dyDescent="0.2">
      <c r="E137" s="12" t="s">
        <v>182</v>
      </c>
    </row>
    <row r="138" spans="1:16" ht="12.75" customHeight="1" x14ac:dyDescent="0.2">
      <c r="A138" s="13"/>
      <c r="B138" s="13"/>
      <c r="C138" s="13" t="s">
        <v>38</v>
      </c>
      <c r="D138" s="13"/>
      <c r="E138" s="13" t="s">
        <v>174</v>
      </c>
      <c r="F138" s="13"/>
      <c r="G138" s="13"/>
      <c r="H138" s="13"/>
      <c r="I138" s="13">
        <f>SUM(I132:I137)</f>
        <v>0</v>
      </c>
      <c r="P138">
        <f>ROUND(SUM(P132:P137),2)</f>
        <v>0</v>
      </c>
    </row>
    <row r="140" spans="1:16" ht="12.75" customHeight="1" x14ac:dyDescent="0.2">
      <c r="A140" s="7"/>
      <c r="B140" s="7"/>
      <c r="C140" s="7" t="s">
        <v>39</v>
      </c>
      <c r="D140" s="7"/>
      <c r="E140" s="7" t="s">
        <v>183</v>
      </c>
      <c r="F140" s="7"/>
      <c r="G140" s="9"/>
      <c r="H140" s="7"/>
      <c r="I140" s="9"/>
    </row>
    <row r="141" spans="1:16" ht="63.75" x14ac:dyDescent="0.2">
      <c r="A141" s="6">
        <v>60</v>
      </c>
      <c r="B141" s="6" t="s">
        <v>42</v>
      </c>
      <c r="C141" s="6" t="s">
        <v>184</v>
      </c>
      <c r="D141" s="6" t="s">
        <v>56</v>
      </c>
      <c r="E141" s="6" t="s">
        <v>185</v>
      </c>
      <c r="F141" s="6" t="s">
        <v>81</v>
      </c>
      <c r="G141" s="8">
        <v>11.4</v>
      </c>
      <c r="H141" s="11">
        <v>0</v>
      </c>
      <c r="I141" s="10">
        <f>ROUND((H141*G141),2)</f>
        <v>0</v>
      </c>
      <c r="O141">
        <f>rekapitulace!H8</f>
        <v>21</v>
      </c>
      <c r="P141">
        <f>O141/100*I141</f>
        <v>0</v>
      </c>
    </row>
    <row r="142" spans="1:16" x14ac:dyDescent="0.2">
      <c r="E142" s="12" t="s">
        <v>186</v>
      </c>
    </row>
    <row r="143" spans="1:16" ht="51" x14ac:dyDescent="0.2">
      <c r="E143" s="12" t="s">
        <v>187</v>
      </c>
    </row>
    <row r="144" spans="1:16" ht="38.25" x14ac:dyDescent="0.2">
      <c r="A144" s="6">
        <v>61</v>
      </c>
      <c r="B144" s="6" t="s">
        <v>42</v>
      </c>
      <c r="C144" s="6" t="s">
        <v>188</v>
      </c>
      <c r="D144" s="6" t="s">
        <v>56</v>
      </c>
      <c r="E144" s="6" t="s">
        <v>189</v>
      </c>
      <c r="F144" s="6" t="s">
        <v>81</v>
      </c>
      <c r="G144" s="8">
        <v>24</v>
      </c>
      <c r="H144" s="11">
        <v>0</v>
      </c>
      <c r="I144" s="10">
        <f>ROUND((H144*G144),2)</f>
        <v>0</v>
      </c>
      <c r="O144">
        <f>rekapitulace!H8</f>
        <v>21</v>
      </c>
      <c r="P144">
        <f>O144/100*I144</f>
        <v>0</v>
      </c>
    </row>
    <row r="145" spans="1:16" x14ac:dyDescent="0.2">
      <c r="E145" s="12" t="s">
        <v>190</v>
      </c>
    </row>
    <row r="146" spans="1:16" ht="38.25" x14ac:dyDescent="0.2">
      <c r="E146" s="12" t="s">
        <v>191</v>
      </c>
    </row>
    <row r="147" spans="1:16" ht="63.75" x14ac:dyDescent="0.2">
      <c r="A147" s="6">
        <v>62</v>
      </c>
      <c r="B147" s="6" t="s">
        <v>42</v>
      </c>
      <c r="C147" s="6" t="s">
        <v>192</v>
      </c>
      <c r="D147" s="6" t="s">
        <v>56</v>
      </c>
      <c r="E147" s="6" t="s">
        <v>193</v>
      </c>
      <c r="F147" s="6" t="s">
        <v>63</v>
      </c>
      <c r="G147" s="8">
        <v>22</v>
      </c>
      <c r="H147" s="11">
        <v>0</v>
      </c>
      <c r="I147" s="10">
        <f>ROUND((H147*G147),2)</f>
        <v>0</v>
      </c>
      <c r="O147">
        <f>rekapitulace!H8</f>
        <v>21</v>
      </c>
      <c r="P147">
        <f>O147/100*I147</f>
        <v>0</v>
      </c>
    </row>
    <row r="148" spans="1:16" x14ac:dyDescent="0.2">
      <c r="E148" s="12" t="s">
        <v>194</v>
      </c>
    </row>
    <row r="149" spans="1:16" ht="51" x14ac:dyDescent="0.2">
      <c r="E149" s="12" t="s">
        <v>195</v>
      </c>
    </row>
    <row r="150" spans="1:16" ht="51" x14ac:dyDescent="0.2">
      <c r="A150" s="6">
        <v>63</v>
      </c>
      <c r="B150" s="6" t="s">
        <v>42</v>
      </c>
      <c r="C150" s="6" t="s">
        <v>196</v>
      </c>
      <c r="D150" s="6" t="s">
        <v>56</v>
      </c>
      <c r="E150" s="6" t="s">
        <v>197</v>
      </c>
      <c r="F150" s="6" t="s">
        <v>63</v>
      </c>
      <c r="G150" s="8">
        <v>16</v>
      </c>
      <c r="H150" s="11">
        <v>0</v>
      </c>
      <c r="I150" s="10">
        <f>ROUND((H150*G150),2)</f>
        <v>0</v>
      </c>
      <c r="O150">
        <f>rekapitulace!H8</f>
        <v>21</v>
      </c>
      <c r="P150">
        <f>O150/100*I150</f>
        <v>0</v>
      </c>
    </row>
    <row r="151" spans="1:16" x14ac:dyDescent="0.2">
      <c r="E151" s="12" t="s">
        <v>198</v>
      </c>
    </row>
    <row r="152" spans="1:16" ht="25.5" x14ac:dyDescent="0.2">
      <c r="E152" s="12" t="s">
        <v>199</v>
      </c>
    </row>
    <row r="153" spans="1:16" ht="51" x14ac:dyDescent="0.2">
      <c r="A153" s="6">
        <v>64</v>
      </c>
      <c r="B153" s="6" t="s">
        <v>42</v>
      </c>
      <c r="C153" s="6" t="s">
        <v>200</v>
      </c>
      <c r="D153" s="6" t="s">
        <v>56</v>
      </c>
      <c r="E153" s="6" t="s">
        <v>201</v>
      </c>
      <c r="F153" s="6" t="s">
        <v>63</v>
      </c>
      <c r="G153" s="8">
        <v>15</v>
      </c>
      <c r="H153" s="11">
        <v>0</v>
      </c>
      <c r="I153" s="10">
        <f>ROUND((H153*G153),2)</f>
        <v>0</v>
      </c>
      <c r="O153">
        <f>rekapitulace!H8</f>
        <v>21</v>
      </c>
      <c r="P153">
        <f>O153/100*I153</f>
        <v>0</v>
      </c>
    </row>
    <row r="154" spans="1:16" x14ac:dyDescent="0.2">
      <c r="E154" s="12" t="s">
        <v>170</v>
      </c>
    </row>
    <row r="155" spans="1:16" ht="51" x14ac:dyDescent="0.2">
      <c r="E155" s="12" t="s">
        <v>202</v>
      </c>
    </row>
    <row r="156" spans="1:16" ht="38.25" x14ac:dyDescent="0.2">
      <c r="A156" s="6">
        <v>65</v>
      </c>
      <c r="B156" s="6" t="s">
        <v>42</v>
      </c>
      <c r="C156" s="6" t="s">
        <v>203</v>
      </c>
      <c r="D156" s="6" t="s">
        <v>56</v>
      </c>
      <c r="E156" s="6" t="s">
        <v>204</v>
      </c>
      <c r="F156" s="6" t="s">
        <v>63</v>
      </c>
      <c r="G156" s="8">
        <v>8</v>
      </c>
      <c r="H156" s="11">
        <v>0</v>
      </c>
      <c r="I156" s="10">
        <f>ROUND((H156*G156),2)</f>
        <v>0</v>
      </c>
      <c r="O156">
        <f>rekapitulace!H8</f>
        <v>21</v>
      </c>
      <c r="P156">
        <f>O156/100*I156</f>
        <v>0</v>
      </c>
    </row>
    <row r="157" spans="1:16" x14ac:dyDescent="0.2">
      <c r="E157" s="12" t="s">
        <v>205</v>
      </c>
    </row>
    <row r="158" spans="1:16" ht="25.5" x14ac:dyDescent="0.2">
      <c r="E158" s="12" t="s">
        <v>199</v>
      </c>
    </row>
    <row r="159" spans="1:16" ht="38.25" x14ac:dyDescent="0.2">
      <c r="A159" s="6">
        <v>66</v>
      </c>
      <c r="B159" s="6" t="s">
        <v>42</v>
      </c>
      <c r="C159" s="6" t="s">
        <v>206</v>
      </c>
      <c r="D159" s="6" t="s">
        <v>56</v>
      </c>
      <c r="E159" s="6" t="s">
        <v>207</v>
      </c>
      <c r="F159" s="6" t="s">
        <v>58</v>
      </c>
      <c r="G159" s="8">
        <v>37.4</v>
      </c>
      <c r="H159" s="11">
        <v>0</v>
      </c>
      <c r="I159" s="10">
        <f>ROUND((H159*G159),2)</f>
        <v>0</v>
      </c>
      <c r="O159">
        <f>rekapitulace!H8</f>
        <v>21</v>
      </c>
      <c r="P159">
        <f>O159/100*I159</f>
        <v>0</v>
      </c>
    </row>
    <row r="160" spans="1:16" ht="38.25" x14ac:dyDescent="0.2">
      <c r="E160" s="12" t="s">
        <v>208</v>
      </c>
    </row>
    <row r="161" spans="1:16" ht="38.25" x14ac:dyDescent="0.2">
      <c r="E161" s="12" t="s">
        <v>209</v>
      </c>
    </row>
    <row r="162" spans="1:16" ht="51" x14ac:dyDescent="0.2">
      <c r="A162" s="6">
        <v>67</v>
      </c>
      <c r="B162" s="6" t="s">
        <v>42</v>
      </c>
      <c r="C162" s="6" t="s">
        <v>210</v>
      </c>
      <c r="D162" s="6" t="s">
        <v>56</v>
      </c>
      <c r="E162" s="6" t="s">
        <v>211</v>
      </c>
      <c r="F162" s="6" t="s">
        <v>58</v>
      </c>
      <c r="G162" s="8">
        <v>1.6</v>
      </c>
      <c r="H162" s="11">
        <v>0</v>
      </c>
      <c r="I162" s="10">
        <f>ROUND((H162*G162),2)</f>
        <v>0</v>
      </c>
      <c r="O162">
        <f>rekapitulace!H8</f>
        <v>21</v>
      </c>
      <c r="P162">
        <f>O162/100*I162</f>
        <v>0</v>
      </c>
    </row>
    <row r="163" spans="1:16" x14ac:dyDescent="0.2">
      <c r="E163" s="12" t="s">
        <v>212</v>
      </c>
    </row>
    <row r="164" spans="1:16" ht="38.25" x14ac:dyDescent="0.2">
      <c r="E164" s="12" t="s">
        <v>213</v>
      </c>
    </row>
    <row r="165" spans="1:16" ht="51" x14ac:dyDescent="0.2">
      <c r="A165" s="6">
        <v>68</v>
      </c>
      <c r="B165" s="6" t="s">
        <v>42</v>
      </c>
      <c r="C165" s="6" t="s">
        <v>214</v>
      </c>
      <c r="D165" s="6" t="s">
        <v>56</v>
      </c>
      <c r="E165" s="6" t="s">
        <v>215</v>
      </c>
      <c r="F165" s="6" t="s">
        <v>63</v>
      </c>
      <c r="G165" s="8">
        <v>2</v>
      </c>
      <c r="H165" s="11">
        <v>0</v>
      </c>
      <c r="I165" s="10">
        <f>ROUND((H165*G165),2)</f>
        <v>0</v>
      </c>
      <c r="O165">
        <f>rekapitulace!H8</f>
        <v>21</v>
      </c>
      <c r="P165">
        <f>O165/100*I165</f>
        <v>0</v>
      </c>
    </row>
    <row r="166" spans="1:16" x14ac:dyDescent="0.2">
      <c r="E166" s="12" t="s">
        <v>216</v>
      </c>
    </row>
    <row r="167" spans="1:16" ht="38.25" x14ac:dyDescent="0.2">
      <c r="E167" s="12" t="s">
        <v>217</v>
      </c>
    </row>
    <row r="168" spans="1:16" ht="51" x14ac:dyDescent="0.2">
      <c r="A168" s="6">
        <v>69</v>
      </c>
      <c r="B168" s="6" t="s">
        <v>42</v>
      </c>
      <c r="C168" s="6" t="s">
        <v>218</v>
      </c>
      <c r="D168" s="6" t="s">
        <v>56</v>
      </c>
      <c r="E168" s="6" t="s">
        <v>219</v>
      </c>
      <c r="F168" s="6" t="s">
        <v>81</v>
      </c>
      <c r="G168" s="8">
        <v>315</v>
      </c>
      <c r="H168" s="11">
        <v>0</v>
      </c>
      <c r="I168" s="10">
        <f>ROUND((H168*G168),2)</f>
        <v>0</v>
      </c>
      <c r="O168">
        <f>rekapitulace!H8</f>
        <v>21</v>
      </c>
      <c r="P168">
        <f>O168/100*I168</f>
        <v>0</v>
      </c>
    </row>
    <row r="169" spans="1:16" x14ac:dyDescent="0.2">
      <c r="E169" s="12" t="s">
        <v>220</v>
      </c>
    </row>
    <row r="170" spans="1:16" ht="51" x14ac:dyDescent="0.2">
      <c r="E170" s="12" t="s">
        <v>221</v>
      </c>
    </row>
    <row r="171" spans="1:16" ht="51" x14ac:dyDescent="0.2">
      <c r="A171" s="6">
        <v>70</v>
      </c>
      <c r="B171" s="6" t="s">
        <v>42</v>
      </c>
      <c r="C171" s="6" t="s">
        <v>222</v>
      </c>
      <c r="D171" s="6" t="s">
        <v>56</v>
      </c>
      <c r="E171" s="6" t="s">
        <v>223</v>
      </c>
      <c r="F171" s="6" t="s">
        <v>81</v>
      </c>
      <c r="G171" s="8">
        <v>39.9</v>
      </c>
      <c r="H171" s="11">
        <v>0</v>
      </c>
      <c r="I171" s="10">
        <f>ROUND((H171*G171),2)</f>
        <v>0</v>
      </c>
      <c r="O171">
        <f>rekapitulace!H8</f>
        <v>21</v>
      </c>
      <c r="P171">
        <f>O171/100*I171</f>
        <v>0</v>
      </c>
    </row>
    <row r="172" spans="1:16" x14ac:dyDescent="0.2">
      <c r="E172" s="12" t="s">
        <v>224</v>
      </c>
    </row>
    <row r="173" spans="1:16" ht="51" x14ac:dyDescent="0.2">
      <c r="E173" s="12" t="s">
        <v>221</v>
      </c>
    </row>
    <row r="174" spans="1:16" ht="51" x14ac:dyDescent="0.2">
      <c r="A174" s="6">
        <v>71</v>
      </c>
      <c r="B174" s="6" t="s">
        <v>42</v>
      </c>
      <c r="C174" s="6" t="s">
        <v>225</v>
      </c>
      <c r="D174" s="6" t="s">
        <v>56</v>
      </c>
      <c r="E174" s="6" t="s">
        <v>226</v>
      </c>
      <c r="F174" s="6" t="s">
        <v>81</v>
      </c>
      <c r="G174" s="8">
        <v>411.6</v>
      </c>
      <c r="H174" s="11">
        <v>0</v>
      </c>
      <c r="I174" s="10">
        <f>ROUND((H174*G174),2)</f>
        <v>0</v>
      </c>
      <c r="O174">
        <f>rekapitulace!H8</f>
        <v>21</v>
      </c>
      <c r="P174">
        <f>O174/100*I174</f>
        <v>0</v>
      </c>
    </row>
    <row r="175" spans="1:16" x14ac:dyDescent="0.2">
      <c r="E175" s="12" t="s">
        <v>227</v>
      </c>
    </row>
    <row r="176" spans="1:16" ht="51" x14ac:dyDescent="0.2">
      <c r="E176" s="12" t="s">
        <v>228</v>
      </c>
    </row>
    <row r="177" spans="1:16" ht="51" x14ac:dyDescent="0.2">
      <c r="A177" s="6">
        <v>72</v>
      </c>
      <c r="B177" s="6" t="s">
        <v>42</v>
      </c>
      <c r="C177" s="6" t="s">
        <v>229</v>
      </c>
      <c r="D177" s="6" t="s">
        <v>56</v>
      </c>
      <c r="E177" s="6" t="s">
        <v>230</v>
      </c>
      <c r="F177" s="6" t="s">
        <v>81</v>
      </c>
      <c r="G177" s="8">
        <v>40</v>
      </c>
      <c r="H177" s="11">
        <v>0</v>
      </c>
      <c r="I177" s="10">
        <f>ROUND((H177*G177),2)</f>
        <v>0</v>
      </c>
      <c r="O177">
        <f>rekapitulace!H8</f>
        <v>21</v>
      </c>
      <c r="P177">
        <f>O177/100*I177</f>
        <v>0</v>
      </c>
    </row>
    <row r="178" spans="1:16" x14ac:dyDescent="0.2">
      <c r="E178" s="12" t="s">
        <v>231</v>
      </c>
    </row>
    <row r="179" spans="1:16" ht="51" x14ac:dyDescent="0.2">
      <c r="E179" s="12" t="s">
        <v>221</v>
      </c>
    </row>
    <row r="180" spans="1:16" ht="38.25" x14ac:dyDescent="0.2">
      <c r="A180" s="6">
        <v>77</v>
      </c>
      <c r="B180" s="6" t="s">
        <v>42</v>
      </c>
      <c r="C180" s="6" t="s">
        <v>232</v>
      </c>
      <c r="D180" s="6" t="s">
        <v>21</v>
      </c>
      <c r="E180" s="6" t="s">
        <v>233</v>
      </c>
      <c r="F180" s="6" t="s">
        <v>234</v>
      </c>
      <c r="G180" s="8">
        <v>1</v>
      </c>
      <c r="H180" s="11">
        <v>0</v>
      </c>
      <c r="I180" s="10">
        <f>ROUND((H180*G180),2)</f>
        <v>0</v>
      </c>
      <c r="O180">
        <f>rekapitulace!H8</f>
        <v>21</v>
      </c>
      <c r="P180">
        <f>O180/100*I180</f>
        <v>0</v>
      </c>
    </row>
    <row r="181" spans="1:16" x14ac:dyDescent="0.2">
      <c r="E181" s="12" t="s">
        <v>235</v>
      </c>
    </row>
    <row r="182" spans="1:16" ht="102" x14ac:dyDescent="0.2">
      <c r="E182" s="12" t="s">
        <v>236</v>
      </c>
    </row>
    <row r="183" spans="1:16" ht="38.25" x14ac:dyDescent="0.2">
      <c r="A183" s="6">
        <v>78</v>
      </c>
      <c r="B183" s="6" t="s">
        <v>42</v>
      </c>
      <c r="C183" s="6" t="s">
        <v>232</v>
      </c>
      <c r="D183" s="6" t="s">
        <v>32</v>
      </c>
      <c r="E183" s="6" t="s">
        <v>237</v>
      </c>
      <c r="F183" s="6" t="s">
        <v>234</v>
      </c>
      <c r="G183" s="8">
        <v>1</v>
      </c>
      <c r="H183" s="11">
        <v>0</v>
      </c>
      <c r="I183" s="10">
        <f>ROUND((H183*G183),2)</f>
        <v>0</v>
      </c>
      <c r="O183">
        <f>rekapitulace!H8</f>
        <v>21</v>
      </c>
      <c r="P183">
        <f>O183/100*I183</f>
        <v>0</v>
      </c>
    </row>
    <row r="184" spans="1:16" ht="102" x14ac:dyDescent="0.2">
      <c r="E184" s="12" t="s">
        <v>236</v>
      </c>
    </row>
    <row r="185" spans="1:16" ht="51" x14ac:dyDescent="0.2">
      <c r="A185" s="6">
        <v>79</v>
      </c>
      <c r="B185" s="6" t="s">
        <v>42</v>
      </c>
      <c r="C185" s="6" t="s">
        <v>238</v>
      </c>
      <c r="D185" s="6" t="s">
        <v>56</v>
      </c>
      <c r="E185" s="6" t="s">
        <v>239</v>
      </c>
      <c r="F185" s="6" t="s">
        <v>63</v>
      </c>
      <c r="G185" s="8">
        <v>6</v>
      </c>
      <c r="H185" s="11">
        <v>0</v>
      </c>
      <c r="I185" s="10">
        <f>ROUND((H185*G185),2)</f>
        <v>0</v>
      </c>
      <c r="O185">
        <f>rekapitulace!H8</f>
        <v>21</v>
      </c>
      <c r="P185">
        <f>O185/100*I185</f>
        <v>0</v>
      </c>
    </row>
    <row r="186" spans="1:16" x14ac:dyDescent="0.2">
      <c r="E186" s="12" t="s">
        <v>177</v>
      </c>
    </row>
    <row r="187" spans="1:16" ht="76.5" x14ac:dyDescent="0.2">
      <c r="E187" s="12" t="s">
        <v>240</v>
      </c>
    </row>
    <row r="188" spans="1:16" ht="12.75" customHeight="1" x14ac:dyDescent="0.2">
      <c r="A188" s="13"/>
      <c r="B188" s="13"/>
      <c r="C188" s="13" t="s">
        <v>39</v>
      </c>
      <c r="D188" s="13"/>
      <c r="E188" s="13" t="s">
        <v>183</v>
      </c>
      <c r="F188" s="13"/>
      <c r="G188" s="13"/>
      <c r="H188" s="13"/>
      <c r="I188" s="13">
        <f>SUM(I141:I187)</f>
        <v>0</v>
      </c>
      <c r="P188">
        <f>ROUND(SUM(P141:P187),2)</f>
        <v>0</v>
      </c>
    </row>
    <row r="190" spans="1:16" ht="12.75" customHeight="1" x14ac:dyDescent="0.2">
      <c r="A190" s="13"/>
      <c r="B190" s="13"/>
      <c r="C190" s="13"/>
      <c r="D190" s="13"/>
      <c r="E190" s="13" t="s">
        <v>241</v>
      </c>
      <c r="F190" s="13"/>
      <c r="G190" s="13"/>
      <c r="H190" s="13"/>
      <c r="I190" s="13">
        <f>+I24+I78+I87+I93+I102+I129+I138+I188</f>
        <v>0</v>
      </c>
      <c r="P190">
        <f>+P24+P78+P87+P93+P102+P129+P138+P188</f>
        <v>0</v>
      </c>
    </row>
  </sheetData>
  <sheetProtection formatColumns="0"/>
  <mergeCells count="8">
    <mergeCell ref="G8:G9"/>
    <mergeCell ref="H8:I8"/>
    <mergeCell ref="A8:A9"/>
    <mergeCell ref="B8:B9"/>
    <mergeCell ref="C8:C9"/>
    <mergeCell ref="D8:D9"/>
    <mergeCell ref="E8:E9"/>
    <mergeCell ref="F8:F9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zoomScaleNormal="100" workbookViewId="0">
      <pane ySplit="10" topLeftCell="A63" activePane="bottomLeft" state="frozen"/>
      <selection pane="bottomLeft" activeCell="H64" sqref="H64"/>
    </sheetView>
  </sheetViews>
  <sheetFormatPr defaultRowHeight="12.75" customHeight="1" x14ac:dyDescent="0.2"/>
  <cols>
    <col min="1" max="1" width="6.7109375" customWidth="1"/>
    <col min="2" max="2" width="20.7109375" customWidth="1"/>
    <col min="3" max="3" width="15.7109375" customWidth="1"/>
    <col min="4" max="4" width="12.7109375" customWidth="1"/>
    <col min="5" max="5" width="75.7109375" customWidth="1"/>
    <col min="6" max="6" width="9.7109375" customWidth="1"/>
    <col min="7" max="7" width="12.7109375" customWidth="1"/>
    <col min="8" max="9" width="14.7109375" customWidth="1"/>
    <col min="15" max="16" width="9.140625" hidden="1" customWidth="1"/>
  </cols>
  <sheetData>
    <row r="1" spans="1:16" ht="12.75" customHeight="1" x14ac:dyDescent="0.2">
      <c r="A1" s="5"/>
    </row>
    <row r="2" spans="1:16" ht="12.75" customHeight="1" x14ac:dyDescent="0.2">
      <c r="C2" s="1"/>
    </row>
    <row r="4" spans="1:16" ht="12.75" customHeight="1" x14ac:dyDescent="0.2">
      <c r="A4" t="s">
        <v>13</v>
      </c>
      <c r="C4" s="5" t="s">
        <v>16</v>
      </c>
      <c r="D4" s="5"/>
      <c r="E4" s="5" t="s">
        <v>17</v>
      </c>
    </row>
    <row r="5" spans="1:16" ht="12.75" customHeight="1" x14ac:dyDescent="0.2">
      <c r="A5" t="s">
        <v>14</v>
      </c>
      <c r="C5" s="5" t="s">
        <v>242</v>
      </c>
      <c r="D5" s="5"/>
      <c r="E5" s="5" t="s">
        <v>243</v>
      </c>
    </row>
    <row r="6" spans="1:16" ht="12.75" customHeight="1" x14ac:dyDescent="0.2">
      <c r="A6" t="s">
        <v>15</v>
      </c>
      <c r="C6" s="5" t="s">
        <v>242</v>
      </c>
      <c r="D6" s="5"/>
      <c r="E6" s="5" t="s">
        <v>243</v>
      </c>
    </row>
    <row r="7" spans="1:16" ht="12.75" customHeight="1" x14ac:dyDescent="0.2">
      <c r="C7" s="5"/>
      <c r="D7" s="5"/>
      <c r="E7" s="5"/>
    </row>
    <row r="8" spans="1:16" ht="12.75" customHeight="1" x14ac:dyDescent="0.2">
      <c r="A8" s="40" t="s">
        <v>20</v>
      </c>
      <c r="B8" s="40" t="s">
        <v>22</v>
      </c>
      <c r="C8" s="40" t="s">
        <v>23</v>
      </c>
      <c r="D8" s="40" t="s">
        <v>24</v>
      </c>
      <c r="E8" s="40" t="s">
        <v>25</v>
      </c>
      <c r="F8" s="40" t="s">
        <v>26</v>
      </c>
      <c r="G8" s="40" t="s">
        <v>27</v>
      </c>
      <c r="H8" s="40" t="s">
        <v>28</v>
      </c>
      <c r="I8" s="40"/>
      <c r="O8" t="s">
        <v>31</v>
      </c>
      <c r="P8" t="s">
        <v>11</v>
      </c>
    </row>
    <row r="9" spans="1:16" ht="14.25" x14ac:dyDescent="0.2">
      <c r="A9" s="40"/>
      <c r="B9" s="40"/>
      <c r="C9" s="40"/>
      <c r="D9" s="40"/>
      <c r="E9" s="40"/>
      <c r="F9" s="40"/>
      <c r="G9" s="40"/>
      <c r="H9" s="4" t="s">
        <v>29</v>
      </c>
      <c r="I9" s="4" t="s">
        <v>30</v>
      </c>
      <c r="O9" t="s">
        <v>11</v>
      </c>
    </row>
    <row r="10" spans="1:16" ht="14.25" x14ac:dyDescent="0.2">
      <c r="A10" s="4" t="s">
        <v>21</v>
      </c>
      <c r="B10" s="4" t="s">
        <v>32</v>
      </c>
      <c r="C10" s="4" t="s">
        <v>33</v>
      </c>
      <c r="D10" s="4" t="s">
        <v>34</v>
      </c>
      <c r="E10" s="4" t="s">
        <v>35</v>
      </c>
      <c r="F10" s="4" t="s">
        <v>36</v>
      </c>
      <c r="G10" s="4" t="s">
        <v>37</v>
      </c>
      <c r="H10" s="4" t="s">
        <v>38</v>
      </c>
      <c r="I10" s="4" t="s">
        <v>39</v>
      </c>
    </row>
    <row r="11" spans="1:16" ht="12.75" customHeight="1" x14ac:dyDescent="0.2">
      <c r="A11" s="7"/>
      <c r="B11" s="7"/>
      <c r="C11" s="7" t="s">
        <v>41</v>
      </c>
      <c r="D11" s="7"/>
      <c r="E11" s="7" t="s">
        <v>40</v>
      </c>
      <c r="F11" s="7"/>
      <c r="G11" s="9"/>
      <c r="H11" s="7"/>
      <c r="I11" s="9"/>
    </row>
    <row r="12" spans="1:16" ht="51" x14ac:dyDescent="0.2">
      <c r="A12" s="6">
        <v>5</v>
      </c>
      <c r="B12" s="6" t="s">
        <v>42</v>
      </c>
      <c r="C12" s="6" t="s">
        <v>244</v>
      </c>
      <c r="D12" s="6" t="s">
        <v>56</v>
      </c>
      <c r="E12" s="6" t="s">
        <v>245</v>
      </c>
      <c r="F12" s="6" t="s">
        <v>234</v>
      </c>
      <c r="G12" s="8">
        <v>1</v>
      </c>
      <c r="H12" s="11">
        <v>0</v>
      </c>
      <c r="I12" s="10">
        <f>ROUND((H12*G12),2)</f>
        <v>0</v>
      </c>
      <c r="O12">
        <f>rekapitulace!H8</f>
        <v>21</v>
      </c>
      <c r="P12">
        <f>O12/100*I12</f>
        <v>0</v>
      </c>
    </row>
    <row r="13" spans="1:16" x14ac:dyDescent="0.2">
      <c r="E13" s="12" t="s">
        <v>246</v>
      </c>
    </row>
    <row r="14" spans="1:16" ht="51" x14ac:dyDescent="0.2">
      <c r="A14" s="6">
        <v>6</v>
      </c>
      <c r="B14" s="6" t="s">
        <v>42</v>
      </c>
      <c r="C14" s="6" t="s">
        <v>247</v>
      </c>
      <c r="D14" s="6" t="s">
        <v>56</v>
      </c>
      <c r="E14" s="6" t="s">
        <v>248</v>
      </c>
      <c r="F14" s="6" t="s">
        <v>234</v>
      </c>
      <c r="G14" s="8">
        <v>1</v>
      </c>
      <c r="H14" s="11">
        <v>0</v>
      </c>
      <c r="I14" s="10">
        <f>ROUND((H14*G14),2)</f>
        <v>0</v>
      </c>
      <c r="O14">
        <f>rekapitulace!H8</f>
        <v>21</v>
      </c>
      <c r="P14">
        <f>O14/100*I14</f>
        <v>0</v>
      </c>
    </row>
    <row r="15" spans="1:16" x14ac:dyDescent="0.2">
      <c r="E15" s="12" t="s">
        <v>249</v>
      </c>
    </row>
    <row r="16" spans="1:16" ht="25.5" x14ac:dyDescent="0.2">
      <c r="A16" s="6">
        <v>7</v>
      </c>
      <c r="B16" s="6" t="s">
        <v>42</v>
      </c>
      <c r="C16" s="6" t="s">
        <v>250</v>
      </c>
      <c r="D16" s="6" t="s">
        <v>21</v>
      </c>
      <c r="E16" s="6" t="s">
        <v>251</v>
      </c>
      <c r="F16" s="6" t="s">
        <v>234</v>
      </c>
      <c r="G16" s="8">
        <v>1</v>
      </c>
      <c r="H16" s="11">
        <v>0</v>
      </c>
      <c r="I16" s="10">
        <f>ROUND((H16*G16),2)</f>
        <v>0</v>
      </c>
      <c r="O16">
        <f>rekapitulace!H8</f>
        <v>21</v>
      </c>
      <c r="P16">
        <f>O16/100*I16</f>
        <v>0</v>
      </c>
    </row>
    <row r="17" spans="1:16" x14ac:dyDescent="0.2">
      <c r="E17" s="12" t="s">
        <v>252</v>
      </c>
    </row>
    <row r="18" spans="1:16" ht="51" x14ac:dyDescent="0.2">
      <c r="A18" s="6">
        <v>8</v>
      </c>
      <c r="B18" s="6" t="s">
        <v>42</v>
      </c>
      <c r="C18" s="6" t="s">
        <v>250</v>
      </c>
      <c r="D18" s="6" t="s">
        <v>32</v>
      </c>
      <c r="E18" s="6" t="s">
        <v>253</v>
      </c>
      <c r="F18" s="6" t="s">
        <v>234</v>
      </c>
      <c r="G18" s="8">
        <v>1</v>
      </c>
      <c r="H18" s="11">
        <v>0</v>
      </c>
      <c r="I18" s="10">
        <f>ROUND((H18*G18),2)</f>
        <v>0</v>
      </c>
      <c r="O18">
        <f>rekapitulace!H8</f>
        <v>21</v>
      </c>
      <c r="P18">
        <f>O18/100*I18</f>
        <v>0</v>
      </c>
    </row>
    <row r="19" spans="1:16" x14ac:dyDescent="0.2">
      <c r="E19" s="12" t="s">
        <v>252</v>
      </c>
    </row>
    <row r="20" spans="1:16" ht="51" x14ac:dyDescent="0.2">
      <c r="A20" s="6">
        <v>9</v>
      </c>
      <c r="B20" s="6" t="s">
        <v>42</v>
      </c>
      <c r="C20" s="6" t="s">
        <v>254</v>
      </c>
      <c r="D20" s="6" t="s">
        <v>56</v>
      </c>
      <c r="E20" s="6" t="s">
        <v>255</v>
      </c>
      <c r="F20" s="6" t="s">
        <v>234</v>
      </c>
      <c r="G20" s="8">
        <v>1</v>
      </c>
      <c r="H20" s="11">
        <v>0</v>
      </c>
      <c r="I20" s="10">
        <f>ROUND((H20*G20),2)</f>
        <v>0</v>
      </c>
      <c r="O20">
        <f>rekapitulace!H8</f>
        <v>21</v>
      </c>
      <c r="P20">
        <f>O20/100*I20</f>
        <v>0</v>
      </c>
    </row>
    <row r="21" spans="1:16" x14ac:dyDescent="0.2">
      <c r="E21" s="12" t="s">
        <v>252</v>
      </c>
    </row>
    <row r="22" spans="1:16" ht="25.5" x14ac:dyDescent="0.2">
      <c r="A22" s="6">
        <v>10</v>
      </c>
      <c r="B22" s="6" t="s">
        <v>42</v>
      </c>
      <c r="C22" s="6" t="s">
        <v>256</v>
      </c>
      <c r="D22" s="6" t="s">
        <v>56</v>
      </c>
      <c r="E22" s="6" t="s">
        <v>257</v>
      </c>
      <c r="F22" s="6" t="s">
        <v>258</v>
      </c>
      <c r="G22" s="8">
        <v>1</v>
      </c>
      <c r="H22" s="11">
        <v>0</v>
      </c>
      <c r="I22" s="10">
        <f>ROUND((H22*G22),2)</f>
        <v>0</v>
      </c>
      <c r="O22">
        <f>rekapitulace!H8</f>
        <v>21</v>
      </c>
      <c r="P22">
        <f>O22/100*I22</f>
        <v>0</v>
      </c>
    </row>
    <row r="23" spans="1:16" x14ac:dyDescent="0.2">
      <c r="E23" s="12" t="s">
        <v>259</v>
      </c>
    </row>
    <row r="24" spans="1:16" ht="51" x14ac:dyDescent="0.2">
      <c r="A24" s="6">
        <v>11</v>
      </c>
      <c r="B24" s="6" t="s">
        <v>42</v>
      </c>
      <c r="C24" s="6" t="s">
        <v>260</v>
      </c>
      <c r="D24" s="6" t="s">
        <v>56</v>
      </c>
      <c r="E24" s="6" t="s">
        <v>261</v>
      </c>
      <c r="F24" s="6" t="s">
        <v>63</v>
      </c>
      <c r="G24" s="8">
        <v>1</v>
      </c>
      <c r="H24" s="11">
        <v>0</v>
      </c>
      <c r="I24" s="10">
        <f>ROUND((H24*G24),2)</f>
        <v>0</v>
      </c>
      <c r="O24">
        <f>rekapitulace!H8</f>
        <v>21</v>
      </c>
      <c r="P24">
        <f>O24/100*I24</f>
        <v>0</v>
      </c>
    </row>
    <row r="25" spans="1:16" ht="89.25" x14ac:dyDescent="0.2">
      <c r="E25" s="12" t="s">
        <v>262</v>
      </c>
    </row>
    <row r="26" spans="1:16" ht="12.75" customHeight="1" x14ac:dyDescent="0.2">
      <c r="A26" s="13"/>
      <c r="B26" s="13"/>
      <c r="C26" s="13" t="s">
        <v>41</v>
      </c>
      <c r="D26" s="13"/>
      <c r="E26" s="13" t="s">
        <v>40</v>
      </c>
      <c r="F26" s="13"/>
      <c r="G26" s="13"/>
      <c r="H26" s="13"/>
      <c r="I26" s="13">
        <f>SUM(I12:I25)</f>
        <v>0</v>
      </c>
      <c r="P26">
        <f>ROUND(SUM(P12:P25),2)</f>
        <v>0</v>
      </c>
    </row>
    <row r="28" spans="1:16" ht="12.75" customHeight="1" x14ac:dyDescent="0.2">
      <c r="A28" s="7"/>
      <c r="B28" s="7"/>
      <c r="C28" s="7" t="s">
        <v>21</v>
      </c>
      <c r="D28" s="7"/>
      <c r="E28" s="7" t="s">
        <v>54</v>
      </c>
      <c r="F28" s="7"/>
      <c r="G28" s="9"/>
      <c r="H28" s="7"/>
      <c r="I28" s="9"/>
    </row>
    <row r="29" spans="1:16" ht="89.25" x14ac:dyDescent="0.2">
      <c r="A29" s="6">
        <v>17</v>
      </c>
      <c r="B29" s="6" t="s">
        <v>42</v>
      </c>
      <c r="C29" s="6" t="s">
        <v>73</v>
      </c>
      <c r="D29" s="6" t="s">
        <v>56</v>
      </c>
      <c r="E29" s="6" t="s">
        <v>263</v>
      </c>
      <c r="F29" s="6" t="s">
        <v>45</v>
      </c>
      <c r="G29" s="8">
        <v>60.9</v>
      </c>
      <c r="H29" s="11">
        <v>0</v>
      </c>
      <c r="I29" s="10">
        <f>ROUND((H29*G29),2)</f>
        <v>0</v>
      </c>
      <c r="O29">
        <f>rekapitulace!H8</f>
        <v>21</v>
      </c>
      <c r="P29">
        <f>O29/100*I29</f>
        <v>0</v>
      </c>
    </row>
    <row r="30" spans="1:16" ht="25.5" x14ac:dyDescent="0.2">
      <c r="E30" s="12" t="s">
        <v>264</v>
      </c>
    </row>
    <row r="31" spans="1:16" ht="63.75" x14ac:dyDescent="0.2">
      <c r="E31" s="12" t="s">
        <v>69</v>
      </c>
    </row>
    <row r="32" spans="1:16" ht="76.5" x14ac:dyDescent="0.2">
      <c r="A32" s="6">
        <v>18</v>
      </c>
      <c r="B32" s="6" t="s">
        <v>42</v>
      </c>
      <c r="C32" s="6" t="s">
        <v>265</v>
      </c>
      <c r="D32" s="6" t="s">
        <v>56</v>
      </c>
      <c r="E32" s="6" t="s">
        <v>266</v>
      </c>
      <c r="F32" s="6" t="s">
        <v>45</v>
      </c>
      <c r="G32" s="8">
        <v>9</v>
      </c>
      <c r="H32" s="11">
        <v>0</v>
      </c>
      <c r="I32" s="10">
        <f>ROUND((H32*G32),2)</f>
        <v>0</v>
      </c>
      <c r="O32">
        <f>rekapitulace!H8</f>
        <v>21</v>
      </c>
      <c r="P32">
        <f>O32/100*I32</f>
        <v>0</v>
      </c>
    </row>
    <row r="33" spans="1:16" x14ac:dyDescent="0.2">
      <c r="E33" s="12" t="s">
        <v>267</v>
      </c>
    </row>
    <row r="34" spans="1:16" ht="63.75" x14ac:dyDescent="0.2">
      <c r="E34" s="12" t="s">
        <v>69</v>
      </c>
    </row>
    <row r="35" spans="1:16" ht="63.75" x14ac:dyDescent="0.2">
      <c r="A35" s="6">
        <v>25</v>
      </c>
      <c r="B35" s="6" t="s">
        <v>42</v>
      </c>
      <c r="C35" s="6" t="s">
        <v>268</v>
      </c>
      <c r="D35" s="6" t="s">
        <v>56</v>
      </c>
      <c r="E35" s="6" t="s">
        <v>269</v>
      </c>
      <c r="F35" s="6" t="s">
        <v>45</v>
      </c>
      <c r="G35" s="8">
        <v>48.8</v>
      </c>
      <c r="H35" s="11">
        <v>0</v>
      </c>
      <c r="I35" s="10">
        <f>ROUND((H35*G35),2)</f>
        <v>0</v>
      </c>
      <c r="O35">
        <f>rekapitulace!H8</f>
        <v>21</v>
      </c>
      <c r="P35">
        <f>O35/100*I35</f>
        <v>0</v>
      </c>
    </row>
    <row r="36" spans="1:16" x14ac:dyDescent="0.2">
      <c r="E36" s="12" t="s">
        <v>270</v>
      </c>
    </row>
    <row r="37" spans="1:16" ht="369.75" x14ac:dyDescent="0.2">
      <c r="E37" s="12" t="s">
        <v>93</v>
      </c>
    </row>
    <row r="38" spans="1:16" ht="38.25" x14ac:dyDescent="0.2">
      <c r="A38" s="6">
        <v>29</v>
      </c>
      <c r="B38" s="6" t="s">
        <v>42</v>
      </c>
      <c r="C38" s="6" t="s">
        <v>102</v>
      </c>
      <c r="D38" s="6" t="s">
        <v>56</v>
      </c>
      <c r="E38" s="6" t="s">
        <v>271</v>
      </c>
      <c r="F38" s="6" t="s">
        <v>58</v>
      </c>
      <c r="G38" s="8">
        <v>124</v>
      </c>
      <c r="H38" s="11">
        <v>0</v>
      </c>
      <c r="I38" s="10">
        <f>ROUND((H38*G38),2)</f>
        <v>0</v>
      </c>
      <c r="O38">
        <f>rekapitulace!H8</f>
        <v>21</v>
      </c>
      <c r="P38">
        <f>O38/100*I38</f>
        <v>0</v>
      </c>
    </row>
    <row r="39" spans="1:16" x14ac:dyDescent="0.2">
      <c r="E39" s="12" t="s">
        <v>272</v>
      </c>
    </row>
    <row r="40" spans="1:16" ht="25.5" x14ac:dyDescent="0.2">
      <c r="E40" s="12" t="s">
        <v>105</v>
      </c>
    </row>
    <row r="41" spans="1:16" ht="12.75" customHeight="1" x14ac:dyDescent="0.2">
      <c r="A41" s="13"/>
      <c r="B41" s="13"/>
      <c r="C41" s="13" t="s">
        <v>21</v>
      </c>
      <c r="D41" s="13"/>
      <c r="E41" s="13" t="s">
        <v>54</v>
      </c>
      <c r="F41" s="13"/>
      <c r="G41" s="13"/>
      <c r="H41" s="13"/>
      <c r="I41" s="13">
        <f>SUM(I29:I40)</f>
        <v>0</v>
      </c>
      <c r="P41">
        <f>ROUND(SUM(P29:P40),2)</f>
        <v>0</v>
      </c>
    </row>
    <row r="43" spans="1:16" ht="12.75" customHeight="1" x14ac:dyDescent="0.2">
      <c r="A43" s="7"/>
      <c r="B43" s="7"/>
      <c r="C43" s="7" t="s">
        <v>35</v>
      </c>
      <c r="D43" s="7"/>
      <c r="E43" s="7" t="s">
        <v>145</v>
      </c>
      <c r="F43" s="7"/>
      <c r="G43" s="9"/>
      <c r="H43" s="7"/>
      <c r="I43" s="9"/>
    </row>
    <row r="44" spans="1:16" ht="51" x14ac:dyDescent="0.2">
      <c r="A44" s="6">
        <v>42</v>
      </c>
      <c r="B44" s="6" t="s">
        <v>42</v>
      </c>
      <c r="C44" s="6" t="s">
        <v>146</v>
      </c>
      <c r="D44" s="6" t="s">
        <v>32</v>
      </c>
      <c r="E44" s="6" t="s">
        <v>273</v>
      </c>
      <c r="F44" s="6" t="s">
        <v>45</v>
      </c>
      <c r="G44" s="8">
        <v>24.8</v>
      </c>
      <c r="H44" s="11">
        <v>0</v>
      </c>
      <c r="I44" s="10">
        <f>ROUND((H44*G44),2)</f>
        <v>0</v>
      </c>
      <c r="O44">
        <f>rekapitulace!H8</f>
        <v>21</v>
      </c>
      <c r="P44">
        <f>O44/100*I44</f>
        <v>0</v>
      </c>
    </row>
    <row r="45" spans="1:16" x14ac:dyDescent="0.2">
      <c r="E45" s="12" t="s">
        <v>274</v>
      </c>
    </row>
    <row r="46" spans="1:16" ht="127.5" x14ac:dyDescent="0.2">
      <c r="E46" s="12" t="s">
        <v>149</v>
      </c>
    </row>
    <row r="47" spans="1:16" ht="51" x14ac:dyDescent="0.2">
      <c r="A47" s="6">
        <v>44</v>
      </c>
      <c r="B47" s="6" t="s">
        <v>42</v>
      </c>
      <c r="C47" s="6" t="s">
        <v>150</v>
      </c>
      <c r="D47" s="6" t="s">
        <v>32</v>
      </c>
      <c r="E47" s="6" t="s">
        <v>275</v>
      </c>
      <c r="F47" s="6" t="s">
        <v>45</v>
      </c>
      <c r="G47" s="8">
        <v>27.3</v>
      </c>
      <c r="H47" s="11">
        <v>0</v>
      </c>
      <c r="I47" s="10">
        <f>ROUND((H47*G47),2)</f>
        <v>0</v>
      </c>
      <c r="O47">
        <f>rekapitulace!H8</f>
        <v>21</v>
      </c>
      <c r="P47">
        <f>O47/100*I47</f>
        <v>0</v>
      </c>
    </row>
    <row r="48" spans="1:16" x14ac:dyDescent="0.2">
      <c r="E48" s="12" t="s">
        <v>276</v>
      </c>
    </row>
    <row r="49" spans="1:16" ht="51" x14ac:dyDescent="0.2">
      <c r="E49" s="12" t="s">
        <v>156</v>
      </c>
    </row>
    <row r="50" spans="1:16" ht="76.5" x14ac:dyDescent="0.2">
      <c r="A50" s="6">
        <v>50</v>
      </c>
      <c r="B50" s="6" t="s">
        <v>42</v>
      </c>
      <c r="C50" s="6" t="s">
        <v>277</v>
      </c>
      <c r="D50" s="6" t="s">
        <v>56</v>
      </c>
      <c r="E50" s="6" t="s">
        <v>278</v>
      </c>
      <c r="F50" s="6" t="s">
        <v>58</v>
      </c>
      <c r="G50" s="8">
        <v>124</v>
      </c>
      <c r="H50" s="11">
        <v>0</v>
      </c>
      <c r="I50" s="10">
        <f>ROUND((H50*G50),2)</f>
        <v>0</v>
      </c>
      <c r="O50">
        <f>rekapitulace!H8</f>
        <v>21</v>
      </c>
      <c r="P50">
        <f>O50/100*I50</f>
        <v>0</v>
      </c>
    </row>
    <row r="51" spans="1:16" x14ac:dyDescent="0.2">
      <c r="E51" s="12" t="s">
        <v>272</v>
      </c>
    </row>
    <row r="52" spans="1:16" ht="140.25" x14ac:dyDescent="0.2">
      <c r="E52" s="12" t="s">
        <v>160</v>
      </c>
    </row>
    <row r="53" spans="1:16" ht="12.75" customHeight="1" x14ac:dyDescent="0.2">
      <c r="A53" s="13"/>
      <c r="B53" s="13"/>
      <c r="C53" s="13" t="s">
        <v>35</v>
      </c>
      <c r="D53" s="13"/>
      <c r="E53" s="13" t="s">
        <v>145</v>
      </c>
      <c r="F53" s="13"/>
      <c r="G53" s="13"/>
      <c r="H53" s="13"/>
      <c r="I53" s="13">
        <f>SUM(I44:I52)</f>
        <v>0</v>
      </c>
      <c r="P53">
        <f>ROUND(SUM(P44:P52),2)</f>
        <v>0</v>
      </c>
    </row>
    <row r="55" spans="1:16" ht="12.75" customHeight="1" x14ac:dyDescent="0.2">
      <c r="A55" s="7"/>
      <c r="B55" s="7"/>
      <c r="C55" s="7" t="s">
        <v>37</v>
      </c>
      <c r="D55" s="7"/>
      <c r="E55" s="7" t="s">
        <v>279</v>
      </c>
      <c r="F55" s="7"/>
      <c r="G55" s="9"/>
      <c r="H55" s="7"/>
      <c r="I55" s="9"/>
    </row>
    <row r="56" spans="1:16" ht="89.25" x14ac:dyDescent="0.2">
      <c r="A56" s="6">
        <v>57</v>
      </c>
      <c r="B56" s="6" t="s">
        <v>42</v>
      </c>
      <c r="C56" s="6" t="s">
        <v>280</v>
      </c>
      <c r="D56" s="6" t="s">
        <v>56</v>
      </c>
      <c r="E56" s="6" t="s">
        <v>281</v>
      </c>
      <c r="F56" s="6" t="s">
        <v>234</v>
      </c>
      <c r="G56" s="8">
        <v>1</v>
      </c>
      <c r="H56" s="11">
        <v>0</v>
      </c>
      <c r="I56" s="10">
        <f>ROUND((H56*G56),2)</f>
        <v>0</v>
      </c>
      <c r="O56">
        <f>rekapitulace!H8</f>
        <v>21</v>
      </c>
      <c r="P56">
        <f>O56/100*I56</f>
        <v>0</v>
      </c>
    </row>
    <row r="57" spans="1:16" x14ac:dyDescent="0.2">
      <c r="E57" s="12" t="s">
        <v>235</v>
      </c>
    </row>
    <row r="58" spans="1:16" ht="51" x14ac:dyDescent="0.2">
      <c r="E58" s="12" t="s">
        <v>282</v>
      </c>
    </row>
    <row r="59" spans="1:16" ht="12.75" customHeight="1" x14ac:dyDescent="0.2">
      <c r="A59" s="13"/>
      <c r="B59" s="13"/>
      <c r="C59" s="13" t="s">
        <v>37</v>
      </c>
      <c r="D59" s="13"/>
      <c r="E59" s="13" t="s">
        <v>279</v>
      </c>
      <c r="F59" s="13"/>
      <c r="G59" s="13"/>
      <c r="H59" s="13"/>
      <c r="I59" s="13">
        <f>SUM(I56:I58)</f>
        <v>0</v>
      </c>
      <c r="P59">
        <f>ROUND(SUM(P56:P58),2)</f>
        <v>0</v>
      </c>
    </row>
    <row r="61" spans="1:16" ht="12.75" customHeight="1" x14ac:dyDescent="0.2">
      <c r="A61" s="7"/>
      <c r="B61" s="7"/>
      <c r="C61" s="7" t="s">
        <v>39</v>
      </c>
      <c r="D61" s="7"/>
      <c r="E61" s="7" t="s">
        <v>183</v>
      </c>
      <c r="F61" s="7"/>
      <c r="G61" s="9"/>
      <c r="H61" s="7"/>
      <c r="I61" s="9"/>
    </row>
    <row r="62" spans="1:16" ht="63.75" x14ac:dyDescent="0.2">
      <c r="A62" s="6">
        <v>75</v>
      </c>
      <c r="B62" s="6" t="s">
        <v>42</v>
      </c>
      <c r="C62" s="6" t="s">
        <v>283</v>
      </c>
      <c r="D62" s="6" t="s">
        <v>56</v>
      </c>
      <c r="E62" s="6" t="s">
        <v>284</v>
      </c>
      <c r="F62" s="6" t="s">
        <v>45</v>
      </c>
      <c r="G62" s="8">
        <v>5.8</v>
      </c>
      <c r="H62" s="11">
        <v>0</v>
      </c>
      <c r="I62" s="10">
        <f>ROUND((H62*G62),2)</f>
        <v>0</v>
      </c>
      <c r="O62">
        <f>rekapitulace!H8</f>
        <v>21</v>
      </c>
      <c r="P62">
        <f>O62/100*I62</f>
        <v>0</v>
      </c>
    </row>
    <row r="63" spans="1:16" x14ac:dyDescent="0.2">
      <c r="E63" s="12" t="s">
        <v>285</v>
      </c>
    </row>
    <row r="64" spans="1:16" ht="102" x14ac:dyDescent="0.2">
      <c r="E64" s="12" t="s">
        <v>286</v>
      </c>
    </row>
    <row r="65" spans="1:16" ht="63.75" x14ac:dyDescent="0.2">
      <c r="A65" s="6">
        <v>76</v>
      </c>
      <c r="B65" s="6" t="s">
        <v>42</v>
      </c>
      <c r="C65" s="6" t="s">
        <v>287</v>
      </c>
      <c r="D65" s="6" t="s">
        <v>56</v>
      </c>
      <c r="E65" s="6" t="s">
        <v>288</v>
      </c>
      <c r="F65" s="6" t="s">
        <v>45</v>
      </c>
      <c r="G65" s="8">
        <v>3.4</v>
      </c>
      <c r="H65" s="11">
        <v>0</v>
      </c>
      <c r="I65" s="10">
        <f>ROUND((H65*G65),2)</f>
        <v>0</v>
      </c>
      <c r="O65">
        <f>rekapitulace!H8</f>
        <v>21</v>
      </c>
      <c r="P65">
        <f>O65/100*I65</f>
        <v>0</v>
      </c>
    </row>
    <row r="66" spans="1:16" x14ac:dyDescent="0.2">
      <c r="E66" s="12" t="s">
        <v>289</v>
      </c>
    </row>
    <row r="67" spans="1:16" ht="102" x14ac:dyDescent="0.2">
      <c r="E67" s="12" t="s">
        <v>290</v>
      </c>
    </row>
    <row r="68" spans="1:16" ht="12.75" customHeight="1" x14ac:dyDescent="0.2">
      <c r="A68" s="13"/>
      <c r="B68" s="13"/>
      <c r="C68" s="13" t="s">
        <v>39</v>
      </c>
      <c r="D68" s="13"/>
      <c r="E68" s="13" t="s">
        <v>183</v>
      </c>
      <c r="F68" s="13"/>
      <c r="G68" s="13"/>
      <c r="H68" s="13"/>
      <c r="I68" s="13">
        <f>SUM(I62:I67)</f>
        <v>0</v>
      </c>
      <c r="P68">
        <f>ROUND(SUM(P62:P67),2)</f>
        <v>0</v>
      </c>
    </row>
    <row r="70" spans="1:16" ht="12.75" customHeight="1" x14ac:dyDescent="0.2">
      <c r="A70" s="13"/>
      <c r="B70" s="13"/>
      <c r="C70" s="13"/>
      <c r="D70" s="13"/>
      <c r="E70" s="13" t="s">
        <v>241</v>
      </c>
      <c r="F70" s="13"/>
      <c r="G70" s="13"/>
      <c r="H70" s="13"/>
      <c r="I70" s="13">
        <f>+I26+I41+I53+I59+I68</f>
        <v>0</v>
      </c>
      <c r="P70">
        <f>+P26+P41+P53+P59+P68</f>
        <v>0</v>
      </c>
    </row>
  </sheetData>
  <sheetProtection formatColumns="0"/>
  <mergeCells count="8">
    <mergeCell ref="G8:G9"/>
    <mergeCell ref="H8:I8"/>
    <mergeCell ref="A8:A9"/>
    <mergeCell ref="B8:B9"/>
    <mergeCell ref="C8:C9"/>
    <mergeCell ref="D8:D9"/>
    <mergeCell ref="E8:E9"/>
    <mergeCell ref="F8:F9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zoomScaleNormal="100" workbookViewId="0">
      <pane ySplit="10" topLeftCell="A74" activePane="bottomLeft" state="frozen"/>
      <selection pane="bottomLeft" activeCell="H83" sqref="H83"/>
    </sheetView>
  </sheetViews>
  <sheetFormatPr defaultRowHeight="12.75" customHeight="1" x14ac:dyDescent="0.2"/>
  <cols>
    <col min="1" max="1" width="6.7109375" customWidth="1"/>
    <col min="2" max="2" width="20.7109375" customWidth="1"/>
    <col min="3" max="3" width="15.7109375" customWidth="1"/>
    <col min="4" max="4" width="12.7109375" customWidth="1"/>
    <col min="5" max="5" width="75.7109375" customWidth="1"/>
    <col min="6" max="6" width="9.7109375" customWidth="1"/>
    <col min="7" max="7" width="12.7109375" customWidth="1"/>
    <col min="8" max="9" width="14.7109375" customWidth="1"/>
    <col min="15" max="16" width="9.140625" hidden="1" customWidth="1"/>
  </cols>
  <sheetData>
    <row r="1" spans="1:16" ht="12.75" customHeight="1" x14ac:dyDescent="0.2">
      <c r="A1" s="5"/>
    </row>
    <row r="2" spans="1:16" ht="12.75" customHeight="1" x14ac:dyDescent="0.2">
      <c r="C2" s="1"/>
    </row>
    <row r="4" spans="1:16" ht="12.75" customHeight="1" x14ac:dyDescent="0.2">
      <c r="A4" t="s">
        <v>13</v>
      </c>
      <c r="C4" s="5" t="s">
        <v>16</v>
      </c>
      <c r="D4" s="5"/>
      <c r="E4" s="5" t="s">
        <v>17</v>
      </c>
    </row>
    <row r="5" spans="1:16" ht="12.75" customHeight="1" x14ac:dyDescent="0.2">
      <c r="A5" t="s">
        <v>14</v>
      </c>
      <c r="C5" s="5" t="s">
        <v>291</v>
      </c>
      <c r="D5" s="5"/>
      <c r="E5" s="5" t="s">
        <v>292</v>
      </c>
    </row>
    <row r="6" spans="1:16" ht="12.75" customHeight="1" x14ac:dyDescent="0.2">
      <c r="A6" t="s">
        <v>15</v>
      </c>
      <c r="C6" s="5" t="s">
        <v>291</v>
      </c>
      <c r="D6" s="5"/>
      <c r="E6" s="5" t="s">
        <v>292</v>
      </c>
    </row>
    <row r="7" spans="1:16" ht="12.75" customHeight="1" x14ac:dyDescent="0.2">
      <c r="C7" s="5"/>
      <c r="D7" s="5"/>
      <c r="E7" s="5"/>
    </row>
    <row r="8" spans="1:16" ht="12.75" customHeight="1" x14ac:dyDescent="0.2">
      <c r="A8" s="40" t="s">
        <v>20</v>
      </c>
      <c r="B8" s="40" t="s">
        <v>22</v>
      </c>
      <c r="C8" s="40" t="s">
        <v>23</v>
      </c>
      <c r="D8" s="40" t="s">
        <v>24</v>
      </c>
      <c r="E8" s="40" t="s">
        <v>25</v>
      </c>
      <c r="F8" s="40" t="s">
        <v>26</v>
      </c>
      <c r="G8" s="40" t="s">
        <v>27</v>
      </c>
      <c r="H8" s="40" t="s">
        <v>28</v>
      </c>
      <c r="I8" s="40"/>
      <c r="O8" t="s">
        <v>31</v>
      </c>
      <c r="P8" t="s">
        <v>11</v>
      </c>
    </row>
    <row r="9" spans="1:16" ht="14.25" x14ac:dyDescent="0.2">
      <c r="A9" s="40"/>
      <c r="B9" s="40"/>
      <c r="C9" s="40"/>
      <c r="D9" s="40"/>
      <c r="E9" s="40"/>
      <c r="F9" s="40"/>
      <c r="G9" s="40"/>
      <c r="H9" s="4" t="s">
        <v>29</v>
      </c>
      <c r="I9" s="4" t="s">
        <v>30</v>
      </c>
      <c r="O9" t="s">
        <v>11</v>
      </c>
    </row>
    <row r="10" spans="1:16" ht="14.25" x14ac:dyDescent="0.2">
      <c r="A10" s="4" t="s">
        <v>21</v>
      </c>
      <c r="B10" s="4" t="s">
        <v>32</v>
      </c>
      <c r="C10" s="4" t="s">
        <v>33</v>
      </c>
      <c r="D10" s="4" t="s">
        <v>34</v>
      </c>
      <c r="E10" s="4" t="s">
        <v>35</v>
      </c>
      <c r="F10" s="4" t="s">
        <v>36</v>
      </c>
      <c r="G10" s="4" t="s">
        <v>37</v>
      </c>
      <c r="H10" s="4" t="s">
        <v>38</v>
      </c>
      <c r="I10" s="4" t="s">
        <v>39</v>
      </c>
    </row>
    <row r="11" spans="1:16" ht="12.75" customHeight="1" x14ac:dyDescent="0.2">
      <c r="A11" s="7"/>
      <c r="B11" s="7"/>
      <c r="C11" s="7" t="s">
        <v>41</v>
      </c>
      <c r="D11" s="7"/>
      <c r="E11" s="7" t="s">
        <v>40</v>
      </c>
      <c r="F11" s="7"/>
      <c r="G11" s="9"/>
      <c r="H11" s="7"/>
      <c r="I11" s="9"/>
    </row>
    <row r="12" spans="1:16" ht="38.25" x14ac:dyDescent="0.2">
      <c r="A12" s="6">
        <v>12</v>
      </c>
      <c r="B12" s="6" t="s">
        <v>42</v>
      </c>
      <c r="C12" s="6" t="s">
        <v>293</v>
      </c>
      <c r="D12" s="6" t="s">
        <v>56</v>
      </c>
      <c r="E12" s="6" t="s">
        <v>294</v>
      </c>
      <c r="F12" s="6" t="s">
        <v>234</v>
      </c>
      <c r="G12" s="8">
        <v>1</v>
      </c>
      <c r="H12" s="11">
        <v>0</v>
      </c>
      <c r="I12" s="10">
        <f>ROUND((H12*G12),2)</f>
        <v>0</v>
      </c>
      <c r="O12">
        <f>rekapitulace!H8</f>
        <v>21</v>
      </c>
      <c r="P12">
        <f>O12/100*I12</f>
        <v>0</v>
      </c>
    </row>
    <row r="13" spans="1:16" ht="25.5" x14ac:dyDescent="0.2">
      <c r="E13" s="12" t="s">
        <v>295</v>
      </c>
    </row>
    <row r="14" spans="1:16" ht="12.75" customHeight="1" x14ac:dyDescent="0.2">
      <c r="A14" s="13"/>
      <c r="B14" s="13"/>
      <c r="C14" s="13" t="s">
        <v>41</v>
      </c>
      <c r="D14" s="13"/>
      <c r="E14" s="13" t="s">
        <v>40</v>
      </c>
      <c r="F14" s="13"/>
      <c r="G14" s="13"/>
      <c r="H14" s="13"/>
      <c r="I14" s="13">
        <f>SUM(I12:I13)</f>
        <v>0</v>
      </c>
      <c r="P14">
        <f>ROUND(SUM(P12:P13),2)</f>
        <v>0</v>
      </c>
    </row>
    <row r="16" spans="1:16" ht="12.75" customHeight="1" x14ac:dyDescent="0.2">
      <c r="A16" s="7"/>
      <c r="B16" s="7"/>
      <c r="C16" s="7" t="s">
        <v>21</v>
      </c>
      <c r="D16" s="7"/>
      <c r="E16" s="7" t="s">
        <v>54</v>
      </c>
      <c r="F16" s="7"/>
      <c r="G16" s="9"/>
      <c r="H16" s="7"/>
      <c r="I16" s="9"/>
    </row>
    <row r="17" spans="1:16" ht="89.25" x14ac:dyDescent="0.2">
      <c r="A17" s="6">
        <v>17</v>
      </c>
      <c r="B17" s="6" t="s">
        <v>42</v>
      </c>
      <c r="C17" s="6" t="s">
        <v>73</v>
      </c>
      <c r="D17" s="6" t="s">
        <v>56</v>
      </c>
      <c r="E17" s="6" t="s">
        <v>296</v>
      </c>
      <c r="F17" s="6" t="s">
        <v>45</v>
      </c>
      <c r="G17" s="8">
        <v>494</v>
      </c>
      <c r="H17" s="11">
        <v>0</v>
      </c>
      <c r="I17" s="10">
        <f>ROUND((H17*G17),2)</f>
        <v>0</v>
      </c>
      <c r="O17">
        <f>rekapitulace!H8</f>
        <v>21</v>
      </c>
      <c r="P17">
        <f>O17/100*I17</f>
        <v>0</v>
      </c>
    </row>
    <row r="18" spans="1:16" x14ac:dyDescent="0.2">
      <c r="E18" s="12" t="s">
        <v>297</v>
      </c>
    </row>
    <row r="19" spans="1:16" ht="63.75" x14ac:dyDescent="0.2">
      <c r="E19" s="12" t="s">
        <v>69</v>
      </c>
    </row>
    <row r="20" spans="1:16" ht="76.5" x14ac:dyDescent="0.2">
      <c r="A20" s="6">
        <v>18</v>
      </c>
      <c r="B20" s="6" t="s">
        <v>42</v>
      </c>
      <c r="C20" s="6" t="s">
        <v>265</v>
      </c>
      <c r="D20" s="6" t="s">
        <v>56</v>
      </c>
      <c r="E20" s="6" t="s">
        <v>298</v>
      </c>
      <c r="F20" s="6" t="s">
        <v>45</v>
      </c>
      <c r="G20" s="8">
        <v>120.2</v>
      </c>
      <c r="H20" s="11">
        <v>0</v>
      </c>
      <c r="I20" s="10">
        <f>ROUND((H20*G20),2)</f>
        <v>0</v>
      </c>
      <c r="O20">
        <f>rekapitulace!H8</f>
        <v>21</v>
      </c>
      <c r="P20">
        <f>O20/100*I20</f>
        <v>0</v>
      </c>
    </row>
    <row r="21" spans="1:16" x14ac:dyDescent="0.2">
      <c r="E21" s="12" t="s">
        <v>299</v>
      </c>
    </row>
    <row r="22" spans="1:16" ht="63.75" x14ac:dyDescent="0.2">
      <c r="E22" s="12" t="s">
        <v>69</v>
      </c>
    </row>
    <row r="23" spans="1:16" ht="63.75" x14ac:dyDescent="0.2">
      <c r="A23" s="6">
        <v>22</v>
      </c>
      <c r="B23" s="6" t="s">
        <v>42</v>
      </c>
      <c r="C23" s="6" t="s">
        <v>300</v>
      </c>
      <c r="D23" s="6" t="s">
        <v>56</v>
      </c>
      <c r="E23" s="6" t="s">
        <v>301</v>
      </c>
      <c r="F23" s="6" t="s">
        <v>45</v>
      </c>
      <c r="G23" s="8">
        <v>117.6</v>
      </c>
      <c r="H23" s="11">
        <v>0</v>
      </c>
      <c r="I23" s="10">
        <f>ROUND((H23*G23),2)</f>
        <v>0</v>
      </c>
      <c r="O23">
        <f>rekapitulace!H8</f>
        <v>21</v>
      </c>
      <c r="P23">
        <f>O23/100*I23</f>
        <v>0</v>
      </c>
    </row>
    <row r="24" spans="1:16" x14ac:dyDescent="0.2">
      <c r="E24" s="12" t="s">
        <v>302</v>
      </c>
    </row>
    <row r="25" spans="1:16" ht="63.75" x14ac:dyDescent="0.2">
      <c r="E25" s="12" t="s">
        <v>69</v>
      </c>
    </row>
    <row r="26" spans="1:16" ht="51" x14ac:dyDescent="0.2">
      <c r="A26" s="6">
        <v>24</v>
      </c>
      <c r="B26" s="6" t="s">
        <v>42</v>
      </c>
      <c r="C26" s="6" t="s">
        <v>90</v>
      </c>
      <c r="D26" s="6" t="s">
        <v>56</v>
      </c>
      <c r="E26" s="6" t="s">
        <v>303</v>
      </c>
      <c r="F26" s="6" t="s">
        <v>45</v>
      </c>
      <c r="G26" s="8">
        <v>18.2</v>
      </c>
      <c r="H26" s="11">
        <v>0</v>
      </c>
      <c r="I26" s="10">
        <f>ROUND((H26*G26),2)</f>
        <v>0</v>
      </c>
      <c r="O26">
        <f>rekapitulace!H8</f>
        <v>21</v>
      </c>
      <c r="P26">
        <f>O26/100*I26</f>
        <v>0</v>
      </c>
    </row>
    <row r="27" spans="1:16" x14ac:dyDescent="0.2">
      <c r="E27" s="12" t="s">
        <v>304</v>
      </c>
    </row>
    <row r="28" spans="1:16" ht="369.75" x14ac:dyDescent="0.2">
      <c r="E28" s="12" t="s">
        <v>93</v>
      </c>
    </row>
    <row r="29" spans="1:16" ht="63.75" x14ac:dyDescent="0.2">
      <c r="A29" s="6">
        <v>25</v>
      </c>
      <c r="B29" s="6" t="s">
        <v>42</v>
      </c>
      <c r="C29" s="6" t="s">
        <v>268</v>
      </c>
      <c r="D29" s="6" t="s">
        <v>56</v>
      </c>
      <c r="E29" s="6" t="s">
        <v>305</v>
      </c>
      <c r="F29" s="6" t="s">
        <v>45</v>
      </c>
      <c r="G29" s="8">
        <v>28.2</v>
      </c>
      <c r="H29" s="11">
        <v>0</v>
      </c>
      <c r="I29" s="10">
        <f>ROUND((H29*G29),2)</f>
        <v>0</v>
      </c>
      <c r="O29">
        <f>rekapitulace!H8</f>
        <v>21</v>
      </c>
      <c r="P29">
        <f>O29/100*I29</f>
        <v>0</v>
      </c>
    </row>
    <row r="30" spans="1:16" x14ac:dyDescent="0.2">
      <c r="E30" s="12" t="s">
        <v>306</v>
      </c>
    </row>
    <row r="31" spans="1:16" ht="369.75" x14ac:dyDescent="0.2">
      <c r="E31" s="12" t="s">
        <v>93</v>
      </c>
    </row>
    <row r="32" spans="1:16" ht="63.75" x14ac:dyDescent="0.2">
      <c r="A32" s="6">
        <v>26</v>
      </c>
      <c r="B32" s="6" t="s">
        <v>42</v>
      </c>
      <c r="C32" s="6" t="s">
        <v>307</v>
      </c>
      <c r="D32" s="6" t="s">
        <v>56</v>
      </c>
      <c r="E32" s="6" t="s">
        <v>308</v>
      </c>
      <c r="F32" s="6" t="s">
        <v>58</v>
      </c>
      <c r="G32" s="8">
        <v>1308</v>
      </c>
      <c r="H32" s="11">
        <v>0</v>
      </c>
      <c r="I32" s="10">
        <f>ROUND((H32*G32),2)</f>
        <v>0</v>
      </c>
      <c r="O32">
        <f>rekapitulace!H8</f>
        <v>21</v>
      </c>
      <c r="P32">
        <f>O32/100*I32</f>
        <v>0</v>
      </c>
    </row>
    <row r="33" spans="1:16" x14ac:dyDescent="0.2">
      <c r="E33" s="12" t="s">
        <v>309</v>
      </c>
    </row>
    <row r="34" spans="1:16" ht="25.5" x14ac:dyDescent="0.2">
      <c r="E34" s="12" t="s">
        <v>310</v>
      </c>
    </row>
    <row r="35" spans="1:16" ht="51" x14ac:dyDescent="0.2">
      <c r="A35" s="6">
        <v>27</v>
      </c>
      <c r="B35" s="6" t="s">
        <v>42</v>
      </c>
      <c r="C35" s="6" t="s">
        <v>94</v>
      </c>
      <c r="D35" s="6" t="s">
        <v>56</v>
      </c>
      <c r="E35" s="6" t="s">
        <v>311</v>
      </c>
      <c r="F35" s="6" t="s">
        <v>45</v>
      </c>
      <c r="G35" s="8">
        <v>17.5</v>
      </c>
      <c r="H35" s="11">
        <v>0</v>
      </c>
      <c r="I35" s="10">
        <f>ROUND((H35*G35),2)</f>
        <v>0</v>
      </c>
      <c r="O35">
        <f>rekapitulace!H8</f>
        <v>21</v>
      </c>
      <c r="P35">
        <f>O35/100*I35</f>
        <v>0</v>
      </c>
    </row>
    <row r="36" spans="1:16" x14ac:dyDescent="0.2">
      <c r="E36" s="12" t="s">
        <v>312</v>
      </c>
    </row>
    <row r="37" spans="1:16" ht="280.5" x14ac:dyDescent="0.2">
      <c r="E37" s="12" t="s">
        <v>97</v>
      </c>
    </row>
    <row r="38" spans="1:16" ht="38.25" x14ac:dyDescent="0.2">
      <c r="A38" s="6">
        <v>29</v>
      </c>
      <c r="B38" s="6" t="s">
        <v>42</v>
      </c>
      <c r="C38" s="6" t="s">
        <v>102</v>
      </c>
      <c r="D38" s="6" t="s">
        <v>56</v>
      </c>
      <c r="E38" s="6" t="s">
        <v>313</v>
      </c>
      <c r="F38" s="6" t="s">
        <v>58</v>
      </c>
      <c r="G38" s="8">
        <v>733</v>
      </c>
      <c r="H38" s="11">
        <v>0</v>
      </c>
      <c r="I38" s="10">
        <f>ROUND((H38*G38),2)</f>
        <v>0</v>
      </c>
      <c r="O38">
        <f>rekapitulace!H8</f>
        <v>21</v>
      </c>
      <c r="P38">
        <f>O38/100*I38</f>
        <v>0</v>
      </c>
    </row>
    <row r="39" spans="1:16" x14ac:dyDescent="0.2">
      <c r="E39" s="12" t="s">
        <v>314</v>
      </c>
    </row>
    <row r="40" spans="1:16" ht="25.5" x14ac:dyDescent="0.2">
      <c r="E40" s="12" t="s">
        <v>105</v>
      </c>
    </row>
    <row r="41" spans="1:16" ht="12.75" customHeight="1" x14ac:dyDescent="0.2">
      <c r="A41" s="13"/>
      <c r="B41" s="13"/>
      <c r="C41" s="13" t="s">
        <v>21</v>
      </c>
      <c r="D41" s="13"/>
      <c r="E41" s="13" t="s">
        <v>54</v>
      </c>
      <c r="F41" s="13"/>
      <c r="G41" s="13"/>
      <c r="H41" s="13"/>
      <c r="I41" s="13">
        <f>SUM(I17:I40)</f>
        <v>0</v>
      </c>
      <c r="P41">
        <f>ROUND(SUM(P17:P40),2)</f>
        <v>0</v>
      </c>
    </row>
    <row r="43" spans="1:16" ht="12.75" customHeight="1" x14ac:dyDescent="0.2">
      <c r="A43" s="7"/>
      <c r="B43" s="7"/>
      <c r="C43" s="7" t="s">
        <v>32</v>
      </c>
      <c r="D43" s="7"/>
      <c r="E43" s="7" t="s">
        <v>122</v>
      </c>
      <c r="F43" s="7"/>
      <c r="G43" s="9"/>
      <c r="H43" s="7"/>
      <c r="I43" s="9"/>
    </row>
    <row r="44" spans="1:16" ht="76.5" x14ac:dyDescent="0.2">
      <c r="A44" s="6">
        <v>34</v>
      </c>
      <c r="B44" s="6" t="s">
        <v>42</v>
      </c>
      <c r="C44" s="6" t="s">
        <v>315</v>
      </c>
      <c r="D44" s="6" t="s">
        <v>56</v>
      </c>
      <c r="E44" s="6" t="s">
        <v>316</v>
      </c>
      <c r="F44" s="6" t="s">
        <v>81</v>
      </c>
      <c r="G44" s="8">
        <v>91</v>
      </c>
      <c r="H44" s="11">
        <v>0</v>
      </c>
      <c r="I44" s="10">
        <f>ROUND((H44*G44),2)</f>
        <v>0</v>
      </c>
      <c r="O44">
        <f>rekapitulace!H8</f>
        <v>21</v>
      </c>
      <c r="P44">
        <f>O44/100*I44</f>
        <v>0</v>
      </c>
    </row>
    <row r="45" spans="1:16" x14ac:dyDescent="0.2">
      <c r="E45" s="12" t="s">
        <v>317</v>
      </c>
    </row>
    <row r="46" spans="1:16" ht="165.75" x14ac:dyDescent="0.2">
      <c r="E46" s="12" t="s">
        <v>318</v>
      </c>
    </row>
    <row r="47" spans="1:16" ht="38.25" x14ac:dyDescent="0.2">
      <c r="A47" s="6">
        <v>35</v>
      </c>
      <c r="B47" s="6" t="s">
        <v>42</v>
      </c>
      <c r="C47" s="6" t="s">
        <v>319</v>
      </c>
      <c r="D47" s="6" t="s">
        <v>56</v>
      </c>
      <c r="E47" s="6" t="s">
        <v>320</v>
      </c>
      <c r="F47" s="6" t="s">
        <v>58</v>
      </c>
      <c r="G47" s="8">
        <v>145.6</v>
      </c>
      <c r="H47" s="11">
        <v>0</v>
      </c>
      <c r="I47" s="10">
        <f>ROUND((H47*G47),2)</f>
        <v>0</v>
      </c>
      <c r="O47">
        <f>rekapitulace!H8</f>
        <v>21</v>
      </c>
      <c r="P47">
        <f>O47/100*I47</f>
        <v>0</v>
      </c>
    </row>
    <row r="48" spans="1:16" x14ac:dyDescent="0.2">
      <c r="E48" s="12" t="s">
        <v>321</v>
      </c>
    </row>
    <row r="49" spans="1:16" ht="51" x14ac:dyDescent="0.2">
      <c r="E49" s="12" t="s">
        <v>322</v>
      </c>
    </row>
    <row r="50" spans="1:16" ht="12.75" customHeight="1" x14ac:dyDescent="0.2">
      <c r="A50" s="13"/>
      <c r="B50" s="13"/>
      <c r="C50" s="13" t="s">
        <v>32</v>
      </c>
      <c r="D50" s="13"/>
      <c r="E50" s="13" t="s">
        <v>122</v>
      </c>
      <c r="F50" s="13"/>
      <c r="G50" s="13"/>
      <c r="H50" s="13"/>
      <c r="I50" s="13">
        <f>SUM(I44:I49)</f>
        <v>0</v>
      </c>
      <c r="P50">
        <f>ROUND(SUM(P44:P49),2)</f>
        <v>0</v>
      </c>
    </row>
    <row r="52" spans="1:16" ht="12.75" customHeight="1" x14ac:dyDescent="0.2">
      <c r="A52" s="7"/>
      <c r="B52" s="7"/>
      <c r="C52" s="7" t="s">
        <v>35</v>
      </c>
      <c r="D52" s="7"/>
      <c r="E52" s="7" t="s">
        <v>145</v>
      </c>
      <c r="F52" s="7"/>
      <c r="G52" s="9"/>
      <c r="H52" s="7"/>
      <c r="I52" s="9"/>
    </row>
    <row r="53" spans="1:16" ht="51" x14ac:dyDescent="0.2">
      <c r="A53" s="6">
        <v>41</v>
      </c>
      <c r="B53" s="6" t="s">
        <v>42</v>
      </c>
      <c r="C53" s="6" t="s">
        <v>146</v>
      </c>
      <c r="D53" s="6" t="s">
        <v>21</v>
      </c>
      <c r="E53" s="6" t="s">
        <v>323</v>
      </c>
      <c r="F53" s="6" t="s">
        <v>45</v>
      </c>
      <c r="G53" s="8">
        <v>95.3</v>
      </c>
      <c r="H53" s="11">
        <v>0</v>
      </c>
      <c r="I53" s="10">
        <f>ROUND((H53*G53),2)</f>
        <v>0</v>
      </c>
      <c r="O53">
        <f>rekapitulace!H8</f>
        <v>21</v>
      </c>
      <c r="P53">
        <f>O53/100*I53</f>
        <v>0</v>
      </c>
    </row>
    <row r="54" spans="1:16" x14ac:dyDescent="0.2">
      <c r="E54" s="12" t="s">
        <v>324</v>
      </c>
    </row>
    <row r="55" spans="1:16" ht="127.5" x14ac:dyDescent="0.2">
      <c r="E55" s="12" t="s">
        <v>149</v>
      </c>
    </row>
    <row r="56" spans="1:16" ht="51" x14ac:dyDescent="0.2">
      <c r="A56" s="6">
        <v>44</v>
      </c>
      <c r="B56" s="6" t="s">
        <v>42</v>
      </c>
      <c r="C56" s="6" t="s">
        <v>150</v>
      </c>
      <c r="D56" s="6" t="s">
        <v>32</v>
      </c>
      <c r="E56" s="6" t="s">
        <v>325</v>
      </c>
      <c r="F56" s="6" t="s">
        <v>45</v>
      </c>
      <c r="G56" s="8">
        <v>227.2</v>
      </c>
      <c r="H56" s="11">
        <v>0</v>
      </c>
      <c r="I56" s="10">
        <f>ROUND((H56*G56),2)</f>
        <v>0</v>
      </c>
      <c r="O56">
        <f>rekapitulace!H8</f>
        <v>21</v>
      </c>
      <c r="P56">
        <f>O56/100*I56</f>
        <v>0</v>
      </c>
    </row>
    <row r="57" spans="1:16" x14ac:dyDescent="0.2">
      <c r="E57" s="12" t="s">
        <v>326</v>
      </c>
    </row>
    <row r="58" spans="1:16" ht="51" x14ac:dyDescent="0.2">
      <c r="E58" s="12" t="s">
        <v>156</v>
      </c>
    </row>
    <row r="59" spans="1:16" ht="51" x14ac:dyDescent="0.2">
      <c r="A59" s="6">
        <v>45</v>
      </c>
      <c r="B59" s="6" t="s">
        <v>42</v>
      </c>
      <c r="C59" s="6" t="s">
        <v>327</v>
      </c>
      <c r="D59" s="6" t="s">
        <v>56</v>
      </c>
      <c r="E59" s="6" t="s">
        <v>328</v>
      </c>
      <c r="F59" s="6" t="s">
        <v>45</v>
      </c>
      <c r="G59" s="8">
        <v>0.6</v>
      </c>
      <c r="H59" s="11">
        <v>0</v>
      </c>
      <c r="I59" s="10">
        <f>ROUND((H59*G59),2)</f>
        <v>0</v>
      </c>
      <c r="O59">
        <f>rekapitulace!H8</f>
        <v>21</v>
      </c>
      <c r="P59">
        <f>O59/100*I59</f>
        <v>0</v>
      </c>
    </row>
    <row r="60" spans="1:16" x14ac:dyDescent="0.2">
      <c r="E60" s="12" t="s">
        <v>329</v>
      </c>
    </row>
    <row r="61" spans="1:16" ht="102" x14ac:dyDescent="0.2">
      <c r="E61" s="12" t="s">
        <v>330</v>
      </c>
    </row>
    <row r="62" spans="1:16" ht="63.75" x14ac:dyDescent="0.2">
      <c r="A62" s="6">
        <v>46</v>
      </c>
      <c r="B62" s="6" t="s">
        <v>42</v>
      </c>
      <c r="C62" s="6" t="s">
        <v>331</v>
      </c>
      <c r="D62" s="6" t="s">
        <v>56</v>
      </c>
      <c r="E62" s="6" t="s">
        <v>332</v>
      </c>
      <c r="F62" s="6" t="s">
        <v>58</v>
      </c>
      <c r="G62" s="8">
        <v>2616</v>
      </c>
      <c r="H62" s="11">
        <v>0</v>
      </c>
      <c r="I62" s="10">
        <f>ROUND((H62*G62),2)</f>
        <v>0</v>
      </c>
      <c r="O62">
        <f>rekapitulace!H8</f>
        <v>21</v>
      </c>
      <c r="P62">
        <f>O62/100*I62</f>
        <v>0</v>
      </c>
    </row>
    <row r="63" spans="1:16" x14ac:dyDescent="0.2">
      <c r="E63" s="12" t="s">
        <v>333</v>
      </c>
    </row>
    <row r="64" spans="1:16" ht="51" x14ac:dyDescent="0.2">
      <c r="E64" s="12" t="s">
        <v>334</v>
      </c>
    </row>
    <row r="65" spans="1:16" ht="38.25" x14ac:dyDescent="0.2">
      <c r="A65" s="6">
        <v>47</v>
      </c>
      <c r="B65" s="6" t="s">
        <v>42</v>
      </c>
      <c r="C65" s="6" t="s">
        <v>335</v>
      </c>
      <c r="D65" s="6" t="s">
        <v>56</v>
      </c>
      <c r="E65" s="6" t="s">
        <v>336</v>
      </c>
      <c r="F65" s="6" t="s">
        <v>45</v>
      </c>
      <c r="G65" s="8">
        <v>52.3</v>
      </c>
      <c r="H65" s="11">
        <v>0</v>
      </c>
      <c r="I65" s="10">
        <f>ROUND((H65*G65),2)</f>
        <v>0</v>
      </c>
      <c r="O65">
        <f>rekapitulace!H8</f>
        <v>21</v>
      </c>
      <c r="P65">
        <f>O65/100*I65</f>
        <v>0</v>
      </c>
    </row>
    <row r="66" spans="1:16" x14ac:dyDescent="0.2">
      <c r="E66" s="12" t="s">
        <v>337</v>
      </c>
    </row>
    <row r="67" spans="1:16" ht="140.25" x14ac:dyDescent="0.2">
      <c r="E67" s="12" t="s">
        <v>338</v>
      </c>
    </row>
    <row r="68" spans="1:16" ht="51" x14ac:dyDescent="0.2">
      <c r="A68" s="6">
        <v>48</v>
      </c>
      <c r="B68" s="6" t="s">
        <v>42</v>
      </c>
      <c r="C68" s="6" t="s">
        <v>339</v>
      </c>
      <c r="D68" s="6" t="s">
        <v>56</v>
      </c>
      <c r="E68" s="6" t="s">
        <v>340</v>
      </c>
      <c r="F68" s="6" t="s">
        <v>45</v>
      </c>
      <c r="G68" s="8">
        <v>78.5</v>
      </c>
      <c r="H68" s="11">
        <v>0</v>
      </c>
      <c r="I68" s="10">
        <f>ROUND((H68*G68),2)</f>
        <v>0</v>
      </c>
      <c r="O68">
        <f>rekapitulace!H8</f>
        <v>21</v>
      </c>
      <c r="P68">
        <f>O68/100*I68</f>
        <v>0</v>
      </c>
    </row>
    <row r="69" spans="1:16" x14ac:dyDescent="0.2">
      <c r="E69" s="12" t="s">
        <v>341</v>
      </c>
    </row>
    <row r="70" spans="1:16" ht="140.25" x14ac:dyDescent="0.2">
      <c r="E70" s="12" t="s">
        <v>338</v>
      </c>
    </row>
    <row r="71" spans="1:16" ht="51" x14ac:dyDescent="0.2">
      <c r="A71" s="6">
        <v>49</v>
      </c>
      <c r="B71" s="6" t="s">
        <v>42</v>
      </c>
      <c r="C71" s="6" t="s">
        <v>342</v>
      </c>
      <c r="D71" s="6" t="s">
        <v>56</v>
      </c>
      <c r="E71" s="6" t="s">
        <v>343</v>
      </c>
      <c r="F71" s="6" t="s">
        <v>45</v>
      </c>
      <c r="G71" s="8">
        <v>36.700000000000003</v>
      </c>
      <c r="H71" s="11">
        <v>0</v>
      </c>
      <c r="I71" s="10">
        <f>ROUND((H71*G71),2)</f>
        <v>0</v>
      </c>
      <c r="O71">
        <f>rekapitulace!H8</f>
        <v>21</v>
      </c>
      <c r="P71">
        <f>O71/100*I71</f>
        <v>0</v>
      </c>
    </row>
    <row r="72" spans="1:16" x14ac:dyDescent="0.2">
      <c r="E72" s="12" t="s">
        <v>344</v>
      </c>
    </row>
    <row r="73" spans="1:16" ht="140.25" x14ac:dyDescent="0.2">
      <c r="E73" s="12" t="s">
        <v>338</v>
      </c>
    </row>
    <row r="74" spans="1:16" ht="51" x14ac:dyDescent="0.2">
      <c r="A74" s="6">
        <v>56</v>
      </c>
      <c r="B74" s="6" t="s">
        <v>42</v>
      </c>
      <c r="C74" s="6" t="s">
        <v>345</v>
      </c>
      <c r="D74" s="6" t="s">
        <v>56</v>
      </c>
      <c r="E74" s="6" t="s">
        <v>346</v>
      </c>
      <c r="F74" s="6" t="s">
        <v>81</v>
      </c>
      <c r="G74" s="8">
        <v>409</v>
      </c>
      <c r="H74" s="11">
        <v>0</v>
      </c>
      <c r="I74" s="10">
        <f>ROUND((H74*G74),2)</f>
        <v>0</v>
      </c>
      <c r="O74">
        <f>rekapitulace!H8</f>
        <v>21</v>
      </c>
      <c r="P74">
        <f>O74/100*I74</f>
        <v>0</v>
      </c>
    </row>
    <row r="75" spans="1:16" x14ac:dyDescent="0.2">
      <c r="E75" s="12" t="s">
        <v>347</v>
      </c>
    </row>
    <row r="76" spans="1:16" ht="38.25" x14ac:dyDescent="0.2">
      <c r="E76" s="12" t="s">
        <v>348</v>
      </c>
    </row>
    <row r="77" spans="1:16" ht="12.75" customHeight="1" x14ac:dyDescent="0.2">
      <c r="A77" s="13"/>
      <c r="B77" s="13"/>
      <c r="C77" s="13" t="s">
        <v>35</v>
      </c>
      <c r="D77" s="13"/>
      <c r="E77" s="13" t="s">
        <v>145</v>
      </c>
      <c r="F77" s="13"/>
      <c r="G77" s="13"/>
      <c r="H77" s="13"/>
      <c r="I77" s="13">
        <f>SUM(I53:I76)</f>
        <v>0</v>
      </c>
      <c r="P77">
        <f>ROUND(SUM(P53:P76),2)</f>
        <v>0</v>
      </c>
    </row>
    <row r="79" spans="1:16" ht="12.75" customHeight="1" x14ac:dyDescent="0.2">
      <c r="A79" s="7"/>
      <c r="B79" s="7"/>
      <c r="C79" s="7" t="s">
        <v>39</v>
      </c>
      <c r="D79" s="7"/>
      <c r="E79" s="7" t="s">
        <v>183</v>
      </c>
      <c r="F79" s="7"/>
      <c r="G79" s="9"/>
      <c r="H79" s="7"/>
      <c r="I79" s="9"/>
    </row>
    <row r="80" spans="1:16" ht="51" x14ac:dyDescent="0.2">
      <c r="A80" s="6">
        <v>73</v>
      </c>
      <c r="B80" s="6" t="s">
        <v>42</v>
      </c>
      <c r="C80" s="6" t="s">
        <v>349</v>
      </c>
      <c r="D80" s="6" t="s">
        <v>56</v>
      </c>
      <c r="E80" s="6" t="s">
        <v>350</v>
      </c>
      <c r="F80" s="6" t="s">
        <v>81</v>
      </c>
      <c r="G80" s="8">
        <v>116</v>
      </c>
      <c r="H80" s="11">
        <v>0</v>
      </c>
      <c r="I80" s="10">
        <f>ROUND((H80*G80),2)</f>
        <v>0</v>
      </c>
      <c r="O80">
        <f>rekapitulace!H8</f>
        <v>21</v>
      </c>
      <c r="P80">
        <f>O80/100*I80</f>
        <v>0</v>
      </c>
    </row>
    <row r="81" spans="1:16" x14ac:dyDescent="0.2">
      <c r="E81" s="12" t="s">
        <v>351</v>
      </c>
    </row>
    <row r="82" spans="1:16" x14ac:dyDescent="0.2">
      <c r="E82" s="12" t="s">
        <v>352</v>
      </c>
    </row>
    <row r="83" spans="1:16" ht="51" x14ac:dyDescent="0.2">
      <c r="A83" s="6">
        <v>74</v>
      </c>
      <c r="B83" s="6" t="s">
        <v>42</v>
      </c>
      <c r="C83" s="6" t="s">
        <v>353</v>
      </c>
      <c r="D83" s="6" t="s">
        <v>56</v>
      </c>
      <c r="E83" s="6" t="s">
        <v>354</v>
      </c>
      <c r="F83" s="6" t="s">
        <v>58</v>
      </c>
      <c r="G83" s="8">
        <v>1308</v>
      </c>
      <c r="H83" s="11">
        <v>0</v>
      </c>
      <c r="I83" s="10">
        <f>ROUND((H83*G83),2)</f>
        <v>0</v>
      </c>
      <c r="O83">
        <f>rekapitulace!H8</f>
        <v>21</v>
      </c>
      <c r="P83">
        <f>O83/100*I83</f>
        <v>0</v>
      </c>
    </row>
    <row r="84" spans="1:16" x14ac:dyDescent="0.2">
      <c r="E84" s="12" t="s">
        <v>309</v>
      </c>
    </row>
    <row r="85" spans="1:16" x14ac:dyDescent="0.2">
      <c r="E85" s="12" t="s">
        <v>355</v>
      </c>
    </row>
    <row r="86" spans="1:16" ht="12.75" customHeight="1" x14ac:dyDescent="0.2">
      <c r="A86" s="13"/>
      <c r="B86" s="13"/>
      <c r="C86" s="13" t="s">
        <v>39</v>
      </c>
      <c r="D86" s="13"/>
      <c r="E86" s="13" t="s">
        <v>183</v>
      </c>
      <c r="F86" s="13"/>
      <c r="G86" s="13"/>
      <c r="H86" s="13"/>
      <c r="I86" s="13">
        <f>SUM(I80:I85)</f>
        <v>0</v>
      </c>
      <c r="P86">
        <f>ROUND(SUM(P80:P85),2)</f>
        <v>0</v>
      </c>
    </row>
    <row r="88" spans="1:16" ht="12.75" customHeight="1" x14ac:dyDescent="0.2">
      <c r="A88" s="13"/>
      <c r="B88" s="13"/>
      <c r="C88" s="13"/>
      <c r="D88" s="13"/>
      <c r="E88" s="13" t="s">
        <v>241</v>
      </c>
      <c r="F88" s="13"/>
      <c r="G88" s="13"/>
      <c r="H88" s="13"/>
      <c r="I88" s="13">
        <f>+I14+I41+I50+I77+I86</f>
        <v>0</v>
      </c>
      <c r="P88">
        <f>+P14+P41+P50+P77+P86</f>
        <v>0</v>
      </c>
    </row>
  </sheetData>
  <sheetProtection formatColumns="0"/>
  <mergeCells count="8">
    <mergeCell ref="G8:G9"/>
    <mergeCell ref="H8:I8"/>
    <mergeCell ref="A8:A9"/>
    <mergeCell ref="B8:B9"/>
    <mergeCell ref="C8:C9"/>
    <mergeCell ref="D8:D9"/>
    <mergeCell ref="E8:E9"/>
    <mergeCell ref="F8:F9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tabSelected="1" zoomScaleNormal="100" workbookViewId="0">
      <pane ySplit="10" topLeftCell="A80" activePane="bottomLeft" state="frozen"/>
      <selection pane="bottomLeft" activeCell="E85" sqref="E85"/>
    </sheetView>
  </sheetViews>
  <sheetFormatPr defaultRowHeight="12.75" customHeight="1" x14ac:dyDescent="0.2"/>
  <cols>
    <col min="1" max="1" width="6.7109375" customWidth="1"/>
    <col min="2" max="2" width="20.7109375" customWidth="1"/>
    <col min="3" max="3" width="15.7109375" customWidth="1"/>
    <col min="4" max="4" width="12.7109375" customWidth="1"/>
    <col min="5" max="5" width="75.7109375" customWidth="1"/>
    <col min="6" max="6" width="9.7109375" customWidth="1"/>
    <col min="7" max="7" width="12.7109375" customWidth="1"/>
    <col min="8" max="9" width="14.7109375" customWidth="1"/>
    <col min="15" max="16" width="9.140625" hidden="1" customWidth="1"/>
  </cols>
  <sheetData>
    <row r="1" spans="1:16" ht="12.75" customHeight="1" x14ac:dyDescent="0.2">
      <c r="A1" s="5"/>
    </row>
    <row r="2" spans="1:16" ht="12.75" customHeight="1" x14ac:dyDescent="0.2">
      <c r="C2" s="1"/>
    </row>
    <row r="4" spans="1:16" ht="12.75" customHeight="1" x14ac:dyDescent="0.2">
      <c r="A4" t="s">
        <v>13</v>
      </c>
      <c r="C4" s="5" t="s">
        <v>16</v>
      </c>
      <c r="D4" s="5"/>
      <c r="E4" s="5" t="s">
        <v>17</v>
      </c>
    </row>
    <row r="5" spans="1:16" ht="12.75" customHeight="1" x14ac:dyDescent="0.2">
      <c r="A5" t="s">
        <v>14</v>
      </c>
      <c r="C5" s="5" t="s">
        <v>356</v>
      </c>
      <c r="D5" s="5"/>
      <c r="E5" s="5" t="s">
        <v>357</v>
      </c>
    </row>
    <row r="6" spans="1:16" ht="12.75" customHeight="1" x14ac:dyDescent="0.2">
      <c r="A6" t="s">
        <v>15</v>
      </c>
      <c r="C6" s="5" t="s">
        <v>356</v>
      </c>
      <c r="D6" s="5"/>
      <c r="E6" s="5" t="s">
        <v>357</v>
      </c>
    </row>
    <row r="7" spans="1:16" ht="12.75" customHeight="1" x14ac:dyDescent="0.2">
      <c r="C7" s="5"/>
      <c r="D7" s="5"/>
      <c r="E7" s="5"/>
    </row>
    <row r="8" spans="1:16" ht="12.75" customHeight="1" x14ac:dyDescent="0.2">
      <c r="A8" s="40" t="s">
        <v>20</v>
      </c>
      <c r="B8" s="40" t="s">
        <v>22</v>
      </c>
      <c r="C8" s="40" t="s">
        <v>23</v>
      </c>
      <c r="D8" s="40" t="s">
        <v>24</v>
      </c>
      <c r="E8" s="40" t="s">
        <v>25</v>
      </c>
      <c r="F8" s="40" t="s">
        <v>26</v>
      </c>
      <c r="G8" s="40" t="s">
        <v>27</v>
      </c>
      <c r="H8" s="40" t="s">
        <v>28</v>
      </c>
      <c r="I8" s="40"/>
      <c r="O8" t="s">
        <v>31</v>
      </c>
      <c r="P8" t="s">
        <v>11</v>
      </c>
    </row>
    <row r="9" spans="1:16" ht="14.25" x14ac:dyDescent="0.2">
      <c r="A9" s="40"/>
      <c r="B9" s="40"/>
      <c r="C9" s="40"/>
      <c r="D9" s="40"/>
      <c r="E9" s="40"/>
      <c r="F9" s="40"/>
      <c r="G9" s="40"/>
      <c r="H9" s="4" t="s">
        <v>29</v>
      </c>
      <c r="I9" s="4" t="s">
        <v>30</v>
      </c>
      <c r="O9" t="s">
        <v>11</v>
      </c>
    </row>
    <row r="10" spans="1:16" ht="14.25" x14ac:dyDescent="0.2">
      <c r="A10" s="4" t="s">
        <v>21</v>
      </c>
      <c r="B10" s="4" t="s">
        <v>32</v>
      </c>
      <c r="C10" s="4" t="s">
        <v>33</v>
      </c>
      <c r="D10" s="4" t="s">
        <v>34</v>
      </c>
      <c r="E10" s="4" t="s">
        <v>35</v>
      </c>
      <c r="F10" s="4" t="s">
        <v>36</v>
      </c>
      <c r="G10" s="4" t="s">
        <v>37</v>
      </c>
      <c r="H10" s="4" t="s">
        <v>38</v>
      </c>
      <c r="I10" s="4" t="s">
        <v>39</v>
      </c>
    </row>
    <row r="11" spans="1:16" ht="12.75" customHeight="1" x14ac:dyDescent="0.2">
      <c r="A11" s="7"/>
      <c r="B11" s="7"/>
      <c r="C11" s="7" t="s">
        <v>21</v>
      </c>
      <c r="D11" s="7"/>
      <c r="E11" s="7" t="s">
        <v>54</v>
      </c>
      <c r="F11" s="7"/>
      <c r="G11" s="9"/>
      <c r="H11" s="7"/>
      <c r="I11" s="9"/>
    </row>
    <row r="12" spans="1:16" ht="38.25" x14ac:dyDescent="0.2">
      <c r="A12" s="6">
        <v>1</v>
      </c>
      <c r="B12" s="6" t="s">
        <v>358</v>
      </c>
      <c r="C12" s="6" t="s">
        <v>359</v>
      </c>
      <c r="D12" s="6" t="s">
        <v>56</v>
      </c>
      <c r="E12" s="6" t="s">
        <v>360</v>
      </c>
      <c r="F12" s="6" t="s">
        <v>361</v>
      </c>
      <c r="G12" s="8">
        <v>36</v>
      </c>
      <c r="H12" s="11">
        <v>0</v>
      </c>
      <c r="I12" s="10">
        <f>ROUND((H12*G12),2)</f>
        <v>0</v>
      </c>
      <c r="O12">
        <f>rekapitulace!H8</f>
        <v>21</v>
      </c>
      <c r="P12">
        <f>O12/100*I12</f>
        <v>0</v>
      </c>
    </row>
    <row r="13" spans="1:16" x14ac:dyDescent="0.2">
      <c r="E13" s="12" t="s">
        <v>56</v>
      </c>
    </row>
    <row r="14" spans="1:16" ht="38.25" x14ac:dyDescent="0.2">
      <c r="A14" s="6">
        <v>2</v>
      </c>
      <c r="B14" s="6" t="s">
        <v>358</v>
      </c>
      <c r="C14" s="6" t="s">
        <v>362</v>
      </c>
      <c r="D14" s="6" t="s">
        <v>56</v>
      </c>
      <c r="E14" s="6" t="s">
        <v>363</v>
      </c>
      <c r="F14" s="6" t="s">
        <v>364</v>
      </c>
      <c r="G14" s="8">
        <v>3</v>
      </c>
      <c r="H14" s="11">
        <v>0</v>
      </c>
      <c r="I14" s="10">
        <f>ROUND((H14*G14),2)</f>
        <v>0</v>
      </c>
      <c r="O14">
        <f>rekapitulace!H8</f>
        <v>21</v>
      </c>
      <c r="P14">
        <f>O14/100*I14</f>
        <v>0</v>
      </c>
    </row>
    <row r="15" spans="1:16" x14ac:dyDescent="0.2">
      <c r="E15" s="12" t="s">
        <v>56</v>
      </c>
    </row>
    <row r="16" spans="1:16" ht="63.75" x14ac:dyDescent="0.2">
      <c r="A16" s="6">
        <v>3</v>
      </c>
      <c r="B16" s="6" t="s">
        <v>358</v>
      </c>
      <c r="C16" s="6" t="s">
        <v>365</v>
      </c>
      <c r="D16" s="6" t="s">
        <v>56</v>
      </c>
      <c r="E16" s="6" t="s">
        <v>366</v>
      </c>
      <c r="F16" s="6" t="s">
        <v>81</v>
      </c>
      <c r="G16" s="8">
        <v>10</v>
      </c>
      <c r="H16" s="11">
        <v>0</v>
      </c>
      <c r="I16" s="10">
        <f>ROUND((H16*G16),2)</f>
        <v>0</v>
      </c>
      <c r="O16">
        <f>rekapitulace!H8</f>
        <v>21</v>
      </c>
      <c r="P16">
        <f>O16/100*I16</f>
        <v>0</v>
      </c>
    </row>
    <row r="17" spans="1:16" x14ac:dyDescent="0.2">
      <c r="E17" s="12" t="s">
        <v>56</v>
      </c>
    </row>
    <row r="18" spans="1:16" ht="38.25" x14ac:dyDescent="0.2">
      <c r="A18" s="6">
        <v>4</v>
      </c>
      <c r="B18" s="6" t="s">
        <v>358</v>
      </c>
      <c r="C18" s="6" t="s">
        <v>367</v>
      </c>
      <c r="D18" s="6" t="s">
        <v>56</v>
      </c>
      <c r="E18" s="6" t="s">
        <v>368</v>
      </c>
      <c r="F18" s="6" t="s">
        <v>45</v>
      </c>
      <c r="G18" s="8">
        <v>24.202000000000002</v>
      </c>
      <c r="H18" s="11">
        <v>0</v>
      </c>
      <c r="I18" s="10">
        <f>ROUND((H18*G18),2)</f>
        <v>0</v>
      </c>
      <c r="O18">
        <f>rekapitulace!H8</f>
        <v>21</v>
      </c>
      <c r="P18">
        <f>O18/100*I18</f>
        <v>0</v>
      </c>
    </row>
    <row r="19" spans="1:16" ht="127.5" x14ac:dyDescent="0.2">
      <c r="E19" s="12" t="s">
        <v>369</v>
      </c>
    </row>
    <row r="20" spans="1:16" x14ac:dyDescent="0.2">
      <c r="E20" s="12" t="s">
        <v>56</v>
      </c>
    </row>
    <row r="21" spans="1:16" ht="51" x14ac:dyDescent="0.2">
      <c r="A21" s="6">
        <v>5</v>
      </c>
      <c r="B21" s="6" t="s">
        <v>358</v>
      </c>
      <c r="C21" s="6" t="s">
        <v>370</v>
      </c>
      <c r="D21" s="6" t="s">
        <v>56</v>
      </c>
      <c r="E21" s="6" t="s">
        <v>371</v>
      </c>
      <c r="F21" s="6" t="s">
        <v>45</v>
      </c>
      <c r="G21" s="8">
        <v>7.2610000000000001</v>
      </c>
      <c r="H21" s="11">
        <v>0</v>
      </c>
      <c r="I21" s="10">
        <f>ROUND((H21*G21),2)</f>
        <v>0</v>
      </c>
      <c r="O21">
        <f>rekapitulace!H8</f>
        <v>21</v>
      </c>
      <c r="P21">
        <f>O21/100*I21</f>
        <v>0</v>
      </c>
    </row>
    <row r="22" spans="1:16" x14ac:dyDescent="0.2">
      <c r="E22" s="12" t="s">
        <v>372</v>
      </c>
    </row>
    <row r="23" spans="1:16" x14ac:dyDescent="0.2">
      <c r="E23" s="12" t="s">
        <v>56</v>
      </c>
    </row>
    <row r="24" spans="1:16" ht="38.25" x14ac:dyDescent="0.2">
      <c r="A24" s="6">
        <v>6</v>
      </c>
      <c r="B24" s="6" t="s">
        <v>358</v>
      </c>
      <c r="C24" s="6" t="s">
        <v>373</v>
      </c>
      <c r="D24" s="6" t="s">
        <v>56</v>
      </c>
      <c r="E24" s="6" t="s">
        <v>374</v>
      </c>
      <c r="F24" s="6" t="s">
        <v>45</v>
      </c>
      <c r="G24" s="8">
        <v>24.202000000000002</v>
      </c>
      <c r="H24" s="11">
        <v>0</v>
      </c>
      <c r="I24" s="10">
        <f>ROUND((H24*G24),2)</f>
        <v>0</v>
      </c>
      <c r="O24">
        <f>rekapitulace!H8</f>
        <v>21</v>
      </c>
      <c r="P24">
        <f>O24/100*I24</f>
        <v>0</v>
      </c>
    </row>
    <row r="25" spans="1:16" ht="127.5" x14ac:dyDescent="0.2">
      <c r="E25" s="12" t="s">
        <v>369</v>
      </c>
    </row>
    <row r="26" spans="1:16" x14ac:dyDescent="0.2">
      <c r="E26" s="12" t="s">
        <v>56</v>
      </c>
    </row>
    <row r="27" spans="1:16" ht="51" x14ac:dyDescent="0.2">
      <c r="A27" s="6">
        <v>7</v>
      </c>
      <c r="B27" s="6" t="s">
        <v>358</v>
      </c>
      <c r="C27" s="6" t="s">
        <v>375</v>
      </c>
      <c r="D27" s="6" t="s">
        <v>56</v>
      </c>
      <c r="E27" s="6" t="s">
        <v>376</v>
      </c>
      <c r="F27" s="6" t="s">
        <v>45</v>
      </c>
      <c r="G27" s="8">
        <v>7.2610000000000001</v>
      </c>
      <c r="H27" s="11">
        <v>0</v>
      </c>
      <c r="I27" s="10">
        <f>ROUND((H27*G27),2)</f>
        <v>0</v>
      </c>
      <c r="O27">
        <f>rekapitulace!H8</f>
        <v>21</v>
      </c>
      <c r="P27">
        <f>O27/100*I27</f>
        <v>0</v>
      </c>
    </row>
    <row r="28" spans="1:16" x14ac:dyDescent="0.2">
      <c r="E28" s="12" t="s">
        <v>372</v>
      </c>
    </row>
    <row r="29" spans="1:16" x14ac:dyDescent="0.2">
      <c r="E29" s="12" t="s">
        <v>56</v>
      </c>
    </row>
    <row r="30" spans="1:16" ht="25.5" x14ac:dyDescent="0.2">
      <c r="A30" s="6">
        <v>8</v>
      </c>
      <c r="B30" s="6" t="s">
        <v>358</v>
      </c>
      <c r="C30" s="6" t="s">
        <v>377</v>
      </c>
      <c r="D30" s="6" t="s">
        <v>56</v>
      </c>
      <c r="E30" s="6" t="s">
        <v>378</v>
      </c>
      <c r="F30" s="6" t="s">
        <v>58</v>
      </c>
      <c r="G30" s="8">
        <v>157.85</v>
      </c>
      <c r="H30" s="11">
        <v>0</v>
      </c>
      <c r="I30" s="10">
        <f>ROUND((H30*G30),2)</f>
        <v>0</v>
      </c>
      <c r="O30">
        <f>rekapitulace!H8</f>
        <v>21</v>
      </c>
      <c r="P30">
        <f>O30/100*I30</f>
        <v>0</v>
      </c>
    </row>
    <row r="31" spans="1:16" x14ac:dyDescent="0.2">
      <c r="E31" s="12" t="s">
        <v>379</v>
      </c>
    </row>
    <row r="32" spans="1:16" x14ac:dyDescent="0.2">
      <c r="E32" s="12" t="s">
        <v>56</v>
      </c>
    </row>
    <row r="33" spans="1:16" ht="25.5" x14ac:dyDescent="0.2">
      <c r="A33" s="6">
        <v>9</v>
      </c>
      <c r="B33" s="6" t="s">
        <v>358</v>
      </c>
      <c r="C33" s="6" t="s">
        <v>380</v>
      </c>
      <c r="D33" s="6" t="s">
        <v>56</v>
      </c>
      <c r="E33" s="6" t="s">
        <v>381</v>
      </c>
      <c r="F33" s="6" t="s">
        <v>58</v>
      </c>
      <c r="G33" s="8">
        <v>157.85</v>
      </c>
      <c r="H33" s="11">
        <v>0</v>
      </c>
      <c r="I33" s="10">
        <f>ROUND((H33*G33),2)</f>
        <v>0</v>
      </c>
      <c r="O33">
        <f>rekapitulace!H8</f>
        <v>21</v>
      </c>
      <c r="P33">
        <f>O33/100*I33</f>
        <v>0</v>
      </c>
    </row>
    <row r="34" spans="1:16" x14ac:dyDescent="0.2">
      <c r="E34" s="12" t="s">
        <v>56</v>
      </c>
    </row>
    <row r="35" spans="1:16" ht="51" x14ac:dyDescent="0.2">
      <c r="A35" s="6">
        <v>10</v>
      </c>
      <c r="B35" s="6" t="s">
        <v>358</v>
      </c>
      <c r="C35" s="6" t="s">
        <v>382</v>
      </c>
      <c r="D35" s="6" t="s">
        <v>56</v>
      </c>
      <c r="E35" s="6" t="s">
        <v>383</v>
      </c>
      <c r="F35" s="6" t="s">
        <v>45</v>
      </c>
      <c r="G35" s="8">
        <v>48.404000000000003</v>
      </c>
      <c r="H35" s="11">
        <v>0</v>
      </c>
      <c r="I35" s="10">
        <f>ROUND((H35*G35),2)</f>
        <v>0</v>
      </c>
      <c r="O35">
        <f>rekapitulace!H8</f>
        <v>21</v>
      </c>
      <c r="P35">
        <f>O35/100*I35</f>
        <v>0</v>
      </c>
    </row>
    <row r="36" spans="1:16" ht="89.25" x14ac:dyDescent="0.2">
      <c r="E36" s="12" t="s">
        <v>384</v>
      </c>
    </row>
    <row r="37" spans="1:16" x14ac:dyDescent="0.2">
      <c r="E37" s="12" t="s">
        <v>56</v>
      </c>
    </row>
    <row r="38" spans="1:16" ht="51" x14ac:dyDescent="0.2">
      <c r="A38" s="6">
        <v>11</v>
      </c>
      <c r="B38" s="6" t="s">
        <v>358</v>
      </c>
      <c r="C38" s="6" t="s">
        <v>385</v>
      </c>
      <c r="D38" s="6" t="s">
        <v>56</v>
      </c>
      <c r="E38" s="6" t="s">
        <v>386</v>
      </c>
      <c r="F38" s="6" t="s">
        <v>45</v>
      </c>
      <c r="G38" s="8">
        <v>10.196999999999999</v>
      </c>
      <c r="H38" s="11">
        <v>0</v>
      </c>
      <c r="I38" s="10">
        <f>ROUND((H38*G38),2)</f>
        <v>0</v>
      </c>
      <c r="O38">
        <f>rekapitulace!H8</f>
        <v>21</v>
      </c>
      <c r="P38">
        <f>O38/100*I38</f>
        <v>0</v>
      </c>
    </row>
    <row r="39" spans="1:16" ht="38.25" x14ac:dyDescent="0.2">
      <c r="E39" s="14" t="s">
        <v>387</v>
      </c>
    </row>
    <row r="40" spans="1:16" x14ac:dyDescent="0.2">
      <c r="E40" s="12" t="s">
        <v>56</v>
      </c>
    </row>
    <row r="41" spans="1:16" ht="51" x14ac:dyDescent="0.2">
      <c r="A41" s="6">
        <v>12</v>
      </c>
      <c r="B41" s="6" t="s">
        <v>358</v>
      </c>
      <c r="C41" s="6" t="s">
        <v>388</v>
      </c>
      <c r="D41" s="6" t="s">
        <v>56</v>
      </c>
      <c r="E41" s="6" t="s">
        <v>389</v>
      </c>
      <c r="F41" s="6" t="s">
        <v>45</v>
      </c>
      <c r="G41" s="8">
        <v>38.207000000000001</v>
      </c>
      <c r="H41" s="11">
        <v>0</v>
      </c>
      <c r="I41" s="10">
        <f>ROUND((H41*G41),2)</f>
        <v>0</v>
      </c>
      <c r="O41">
        <f>rekapitulace!H8</f>
        <v>21</v>
      </c>
      <c r="P41">
        <f>O41/100*I41</f>
        <v>0</v>
      </c>
    </row>
    <row r="42" spans="1:16" ht="114.75" x14ac:dyDescent="0.2">
      <c r="E42" s="14" t="s">
        <v>390</v>
      </c>
    </row>
    <row r="43" spans="1:16" x14ac:dyDescent="0.2">
      <c r="E43" s="12" t="s">
        <v>56</v>
      </c>
    </row>
    <row r="44" spans="1:16" ht="38.25" x14ac:dyDescent="0.2">
      <c r="A44" s="6">
        <v>13</v>
      </c>
      <c r="B44" s="6" t="s">
        <v>358</v>
      </c>
      <c r="C44" s="6" t="s">
        <v>391</v>
      </c>
      <c r="D44" s="6" t="s">
        <v>56</v>
      </c>
      <c r="E44" s="6" t="s">
        <v>392</v>
      </c>
      <c r="F44" s="6" t="s">
        <v>45</v>
      </c>
      <c r="G44" s="8">
        <v>10.196999999999999</v>
      </c>
      <c r="H44" s="11">
        <v>0</v>
      </c>
      <c r="I44" s="10">
        <f>ROUND((H44*G44),2)</f>
        <v>0</v>
      </c>
      <c r="O44">
        <f>rekapitulace!H8</f>
        <v>21</v>
      </c>
      <c r="P44">
        <f>O44/100*I44</f>
        <v>0</v>
      </c>
    </row>
    <row r="45" spans="1:16" ht="25.5" x14ac:dyDescent="0.2">
      <c r="E45" s="12" t="s">
        <v>393</v>
      </c>
    </row>
    <row r="46" spans="1:16" x14ac:dyDescent="0.2">
      <c r="E46" s="12" t="s">
        <v>56</v>
      </c>
    </row>
    <row r="47" spans="1:16" ht="25.5" x14ac:dyDescent="0.2">
      <c r="A47" s="6">
        <v>14</v>
      </c>
      <c r="B47" s="6" t="s">
        <v>358</v>
      </c>
      <c r="C47" s="6" t="s">
        <v>394</v>
      </c>
      <c r="D47" s="6" t="s">
        <v>56</v>
      </c>
      <c r="E47" s="6" t="s">
        <v>395</v>
      </c>
      <c r="F47" s="6" t="s">
        <v>45</v>
      </c>
      <c r="G47" s="8">
        <v>10.196999999999999</v>
      </c>
      <c r="H47" s="11">
        <v>0</v>
      </c>
      <c r="I47" s="10">
        <f>ROUND((H47*G47),2)</f>
        <v>0</v>
      </c>
      <c r="O47">
        <f>rekapitulace!H8</f>
        <v>21</v>
      </c>
      <c r="P47">
        <f>O47/100*I47</f>
        <v>0</v>
      </c>
    </row>
    <row r="48" spans="1:16" x14ac:dyDescent="0.2">
      <c r="E48" s="12" t="s">
        <v>56</v>
      </c>
    </row>
    <row r="49" spans="1:16" ht="25.5" x14ac:dyDescent="0.2">
      <c r="A49" s="6">
        <v>15</v>
      </c>
      <c r="B49" s="6" t="s">
        <v>358</v>
      </c>
      <c r="C49" s="6" t="s">
        <v>396</v>
      </c>
      <c r="D49" s="6" t="s">
        <v>56</v>
      </c>
      <c r="E49" s="6" t="s">
        <v>397</v>
      </c>
      <c r="F49" s="6" t="s">
        <v>129</v>
      </c>
      <c r="G49" s="8">
        <v>18.355</v>
      </c>
      <c r="H49" s="11">
        <v>0</v>
      </c>
      <c r="I49" s="10">
        <f>ROUND((H49*G49),2)</f>
        <v>0</v>
      </c>
      <c r="O49">
        <f>rekapitulace!H8</f>
        <v>21</v>
      </c>
      <c r="P49">
        <f>O49/100*I49</f>
        <v>0</v>
      </c>
    </row>
    <row r="50" spans="1:16" x14ac:dyDescent="0.2">
      <c r="E50" s="12" t="s">
        <v>398</v>
      </c>
    </row>
    <row r="51" spans="1:16" x14ac:dyDescent="0.2">
      <c r="E51" s="12" t="s">
        <v>56</v>
      </c>
    </row>
    <row r="52" spans="1:16" ht="38.25" x14ac:dyDescent="0.2">
      <c r="A52" s="6">
        <v>16</v>
      </c>
      <c r="B52" s="6" t="s">
        <v>358</v>
      </c>
      <c r="C52" s="6" t="s">
        <v>399</v>
      </c>
      <c r="D52" s="6" t="s">
        <v>56</v>
      </c>
      <c r="E52" s="6" t="s">
        <v>400</v>
      </c>
      <c r="F52" s="6" t="s">
        <v>45</v>
      </c>
      <c r="G52" s="8">
        <v>10.196</v>
      </c>
      <c r="H52" s="11">
        <v>0</v>
      </c>
      <c r="I52" s="10">
        <f>ROUND((H52*G52),2)</f>
        <v>0</v>
      </c>
      <c r="O52">
        <f>rekapitulace!H8</f>
        <v>21</v>
      </c>
      <c r="P52">
        <f>O52/100*I52</f>
        <v>0</v>
      </c>
    </row>
    <row r="53" spans="1:16" ht="140.25" x14ac:dyDescent="0.2">
      <c r="E53" s="12" t="s">
        <v>401</v>
      </c>
    </row>
    <row r="54" spans="1:16" x14ac:dyDescent="0.2">
      <c r="E54" s="12" t="s">
        <v>56</v>
      </c>
    </row>
    <row r="55" spans="1:16" ht="38.25" x14ac:dyDescent="0.2">
      <c r="A55" s="6">
        <v>17</v>
      </c>
      <c r="B55" s="6" t="s">
        <v>56</v>
      </c>
      <c r="C55" s="6" t="s">
        <v>402</v>
      </c>
      <c r="D55" s="6" t="s">
        <v>56</v>
      </c>
      <c r="E55" s="6" t="s">
        <v>403</v>
      </c>
      <c r="F55" s="6" t="s">
        <v>129</v>
      </c>
      <c r="G55" s="8">
        <v>20.391999999999999</v>
      </c>
      <c r="H55" s="11">
        <v>0</v>
      </c>
      <c r="I55" s="10">
        <f>ROUND((H55*G55),2)</f>
        <v>0</v>
      </c>
      <c r="O55">
        <f>rekapitulace!H8</f>
        <v>21</v>
      </c>
      <c r="P55">
        <f>O55/100*I55</f>
        <v>0</v>
      </c>
    </row>
    <row r="56" spans="1:16" x14ac:dyDescent="0.2">
      <c r="E56" s="12" t="s">
        <v>404</v>
      </c>
    </row>
    <row r="57" spans="1:16" x14ac:dyDescent="0.2">
      <c r="E57" s="12" t="s">
        <v>56</v>
      </c>
    </row>
    <row r="58" spans="1:16" ht="38.25" x14ac:dyDescent="0.2">
      <c r="A58" s="6">
        <v>18</v>
      </c>
      <c r="B58" s="6" t="s">
        <v>358</v>
      </c>
      <c r="C58" s="6" t="s">
        <v>399</v>
      </c>
      <c r="D58" s="6" t="s">
        <v>21</v>
      </c>
      <c r="E58" s="6" t="s">
        <v>400</v>
      </c>
      <c r="F58" s="6" t="s">
        <v>45</v>
      </c>
      <c r="G58" s="8">
        <v>10.196999999999999</v>
      </c>
      <c r="H58" s="11">
        <v>0</v>
      </c>
      <c r="I58" s="10">
        <f>ROUND((H58*G58),2)</f>
        <v>0</v>
      </c>
      <c r="O58">
        <f>rekapitulace!H8</f>
        <v>21</v>
      </c>
      <c r="P58">
        <f>O58/100*I58</f>
        <v>0</v>
      </c>
    </row>
    <row r="59" spans="1:16" x14ac:dyDescent="0.2">
      <c r="E59" s="12" t="s">
        <v>405</v>
      </c>
    </row>
    <row r="60" spans="1:16" x14ac:dyDescent="0.2">
      <c r="E60" s="12" t="s">
        <v>56</v>
      </c>
    </row>
    <row r="61" spans="1:16" ht="51" x14ac:dyDescent="0.2">
      <c r="A61" s="6">
        <v>19</v>
      </c>
      <c r="B61" s="6" t="s">
        <v>358</v>
      </c>
      <c r="C61" s="6" t="s">
        <v>406</v>
      </c>
      <c r="D61" s="6" t="s">
        <v>56</v>
      </c>
      <c r="E61" s="6" t="s">
        <v>407</v>
      </c>
      <c r="F61" s="6" t="s">
        <v>45</v>
      </c>
      <c r="G61" s="8">
        <v>21.123000000000001</v>
      </c>
      <c r="H61" s="11">
        <v>0</v>
      </c>
      <c r="I61" s="10">
        <f>ROUND((H61*G61),2)</f>
        <v>0</v>
      </c>
      <c r="O61">
        <f>rekapitulace!H8</f>
        <v>21</v>
      </c>
      <c r="P61">
        <f>O61/100*I61</f>
        <v>0</v>
      </c>
    </row>
    <row r="62" spans="1:16" x14ac:dyDescent="0.2">
      <c r="E62" s="12" t="s">
        <v>408</v>
      </c>
    </row>
    <row r="63" spans="1:16" x14ac:dyDescent="0.2">
      <c r="E63" s="12" t="s">
        <v>56</v>
      </c>
    </row>
    <row r="64" spans="1:16" ht="25.5" x14ac:dyDescent="0.2">
      <c r="A64" s="6">
        <v>20</v>
      </c>
      <c r="B64" s="6" t="s">
        <v>358</v>
      </c>
      <c r="C64" s="6" t="s">
        <v>409</v>
      </c>
      <c r="D64" s="6" t="s">
        <v>56</v>
      </c>
      <c r="E64" s="6" t="s">
        <v>410</v>
      </c>
      <c r="F64" s="6" t="s">
        <v>129</v>
      </c>
      <c r="G64" s="8">
        <v>42.246000000000002</v>
      </c>
      <c r="H64" s="11">
        <v>0</v>
      </c>
      <c r="I64" s="10">
        <f>ROUND((H64*G64),2)</f>
        <v>0</v>
      </c>
      <c r="O64">
        <f>rekapitulace!H8</f>
        <v>21</v>
      </c>
      <c r="P64">
        <f>O64/100*I64</f>
        <v>0</v>
      </c>
    </row>
    <row r="65" spans="1:16" x14ac:dyDescent="0.2">
      <c r="E65" s="12" t="s">
        <v>411</v>
      </c>
    </row>
    <row r="66" spans="1:16" x14ac:dyDescent="0.2">
      <c r="E66" s="12" t="s">
        <v>56</v>
      </c>
    </row>
    <row r="67" spans="1:16" ht="12.75" customHeight="1" x14ac:dyDescent="0.2">
      <c r="A67" s="13"/>
      <c r="B67" s="13"/>
      <c r="C67" s="13" t="s">
        <v>21</v>
      </c>
      <c r="D67" s="13"/>
      <c r="E67" s="13" t="s">
        <v>54</v>
      </c>
      <c r="F67" s="13"/>
      <c r="G67" s="13"/>
      <c r="H67" s="13"/>
      <c r="I67" s="13">
        <f>SUM(I12:I66)</f>
        <v>0</v>
      </c>
      <c r="P67">
        <f>ROUND(SUM(P12:P66),2)</f>
        <v>0</v>
      </c>
    </row>
    <row r="69" spans="1:16" ht="12.75" customHeight="1" x14ac:dyDescent="0.2">
      <c r="A69" s="7"/>
      <c r="B69" s="7"/>
      <c r="C69" s="7" t="s">
        <v>32</v>
      </c>
      <c r="D69" s="7"/>
      <c r="E69" s="7" t="s">
        <v>412</v>
      </c>
      <c r="F69" s="7"/>
      <c r="G69" s="9"/>
      <c r="H69" s="7"/>
      <c r="I69" s="9"/>
    </row>
    <row r="70" spans="1:16" ht="25.5" x14ac:dyDescent="0.2">
      <c r="A70" s="6">
        <v>21</v>
      </c>
      <c r="B70" s="6" t="s">
        <v>358</v>
      </c>
      <c r="C70" s="6" t="s">
        <v>413</v>
      </c>
      <c r="D70" s="6" t="s">
        <v>56</v>
      </c>
      <c r="E70" s="6" t="s">
        <v>414</v>
      </c>
      <c r="F70" s="6" t="s">
        <v>81</v>
      </c>
      <c r="G70" s="8">
        <v>57.4</v>
      </c>
      <c r="H70" s="11">
        <v>0</v>
      </c>
      <c r="I70" s="10">
        <f>ROUND((H70*G70),2)</f>
        <v>0</v>
      </c>
      <c r="O70">
        <f>rekapitulace!H8</f>
        <v>21</v>
      </c>
      <c r="P70">
        <f>O70/100*I70</f>
        <v>0</v>
      </c>
    </row>
    <row r="71" spans="1:16" x14ac:dyDescent="0.2">
      <c r="E71" s="12" t="s">
        <v>415</v>
      </c>
    </row>
    <row r="72" spans="1:16" x14ac:dyDescent="0.2">
      <c r="E72" s="12" t="s">
        <v>56</v>
      </c>
    </row>
    <row r="73" spans="1:16" ht="12.75" customHeight="1" x14ac:dyDescent="0.2">
      <c r="A73" s="13"/>
      <c r="B73" s="13"/>
      <c r="C73" s="13" t="s">
        <v>32</v>
      </c>
      <c r="D73" s="13"/>
      <c r="E73" s="13" t="s">
        <v>412</v>
      </c>
      <c r="F73" s="13"/>
      <c r="G73" s="13"/>
      <c r="H73" s="13"/>
      <c r="I73" s="13">
        <f>SUM(I70:I72)</f>
        <v>0</v>
      </c>
      <c r="P73">
        <f>ROUND(SUM(P70:P72),2)</f>
        <v>0</v>
      </c>
    </row>
    <row r="75" spans="1:16" ht="12.75" customHeight="1" x14ac:dyDescent="0.2">
      <c r="A75" s="7"/>
      <c r="B75" s="7"/>
      <c r="C75" s="7" t="s">
        <v>33</v>
      </c>
      <c r="D75" s="7"/>
      <c r="E75" s="7" t="s">
        <v>416</v>
      </c>
      <c r="F75" s="7"/>
      <c r="G75" s="9"/>
      <c r="H75" s="7"/>
      <c r="I75" s="9"/>
    </row>
    <row r="76" spans="1:16" ht="25.5" x14ac:dyDescent="0.2">
      <c r="A76" s="6">
        <v>22</v>
      </c>
      <c r="B76" s="6" t="s">
        <v>358</v>
      </c>
      <c r="C76" s="6" t="s">
        <v>417</v>
      </c>
      <c r="D76" s="6" t="s">
        <v>56</v>
      </c>
      <c r="E76" s="6" t="s">
        <v>418</v>
      </c>
      <c r="F76" s="6" t="s">
        <v>81</v>
      </c>
      <c r="G76" s="8">
        <v>57.4</v>
      </c>
      <c r="H76" s="11">
        <v>0</v>
      </c>
      <c r="I76" s="10">
        <f>ROUND((H76*G76),2)</f>
        <v>0</v>
      </c>
      <c r="O76">
        <f>rekapitulace!H8</f>
        <v>21</v>
      </c>
      <c r="P76">
        <f>O76/100*I76</f>
        <v>0</v>
      </c>
    </row>
    <row r="77" spans="1:16" x14ac:dyDescent="0.2">
      <c r="E77" s="12" t="s">
        <v>415</v>
      </c>
    </row>
    <row r="78" spans="1:16" x14ac:dyDescent="0.2">
      <c r="E78" s="12" t="s">
        <v>56</v>
      </c>
    </row>
    <row r="79" spans="1:16" ht="25.5" x14ac:dyDescent="0.2">
      <c r="A79" s="6">
        <v>23</v>
      </c>
      <c r="B79" s="6" t="s">
        <v>358</v>
      </c>
      <c r="C79" s="6" t="s">
        <v>419</v>
      </c>
      <c r="D79" s="6" t="s">
        <v>56</v>
      </c>
      <c r="E79" s="6" t="s">
        <v>420</v>
      </c>
      <c r="F79" s="6" t="s">
        <v>81</v>
      </c>
      <c r="G79" s="8">
        <v>57.4</v>
      </c>
      <c r="H79" s="11">
        <v>0</v>
      </c>
      <c r="I79" s="10">
        <f>ROUND((H79*G79),2)</f>
        <v>0</v>
      </c>
      <c r="O79">
        <f>rekapitulace!H8</f>
        <v>21</v>
      </c>
      <c r="P79">
        <f>O79/100*I79</f>
        <v>0</v>
      </c>
    </row>
    <row r="80" spans="1:16" x14ac:dyDescent="0.2">
      <c r="E80" s="12" t="s">
        <v>415</v>
      </c>
    </row>
    <row r="81" spans="1:16" x14ac:dyDescent="0.2">
      <c r="E81" s="12" t="s">
        <v>56</v>
      </c>
    </row>
    <row r="82" spans="1:16" ht="25.5" x14ac:dyDescent="0.2">
      <c r="A82" s="6">
        <v>24</v>
      </c>
      <c r="B82" s="6" t="s">
        <v>358</v>
      </c>
      <c r="C82" s="6" t="s">
        <v>421</v>
      </c>
      <c r="D82" s="6" t="s">
        <v>56</v>
      </c>
      <c r="E82" s="6" t="s">
        <v>422</v>
      </c>
      <c r="F82" s="6" t="s">
        <v>45</v>
      </c>
      <c r="G82" s="8">
        <v>0.1</v>
      </c>
      <c r="H82" s="11">
        <v>0</v>
      </c>
      <c r="I82" s="10">
        <f>ROUND((H82*G82),2)</f>
        <v>0</v>
      </c>
      <c r="O82">
        <f>rekapitulace!H8</f>
        <v>21</v>
      </c>
      <c r="P82">
        <f>O82/100*I82</f>
        <v>0</v>
      </c>
    </row>
    <row r="83" spans="1:16" x14ac:dyDescent="0.2">
      <c r="E83" s="12" t="s">
        <v>597</v>
      </c>
    </row>
    <row r="84" spans="1:16" x14ac:dyDescent="0.2">
      <c r="E84" s="12" t="s">
        <v>56</v>
      </c>
    </row>
    <row r="85" spans="1:16" ht="38.25" x14ac:dyDescent="0.2">
      <c r="A85" s="6">
        <v>25</v>
      </c>
      <c r="B85" s="6" t="s">
        <v>56</v>
      </c>
      <c r="C85" s="6" t="s">
        <v>423</v>
      </c>
      <c r="D85" s="6" t="s">
        <v>56</v>
      </c>
      <c r="E85" s="6" t="s">
        <v>424</v>
      </c>
      <c r="F85" s="6" t="s">
        <v>81</v>
      </c>
      <c r="G85" s="8">
        <v>5.5</v>
      </c>
      <c r="H85" s="11">
        <v>0</v>
      </c>
      <c r="I85" s="10">
        <f>ROUND((H85*G85),2)</f>
        <v>0</v>
      </c>
      <c r="O85">
        <f>rekapitulace!H8</f>
        <v>21</v>
      </c>
      <c r="P85">
        <f>O85/100*I85</f>
        <v>0</v>
      </c>
    </row>
    <row r="86" spans="1:16" x14ac:dyDescent="0.2">
      <c r="E86" s="12" t="s">
        <v>56</v>
      </c>
    </row>
    <row r="87" spans="1:16" ht="12.75" customHeight="1" x14ac:dyDescent="0.2">
      <c r="A87" s="13"/>
      <c r="B87" s="13"/>
      <c r="C87" s="13" t="s">
        <v>33</v>
      </c>
      <c r="D87" s="13"/>
      <c r="E87" s="13" t="s">
        <v>416</v>
      </c>
      <c r="F87" s="13"/>
      <c r="G87" s="13"/>
      <c r="H87" s="13"/>
      <c r="I87" s="13">
        <f>SUM(I76:I86)</f>
        <v>0</v>
      </c>
      <c r="P87">
        <f>ROUND(SUM(P76:P86),2)</f>
        <v>0</v>
      </c>
    </row>
    <row r="89" spans="1:16" ht="12.75" customHeight="1" x14ac:dyDescent="0.2">
      <c r="A89" s="7"/>
      <c r="B89" s="7"/>
      <c r="C89" s="7" t="s">
        <v>34</v>
      </c>
      <c r="D89" s="7"/>
      <c r="E89" s="7" t="s">
        <v>137</v>
      </c>
      <c r="F89" s="7"/>
      <c r="G89" s="9"/>
      <c r="H89" s="7"/>
      <c r="I89" s="9"/>
    </row>
    <row r="90" spans="1:16" ht="25.5" x14ac:dyDescent="0.2">
      <c r="A90" s="6">
        <v>26</v>
      </c>
      <c r="B90" s="6" t="s">
        <v>358</v>
      </c>
      <c r="C90" s="6" t="s">
        <v>425</v>
      </c>
      <c r="D90" s="6" t="s">
        <v>56</v>
      </c>
      <c r="E90" s="6" t="s">
        <v>426</v>
      </c>
      <c r="F90" s="6" t="s">
        <v>45</v>
      </c>
      <c r="G90" s="8">
        <v>6.8879999999999999</v>
      </c>
      <c r="H90" s="11">
        <v>0</v>
      </c>
      <c r="I90" s="10">
        <f>ROUND((H90*G90),2)</f>
        <v>0</v>
      </c>
      <c r="O90">
        <f>rekapitulace!H8</f>
        <v>21</v>
      </c>
      <c r="P90">
        <f>O90/100*I90</f>
        <v>0</v>
      </c>
    </row>
    <row r="91" spans="1:16" x14ac:dyDescent="0.2">
      <c r="E91" s="12" t="s">
        <v>427</v>
      </c>
    </row>
    <row r="92" spans="1:16" x14ac:dyDescent="0.2">
      <c r="E92" s="12" t="s">
        <v>56</v>
      </c>
    </row>
    <row r="93" spans="1:16" ht="12.75" customHeight="1" x14ac:dyDescent="0.2">
      <c r="A93" s="13"/>
      <c r="B93" s="13"/>
      <c r="C93" s="13" t="s">
        <v>34</v>
      </c>
      <c r="D93" s="13"/>
      <c r="E93" s="13" t="s">
        <v>137</v>
      </c>
      <c r="F93" s="13"/>
      <c r="G93" s="13"/>
      <c r="H93" s="13"/>
      <c r="I93" s="13">
        <f>SUM(I90:I92)</f>
        <v>0</v>
      </c>
      <c r="P93">
        <f>ROUND(SUM(P90:P92),2)</f>
        <v>0</v>
      </c>
    </row>
    <row r="95" spans="1:16" ht="12.75" customHeight="1" x14ac:dyDescent="0.2">
      <c r="A95" s="7"/>
      <c r="B95" s="7"/>
      <c r="C95" s="7" t="s">
        <v>38</v>
      </c>
      <c r="D95" s="7"/>
      <c r="E95" s="7" t="s">
        <v>428</v>
      </c>
      <c r="F95" s="7"/>
      <c r="G95" s="9"/>
      <c r="H95" s="7"/>
      <c r="I95" s="9"/>
    </row>
    <row r="96" spans="1:16" ht="38.25" x14ac:dyDescent="0.2">
      <c r="A96" s="6">
        <v>27</v>
      </c>
      <c r="B96" s="6" t="s">
        <v>358</v>
      </c>
      <c r="C96" s="6" t="s">
        <v>429</v>
      </c>
      <c r="D96" s="6" t="s">
        <v>56</v>
      </c>
      <c r="E96" s="6" t="s">
        <v>430</v>
      </c>
      <c r="F96" s="6" t="s">
        <v>81</v>
      </c>
      <c r="G96" s="8">
        <v>57.4</v>
      </c>
      <c r="H96" s="11">
        <v>0</v>
      </c>
      <c r="I96" s="10">
        <f>ROUND((H96*G96),2)</f>
        <v>0</v>
      </c>
      <c r="O96">
        <f>rekapitulace!H8</f>
        <v>21</v>
      </c>
      <c r="P96">
        <f>O96/100*I96</f>
        <v>0</v>
      </c>
    </row>
    <row r="97" spans="1:16" x14ac:dyDescent="0.2">
      <c r="E97" s="12" t="s">
        <v>56</v>
      </c>
    </row>
    <row r="98" spans="1:16" ht="38.25" x14ac:dyDescent="0.2">
      <c r="A98" s="6">
        <v>28</v>
      </c>
      <c r="B98" s="6" t="s">
        <v>56</v>
      </c>
      <c r="C98" s="6" t="s">
        <v>431</v>
      </c>
      <c r="D98" s="6" t="s">
        <v>56</v>
      </c>
      <c r="E98" s="6" t="s">
        <v>432</v>
      </c>
      <c r="F98" s="6" t="s">
        <v>63</v>
      </c>
      <c r="G98" s="8">
        <v>5</v>
      </c>
      <c r="H98" s="11">
        <v>0</v>
      </c>
      <c r="I98" s="10">
        <f>ROUND((H98*G98),2)</f>
        <v>0</v>
      </c>
      <c r="O98">
        <f>rekapitulace!H8</f>
        <v>21</v>
      </c>
      <c r="P98">
        <f>O98/100*I98</f>
        <v>0</v>
      </c>
    </row>
    <row r="99" spans="1:16" x14ac:dyDescent="0.2">
      <c r="E99" s="12" t="s">
        <v>56</v>
      </c>
    </row>
    <row r="100" spans="1:16" ht="38.25" x14ac:dyDescent="0.2">
      <c r="A100" s="6">
        <v>29</v>
      </c>
      <c r="B100" s="6" t="s">
        <v>56</v>
      </c>
      <c r="C100" s="6" t="s">
        <v>433</v>
      </c>
      <c r="D100" s="6" t="s">
        <v>56</v>
      </c>
      <c r="E100" s="6" t="s">
        <v>434</v>
      </c>
      <c r="F100" s="6" t="s">
        <v>63</v>
      </c>
      <c r="G100" s="8">
        <v>5</v>
      </c>
      <c r="H100" s="11">
        <v>0</v>
      </c>
      <c r="I100" s="10">
        <f>ROUND((H100*G100),2)</f>
        <v>0</v>
      </c>
      <c r="O100">
        <f>rekapitulace!H8</f>
        <v>21</v>
      </c>
      <c r="P100">
        <f>O100/100*I100</f>
        <v>0</v>
      </c>
    </row>
    <row r="101" spans="1:16" x14ac:dyDescent="0.2">
      <c r="E101" s="12" t="s">
        <v>56</v>
      </c>
    </row>
    <row r="102" spans="1:16" ht="25.5" x14ac:dyDescent="0.2">
      <c r="A102" s="6">
        <v>30</v>
      </c>
      <c r="B102" s="6" t="s">
        <v>56</v>
      </c>
      <c r="C102" s="6" t="s">
        <v>435</v>
      </c>
      <c r="D102" s="6" t="s">
        <v>56</v>
      </c>
      <c r="E102" s="6" t="s">
        <v>436</v>
      </c>
      <c r="F102" s="6" t="s">
        <v>63</v>
      </c>
      <c r="G102" s="8">
        <v>1</v>
      </c>
      <c r="H102" s="11">
        <v>0</v>
      </c>
      <c r="I102" s="10">
        <f>ROUND((H102*G102),2)</f>
        <v>0</v>
      </c>
      <c r="O102">
        <f>rekapitulace!H8</f>
        <v>21</v>
      </c>
      <c r="P102">
        <f>O102/100*I102</f>
        <v>0</v>
      </c>
    </row>
    <row r="103" spans="1:16" x14ac:dyDescent="0.2">
      <c r="E103" s="12" t="s">
        <v>56</v>
      </c>
    </row>
    <row r="104" spans="1:16" ht="25.5" x14ac:dyDescent="0.2">
      <c r="A104" s="6">
        <v>31</v>
      </c>
      <c r="B104" s="6" t="s">
        <v>56</v>
      </c>
      <c r="C104" s="6" t="s">
        <v>437</v>
      </c>
      <c r="D104" s="6" t="s">
        <v>56</v>
      </c>
      <c r="E104" s="6" t="s">
        <v>438</v>
      </c>
      <c r="F104" s="6" t="s">
        <v>63</v>
      </c>
      <c r="G104" s="8">
        <v>1</v>
      </c>
      <c r="H104" s="11">
        <v>0</v>
      </c>
      <c r="I104" s="10">
        <f>ROUND((H104*G104),2)</f>
        <v>0</v>
      </c>
      <c r="O104">
        <f>rekapitulace!H8</f>
        <v>21</v>
      </c>
      <c r="P104">
        <f>O104/100*I104</f>
        <v>0</v>
      </c>
    </row>
    <row r="105" spans="1:16" x14ac:dyDescent="0.2">
      <c r="E105" s="12" t="s">
        <v>56</v>
      </c>
    </row>
    <row r="106" spans="1:16" ht="25.5" x14ac:dyDescent="0.2">
      <c r="A106" s="6">
        <v>32</v>
      </c>
      <c r="B106" s="6" t="s">
        <v>358</v>
      </c>
      <c r="C106" s="6" t="s">
        <v>439</v>
      </c>
      <c r="D106" s="6" t="s">
        <v>56</v>
      </c>
      <c r="E106" s="6" t="s">
        <v>440</v>
      </c>
      <c r="F106" s="6" t="s">
        <v>441</v>
      </c>
      <c r="G106" s="8">
        <v>6</v>
      </c>
      <c r="H106" s="11">
        <v>0</v>
      </c>
      <c r="I106" s="10">
        <f>ROUND((H106*G106),2)</f>
        <v>0</v>
      </c>
      <c r="O106">
        <f>rekapitulace!H8</f>
        <v>21</v>
      </c>
      <c r="P106">
        <f>O106/100*I106</f>
        <v>0</v>
      </c>
    </row>
    <row r="107" spans="1:16" x14ac:dyDescent="0.2">
      <c r="E107" s="12" t="s">
        <v>56</v>
      </c>
    </row>
    <row r="108" spans="1:16" ht="12.75" customHeight="1" x14ac:dyDescent="0.2">
      <c r="A108" s="13"/>
      <c r="B108" s="13"/>
      <c r="C108" s="13" t="s">
        <v>38</v>
      </c>
      <c r="D108" s="13"/>
      <c r="E108" s="13" t="s">
        <v>428</v>
      </c>
      <c r="F108" s="13"/>
      <c r="G108" s="13"/>
      <c r="H108" s="13"/>
      <c r="I108" s="13">
        <f>SUM(I96:I107)</f>
        <v>0</v>
      </c>
      <c r="P108">
        <f>ROUND(SUM(P96:P107),2)</f>
        <v>0</v>
      </c>
    </row>
    <row r="110" spans="1:16" ht="12.75" customHeight="1" x14ac:dyDescent="0.2">
      <c r="A110" s="7"/>
      <c r="B110" s="7"/>
      <c r="C110" s="7" t="s">
        <v>39</v>
      </c>
      <c r="D110" s="7"/>
      <c r="E110" s="7" t="s">
        <v>442</v>
      </c>
      <c r="F110" s="7"/>
      <c r="G110" s="9"/>
      <c r="H110" s="7"/>
      <c r="I110" s="9"/>
    </row>
    <row r="111" spans="1:16" ht="38.25" x14ac:dyDescent="0.2">
      <c r="A111" s="6">
        <v>33</v>
      </c>
      <c r="B111" s="6" t="s">
        <v>358</v>
      </c>
      <c r="C111" s="6" t="s">
        <v>443</v>
      </c>
      <c r="D111" s="6" t="s">
        <v>56</v>
      </c>
      <c r="E111" s="6" t="s">
        <v>444</v>
      </c>
      <c r="F111" s="6" t="s">
        <v>81</v>
      </c>
      <c r="G111" s="8">
        <v>0.75</v>
      </c>
      <c r="H111" s="11">
        <v>0</v>
      </c>
      <c r="I111" s="10">
        <f>ROUND((H111*G111),2)</f>
        <v>0</v>
      </c>
      <c r="O111">
        <f>rekapitulace!H8</f>
        <v>21</v>
      </c>
      <c r="P111">
        <f>O111/100*I111</f>
        <v>0</v>
      </c>
    </row>
    <row r="112" spans="1:16" x14ac:dyDescent="0.2">
      <c r="E112" s="12" t="s">
        <v>445</v>
      </c>
    </row>
    <row r="113" spans="1:16" x14ac:dyDescent="0.2">
      <c r="E113" s="12" t="s">
        <v>56</v>
      </c>
    </row>
    <row r="114" spans="1:16" ht="12.75" customHeight="1" x14ac:dyDescent="0.2">
      <c r="A114" s="13"/>
      <c r="B114" s="13"/>
      <c r="C114" s="13" t="s">
        <v>39</v>
      </c>
      <c r="D114" s="13"/>
      <c r="E114" s="13" t="s">
        <v>442</v>
      </c>
      <c r="F114" s="13"/>
      <c r="G114" s="13"/>
      <c r="H114" s="13"/>
      <c r="I114" s="13">
        <f>SUM(I111:I113)</f>
        <v>0</v>
      </c>
      <c r="P114">
        <f>ROUND(SUM(P111:P113),2)</f>
        <v>0</v>
      </c>
    </row>
    <row r="116" spans="1:16" ht="12.75" customHeight="1" x14ac:dyDescent="0.2">
      <c r="A116" s="7"/>
      <c r="B116" s="7"/>
      <c r="C116" s="7" t="s">
        <v>447</v>
      </c>
      <c r="D116" s="7"/>
      <c r="E116" s="7" t="s">
        <v>446</v>
      </c>
      <c r="F116" s="7"/>
      <c r="G116" s="9"/>
      <c r="H116" s="7"/>
      <c r="I116" s="9"/>
    </row>
    <row r="117" spans="1:16" ht="38.25" x14ac:dyDescent="0.2">
      <c r="A117" s="6">
        <v>34</v>
      </c>
      <c r="B117" s="6" t="s">
        <v>358</v>
      </c>
      <c r="C117" s="6" t="s">
        <v>448</v>
      </c>
      <c r="D117" s="6" t="s">
        <v>56</v>
      </c>
      <c r="E117" s="6" t="s">
        <v>449</v>
      </c>
      <c r="F117" s="6" t="s">
        <v>129</v>
      </c>
      <c r="G117" s="8">
        <v>7.5999999999999998E-2</v>
      </c>
      <c r="H117" s="11">
        <v>0</v>
      </c>
      <c r="I117" s="10">
        <f>ROUND((H117*G117),2)</f>
        <v>0</v>
      </c>
      <c r="O117">
        <f>rekapitulace!H8</f>
        <v>21</v>
      </c>
      <c r="P117">
        <f>O117/100*I117</f>
        <v>0</v>
      </c>
    </row>
    <row r="118" spans="1:16" ht="25.5" x14ac:dyDescent="0.2">
      <c r="E118" s="12" t="s">
        <v>450</v>
      </c>
    </row>
    <row r="119" spans="1:16" x14ac:dyDescent="0.2">
      <c r="E119" s="12" t="s">
        <v>56</v>
      </c>
    </row>
    <row r="120" spans="1:16" ht="38.25" x14ac:dyDescent="0.2">
      <c r="A120" s="6">
        <v>35</v>
      </c>
      <c r="B120" s="6" t="s">
        <v>358</v>
      </c>
      <c r="C120" s="6" t="s">
        <v>451</v>
      </c>
      <c r="D120" s="6" t="s">
        <v>56</v>
      </c>
      <c r="E120" s="6" t="s">
        <v>452</v>
      </c>
      <c r="F120" s="6" t="s">
        <v>129</v>
      </c>
      <c r="G120" s="8">
        <v>0.68400000000000005</v>
      </c>
      <c r="H120" s="11">
        <v>0</v>
      </c>
      <c r="I120" s="10">
        <f>ROUND((H120*G120),2)</f>
        <v>0</v>
      </c>
      <c r="O120">
        <f>rekapitulace!H8</f>
        <v>21</v>
      </c>
      <c r="P120">
        <f>O120/100*I120</f>
        <v>0</v>
      </c>
    </row>
    <row r="121" spans="1:16" x14ac:dyDescent="0.2">
      <c r="E121" s="12" t="s">
        <v>453</v>
      </c>
    </row>
    <row r="122" spans="1:16" x14ac:dyDescent="0.2">
      <c r="E122" s="12" t="s">
        <v>56</v>
      </c>
    </row>
    <row r="123" spans="1:16" ht="25.5" x14ac:dyDescent="0.2">
      <c r="A123" s="6">
        <v>36</v>
      </c>
      <c r="B123" s="6" t="s">
        <v>358</v>
      </c>
      <c r="C123" s="6" t="s">
        <v>454</v>
      </c>
      <c r="D123" s="6" t="s">
        <v>56</v>
      </c>
      <c r="E123" s="6" t="s">
        <v>455</v>
      </c>
      <c r="F123" s="6" t="s">
        <v>129</v>
      </c>
      <c r="G123" s="8">
        <v>7.5999999999999998E-2</v>
      </c>
      <c r="H123" s="11">
        <v>0</v>
      </c>
      <c r="I123" s="10">
        <f>ROUND((H123*G123),2)</f>
        <v>0</v>
      </c>
      <c r="O123">
        <f>rekapitulace!H8</f>
        <v>21</v>
      </c>
      <c r="P123">
        <f>O123/100*I123</f>
        <v>0</v>
      </c>
    </row>
    <row r="124" spans="1:16" x14ac:dyDescent="0.2">
      <c r="E124" s="12" t="s">
        <v>456</v>
      </c>
    </row>
    <row r="125" spans="1:16" x14ac:dyDescent="0.2">
      <c r="E125" s="12" t="s">
        <v>56</v>
      </c>
    </row>
    <row r="126" spans="1:16" ht="12.75" customHeight="1" x14ac:dyDescent="0.2">
      <c r="A126" s="13"/>
      <c r="B126" s="13"/>
      <c r="C126" s="13" t="s">
        <v>447</v>
      </c>
      <c r="D126" s="13"/>
      <c r="E126" s="13" t="s">
        <v>446</v>
      </c>
      <c r="F126" s="13"/>
      <c r="G126" s="13"/>
      <c r="H126" s="13"/>
      <c r="I126" s="13">
        <f>SUM(I117:I125)</f>
        <v>0</v>
      </c>
      <c r="P126">
        <f>ROUND(SUM(P117:P125),2)</f>
        <v>0</v>
      </c>
    </row>
    <row r="128" spans="1:16" ht="12.75" customHeight="1" x14ac:dyDescent="0.2">
      <c r="A128" s="7"/>
      <c r="B128" s="7"/>
      <c r="C128" s="7" t="s">
        <v>458</v>
      </c>
      <c r="D128" s="7"/>
      <c r="E128" s="7" t="s">
        <v>457</v>
      </c>
      <c r="F128" s="7"/>
      <c r="G128" s="9"/>
      <c r="H128" s="7"/>
      <c r="I128" s="9"/>
    </row>
    <row r="129" spans="1:16" ht="51" x14ac:dyDescent="0.2">
      <c r="A129" s="6">
        <v>37</v>
      </c>
      <c r="B129" s="6" t="s">
        <v>358</v>
      </c>
      <c r="C129" s="6" t="s">
        <v>459</v>
      </c>
      <c r="D129" s="6" t="s">
        <v>56</v>
      </c>
      <c r="E129" s="6" t="s">
        <v>460</v>
      </c>
      <c r="F129" s="6" t="s">
        <v>129</v>
      </c>
      <c r="G129" s="8">
        <v>13.728</v>
      </c>
      <c r="H129" s="11">
        <v>0</v>
      </c>
      <c r="I129" s="10">
        <f>ROUND((H129*G129),2)</f>
        <v>0</v>
      </c>
      <c r="O129">
        <f>rekapitulace!H8</f>
        <v>21</v>
      </c>
      <c r="P129">
        <f>O129/100*I129</f>
        <v>0</v>
      </c>
    </row>
    <row r="130" spans="1:16" x14ac:dyDescent="0.2">
      <c r="E130" s="12" t="s">
        <v>56</v>
      </c>
    </row>
    <row r="131" spans="1:16" ht="12.75" customHeight="1" x14ac:dyDescent="0.2">
      <c r="A131" s="13"/>
      <c r="B131" s="13"/>
      <c r="C131" s="13" t="s">
        <v>458</v>
      </c>
      <c r="D131" s="13"/>
      <c r="E131" s="13" t="s">
        <v>457</v>
      </c>
      <c r="F131" s="13"/>
      <c r="G131" s="13"/>
      <c r="H131" s="13"/>
      <c r="I131" s="13">
        <f>SUM(I129:I130)</f>
        <v>0</v>
      </c>
      <c r="P131">
        <f>ROUND(SUM(P129:P130),2)</f>
        <v>0</v>
      </c>
    </row>
    <row r="133" spans="1:16" ht="12.75" customHeight="1" x14ac:dyDescent="0.2">
      <c r="A133" s="13"/>
      <c r="B133" s="13"/>
      <c r="C133" s="13"/>
      <c r="D133" s="13"/>
      <c r="E133" s="13" t="s">
        <v>241</v>
      </c>
      <c r="F133" s="13"/>
      <c r="G133" s="13"/>
      <c r="H133" s="13"/>
      <c r="I133" s="13">
        <f>+I67+I73+I87+I93+I108+I114+I126+I131</f>
        <v>0</v>
      </c>
      <c r="P133">
        <f>+P67+P73+P87+P93+P108+P114+P126+P131</f>
        <v>0</v>
      </c>
    </row>
  </sheetData>
  <sheetProtection formatColumns="0"/>
  <mergeCells count="8">
    <mergeCell ref="G8:G9"/>
    <mergeCell ref="H8:I8"/>
    <mergeCell ref="A8:A9"/>
    <mergeCell ref="B8:B9"/>
    <mergeCell ref="C8:C9"/>
    <mergeCell ref="D8:D9"/>
    <mergeCell ref="E8:E9"/>
    <mergeCell ref="F8:F9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Normal="100" workbookViewId="0">
      <pane ySplit="10" topLeftCell="A11" activePane="bottomLeft" state="frozen"/>
      <selection pane="bottomLeft" activeCell="H27" sqref="H27"/>
    </sheetView>
  </sheetViews>
  <sheetFormatPr defaultRowHeight="12.75" customHeight="1" x14ac:dyDescent="0.2"/>
  <cols>
    <col min="1" max="1" width="6.7109375" customWidth="1"/>
    <col min="2" max="2" width="20.7109375" customWidth="1"/>
    <col min="3" max="3" width="15.7109375" customWidth="1"/>
    <col min="4" max="4" width="12.7109375" customWidth="1"/>
    <col min="5" max="5" width="75.7109375" customWidth="1"/>
    <col min="6" max="6" width="9.7109375" customWidth="1"/>
    <col min="7" max="7" width="12.7109375" customWidth="1"/>
    <col min="8" max="9" width="14.7109375" customWidth="1"/>
    <col min="15" max="16" width="9.140625" hidden="1" customWidth="1"/>
  </cols>
  <sheetData>
    <row r="1" spans="1:16" ht="12.75" customHeight="1" x14ac:dyDescent="0.2">
      <c r="A1" s="5"/>
    </row>
    <row r="2" spans="1:16" ht="12.75" customHeight="1" x14ac:dyDescent="0.2">
      <c r="C2" s="1"/>
    </row>
    <row r="4" spans="1:16" ht="12.75" customHeight="1" x14ac:dyDescent="0.2">
      <c r="A4" t="s">
        <v>13</v>
      </c>
      <c r="C4" s="5" t="s">
        <v>16</v>
      </c>
      <c r="D4" s="5"/>
      <c r="E4" s="5" t="s">
        <v>17</v>
      </c>
    </row>
    <row r="5" spans="1:16" ht="12.75" customHeight="1" x14ac:dyDescent="0.2">
      <c r="A5" t="s">
        <v>14</v>
      </c>
      <c r="C5" s="5" t="s">
        <v>461</v>
      </c>
      <c r="D5" s="5"/>
      <c r="E5" s="5" t="s">
        <v>462</v>
      </c>
    </row>
    <row r="6" spans="1:16" ht="12.75" customHeight="1" x14ac:dyDescent="0.2">
      <c r="A6" t="s">
        <v>15</v>
      </c>
      <c r="C6" s="5" t="s">
        <v>461</v>
      </c>
      <c r="D6" s="5"/>
      <c r="E6" s="5" t="s">
        <v>462</v>
      </c>
    </row>
    <row r="7" spans="1:16" ht="12.75" customHeight="1" x14ac:dyDescent="0.2">
      <c r="C7" s="5"/>
      <c r="D7" s="5"/>
      <c r="E7" s="5"/>
    </row>
    <row r="8" spans="1:16" ht="12.75" customHeight="1" x14ac:dyDescent="0.2">
      <c r="A8" s="40" t="s">
        <v>20</v>
      </c>
      <c r="B8" s="40" t="s">
        <v>22</v>
      </c>
      <c r="C8" s="40" t="s">
        <v>23</v>
      </c>
      <c r="D8" s="40" t="s">
        <v>24</v>
      </c>
      <c r="E8" s="40" t="s">
        <v>25</v>
      </c>
      <c r="F8" s="40" t="s">
        <v>26</v>
      </c>
      <c r="G8" s="40" t="s">
        <v>27</v>
      </c>
      <c r="H8" s="40" t="s">
        <v>28</v>
      </c>
      <c r="I8" s="40"/>
      <c r="O8" t="s">
        <v>31</v>
      </c>
      <c r="P8" t="s">
        <v>11</v>
      </c>
    </row>
    <row r="9" spans="1:16" ht="14.25" x14ac:dyDescent="0.2">
      <c r="A9" s="40"/>
      <c r="B9" s="40"/>
      <c r="C9" s="40"/>
      <c r="D9" s="40"/>
      <c r="E9" s="40"/>
      <c r="F9" s="40"/>
      <c r="G9" s="40"/>
      <c r="H9" s="4" t="s">
        <v>29</v>
      </c>
      <c r="I9" s="4" t="s">
        <v>30</v>
      </c>
      <c r="O9" t="s">
        <v>11</v>
      </c>
    </row>
    <row r="10" spans="1:16" ht="14.25" x14ac:dyDescent="0.2">
      <c r="A10" s="4" t="s">
        <v>21</v>
      </c>
      <c r="B10" s="4" t="s">
        <v>32</v>
      </c>
      <c r="C10" s="4" t="s">
        <v>33</v>
      </c>
      <c r="D10" s="4" t="s">
        <v>34</v>
      </c>
      <c r="E10" s="4" t="s">
        <v>35</v>
      </c>
      <c r="F10" s="4" t="s">
        <v>36</v>
      </c>
      <c r="G10" s="4" t="s">
        <v>37</v>
      </c>
      <c r="H10" s="4" t="s">
        <v>38</v>
      </c>
      <c r="I10" s="4" t="s">
        <v>39</v>
      </c>
    </row>
    <row r="11" spans="1:16" ht="12.75" customHeight="1" x14ac:dyDescent="0.2">
      <c r="A11" s="7"/>
      <c r="B11" s="7"/>
      <c r="C11" s="7" t="s">
        <v>464</v>
      </c>
      <c r="D11" s="7"/>
      <c r="E11" s="7" t="s">
        <v>463</v>
      </c>
      <c r="F11" s="7"/>
      <c r="G11" s="9"/>
      <c r="H11" s="7"/>
      <c r="I11" s="9"/>
    </row>
    <row r="12" spans="1:16" ht="38.25" x14ac:dyDescent="0.2">
      <c r="A12" s="6">
        <v>1</v>
      </c>
      <c r="B12" s="6" t="s">
        <v>358</v>
      </c>
      <c r="C12" s="6" t="s">
        <v>465</v>
      </c>
      <c r="D12" s="6" t="s">
        <v>56</v>
      </c>
      <c r="E12" s="6" t="s">
        <v>466</v>
      </c>
      <c r="F12" s="6" t="s">
        <v>258</v>
      </c>
      <c r="G12" s="8">
        <v>1</v>
      </c>
      <c r="H12" s="11">
        <v>0</v>
      </c>
      <c r="I12" s="10">
        <f>ROUND((H12*G12),2)</f>
        <v>0</v>
      </c>
      <c r="O12">
        <f>rekapitulace!H8</f>
        <v>21</v>
      </c>
      <c r="P12">
        <f>O12/100*I12</f>
        <v>0</v>
      </c>
    </row>
    <row r="13" spans="1:16" x14ac:dyDescent="0.2">
      <c r="E13" s="12" t="s">
        <v>56</v>
      </c>
    </row>
    <row r="14" spans="1:16" ht="25.5" x14ac:dyDescent="0.2">
      <c r="A14" s="6">
        <v>2</v>
      </c>
      <c r="B14" s="6" t="s">
        <v>358</v>
      </c>
      <c r="C14" s="6" t="s">
        <v>467</v>
      </c>
      <c r="D14" s="6" t="s">
        <v>56</v>
      </c>
      <c r="E14" s="6" t="s">
        <v>468</v>
      </c>
      <c r="F14" s="6" t="s">
        <v>258</v>
      </c>
      <c r="G14" s="8">
        <v>1</v>
      </c>
      <c r="H14" s="11">
        <v>0</v>
      </c>
      <c r="I14" s="10">
        <f>ROUND((H14*G14),2)</f>
        <v>0</v>
      </c>
      <c r="O14">
        <f>rekapitulace!H8</f>
        <v>21</v>
      </c>
      <c r="P14">
        <f>O14/100*I14</f>
        <v>0</v>
      </c>
    </row>
    <row r="15" spans="1:16" x14ac:dyDescent="0.2">
      <c r="E15" s="12" t="s">
        <v>56</v>
      </c>
    </row>
    <row r="16" spans="1:16" ht="25.5" x14ac:dyDescent="0.2">
      <c r="A16" s="6">
        <v>3</v>
      </c>
      <c r="B16" s="6" t="s">
        <v>358</v>
      </c>
      <c r="C16" s="6" t="s">
        <v>469</v>
      </c>
      <c r="D16" s="6" t="s">
        <v>56</v>
      </c>
      <c r="E16" s="6" t="s">
        <v>470</v>
      </c>
      <c r="F16" s="6" t="s">
        <v>258</v>
      </c>
      <c r="G16" s="8">
        <v>1</v>
      </c>
      <c r="H16" s="11">
        <v>0</v>
      </c>
      <c r="I16" s="10">
        <f>ROUND((H16*G16),2)</f>
        <v>0</v>
      </c>
      <c r="O16">
        <f>rekapitulace!H8</f>
        <v>21</v>
      </c>
      <c r="P16">
        <f>O16/100*I16</f>
        <v>0</v>
      </c>
    </row>
    <row r="17" spans="1:16" x14ac:dyDescent="0.2">
      <c r="E17" s="12" t="s">
        <v>56</v>
      </c>
    </row>
    <row r="18" spans="1:16" ht="25.5" x14ac:dyDescent="0.2">
      <c r="A18" s="6">
        <v>4</v>
      </c>
      <c r="B18" s="6" t="s">
        <v>358</v>
      </c>
      <c r="C18" s="6" t="s">
        <v>471</v>
      </c>
      <c r="D18" s="6" t="s">
        <v>56</v>
      </c>
      <c r="E18" s="6" t="s">
        <v>472</v>
      </c>
      <c r="F18" s="6" t="s">
        <v>258</v>
      </c>
      <c r="G18" s="8">
        <v>1</v>
      </c>
      <c r="H18" s="11">
        <v>0</v>
      </c>
      <c r="I18" s="10">
        <f>ROUND((H18*G18),2)</f>
        <v>0</v>
      </c>
      <c r="O18">
        <f>rekapitulace!H8</f>
        <v>21</v>
      </c>
      <c r="P18">
        <f>O18/100*I18</f>
        <v>0</v>
      </c>
    </row>
    <row r="19" spans="1:16" x14ac:dyDescent="0.2">
      <c r="E19" s="12" t="s">
        <v>56</v>
      </c>
    </row>
    <row r="20" spans="1:16" ht="38.25" x14ac:dyDescent="0.2">
      <c r="A20" s="6">
        <v>5</v>
      </c>
      <c r="B20" s="6" t="s">
        <v>358</v>
      </c>
      <c r="C20" s="6" t="s">
        <v>473</v>
      </c>
      <c r="D20" s="6" t="s">
        <v>56</v>
      </c>
      <c r="E20" s="6" t="s">
        <v>474</v>
      </c>
      <c r="F20" s="6" t="s">
        <v>258</v>
      </c>
      <c r="G20" s="8">
        <v>1</v>
      </c>
      <c r="H20" s="11">
        <v>0</v>
      </c>
      <c r="I20" s="10">
        <f>ROUND((H20*G20),2)</f>
        <v>0</v>
      </c>
      <c r="O20">
        <f>rekapitulace!H8</f>
        <v>21</v>
      </c>
      <c r="P20">
        <f>O20/100*I20</f>
        <v>0</v>
      </c>
    </row>
    <row r="21" spans="1:16" x14ac:dyDescent="0.2">
      <c r="E21" s="12" t="s">
        <v>56</v>
      </c>
    </row>
    <row r="22" spans="1:16" ht="12.75" customHeight="1" x14ac:dyDescent="0.2">
      <c r="A22" s="13"/>
      <c r="B22" s="13"/>
      <c r="C22" s="13" t="s">
        <v>464</v>
      </c>
      <c r="D22" s="13"/>
      <c r="E22" s="13" t="s">
        <v>463</v>
      </c>
      <c r="F22" s="13"/>
      <c r="G22" s="13"/>
      <c r="H22" s="13"/>
      <c r="I22" s="13">
        <f>SUM(I12:I21)</f>
        <v>0</v>
      </c>
      <c r="P22">
        <f>ROUND(SUM(P12:P21),2)</f>
        <v>0</v>
      </c>
    </row>
    <row r="24" spans="1:16" ht="12.75" customHeight="1" x14ac:dyDescent="0.2">
      <c r="A24" s="7"/>
      <c r="B24" s="7"/>
      <c r="C24" s="7" t="s">
        <v>476</v>
      </c>
      <c r="D24" s="7"/>
      <c r="E24" s="7" t="s">
        <v>475</v>
      </c>
      <c r="F24" s="7"/>
      <c r="G24" s="9"/>
      <c r="H24" s="7"/>
      <c r="I24" s="9"/>
    </row>
    <row r="25" spans="1:16" ht="25.5" x14ac:dyDescent="0.2">
      <c r="A25" s="6">
        <v>7</v>
      </c>
      <c r="B25" s="6" t="s">
        <v>358</v>
      </c>
      <c r="C25" s="6" t="s">
        <v>477</v>
      </c>
      <c r="D25" s="6" t="s">
        <v>56</v>
      </c>
      <c r="E25" s="6" t="s">
        <v>478</v>
      </c>
      <c r="F25" s="6" t="s">
        <v>258</v>
      </c>
      <c r="G25" s="8">
        <v>5</v>
      </c>
      <c r="H25" s="11">
        <v>0</v>
      </c>
      <c r="I25" s="10">
        <f>ROUND((H25*G25),2)</f>
        <v>0</v>
      </c>
      <c r="O25">
        <f>rekapitulace!H8</f>
        <v>21</v>
      </c>
      <c r="P25">
        <f>O25/100*I25</f>
        <v>0</v>
      </c>
    </row>
    <row r="26" spans="1:16" x14ac:dyDescent="0.2">
      <c r="E26" s="12" t="s">
        <v>56</v>
      </c>
    </row>
    <row r="27" spans="1:16" ht="38.25" x14ac:dyDescent="0.2">
      <c r="A27" s="6">
        <v>8</v>
      </c>
      <c r="B27" s="6" t="s">
        <v>358</v>
      </c>
      <c r="C27" s="6" t="s">
        <v>479</v>
      </c>
      <c r="D27" s="6" t="s">
        <v>56</v>
      </c>
      <c r="E27" s="6" t="s">
        <v>480</v>
      </c>
      <c r="F27" s="6" t="s">
        <v>258</v>
      </c>
      <c r="G27" s="8">
        <v>1</v>
      </c>
      <c r="H27" s="11">
        <v>0</v>
      </c>
      <c r="I27" s="10">
        <f>ROUND((H27*G27),2)</f>
        <v>0</v>
      </c>
      <c r="O27">
        <f>rekapitulace!H8</f>
        <v>21</v>
      </c>
      <c r="P27">
        <f>O27/100*I27</f>
        <v>0</v>
      </c>
    </row>
    <row r="28" spans="1:16" x14ac:dyDescent="0.2">
      <c r="E28" s="12" t="s">
        <v>56</v>
      </c>
    </row>
    <row r="29" spans="1:16" ht="12.75" customHeight="1" x14ac:dyDescent="0.2">
      <c r="A29" s="13"/>
      <c r="B29" s="13"/>
      <c r="C29" s="13" t="s">
        <v>476</v>
      </c>
      <c r="D29" s="13"/>
      <c r="E29" s="13" t="s">
        <v>475</v>
      </c>
      <c r="F29" s="13"/>
      <c r="G29" s="13"/>
      <c r="H29" s="13"/>
      <c r="I29" s="13">
        <f>SUM(I25:I28)</f>
        <v>0</v>
      </c>
      <c r="P29">
        <f>ROUND(SUM(P25:P28),2)</f>
        <v>0</v>
      </c>
    </row>
    <row r="31" spans="1:16" ht="12.75" customHeight="1" x14ac:dyDescent="0.2">
      <c r="A31" s="7"/>
      <c r="B31" s="7"/>
      <c r="C31" s="7" t="s">
        <v>482</v>
      </c>
      <c r="D31" s="7"/>
      <c r="E31" s="7" t="s">
        <v>481</v>
      </c>
      <c r="F31" s="7"/>
      <c r="G31" s="9"/>
      <c r="H31" s="7"/>
      <c r="I31" s="9"/>
    </row>
    <row r="32" spans="1:16" ht="25.5" x14ac:dyDescent="0.2">
      <c r="A32" s="6">
        <v>9</v>
      </c>
      <c r="B32" s="6" t="s">
        <v>358</v>
      </c>
      <c r="C32" s="6" t="s">
        <v>483</v>
      </c>
      <c r="D32" s="6" t="s">
        <v>56</v>
      </c>
      <c r="E32" s="6" t="s">
        <v>484</v>
      </c>
      <c r="F32" s="6" t="s">
        <v>258</v>
      </c>
      <c r="G32" s="8">
        <v>1</v>
      </c>
      <c r="H32" s="11">
        <v>0</v>
      </c>
      <c r="I32" s="10">
        <f>ROUND((H32*G32),2)</f>
        <v>0</v>
      </c>
      <c r="O32">
        <f>rekapitulace!H8</f>
        <v>21</v>
      </c>
      <c r="P32">
        <f>O32/100*I32</f>
        <v>0</v>
      </c>
    </row>
    <row r="33" spans="1:16" x14ac:dyDescent="0.2">
      <c r="E33" s="12" t="s">
        <v>56</v>
      </c>
    </row>
    <row r="34" spans="1:16" ht="12.75" customHeight="1" x14ac:dyDescent="0.2">
      <c r="A34" s="13"/>
      <c r="B34" s="13"/>
      <c r="C34" s="13" t="s">
        <v>482</v>
      </c>
      <c r="D34" s="13"/>
      <c r="E34" s="13" t="s">
        <v>481</v>
      </c>
      <c r="F34" s="13"/>
      <c r="G34" s="13"/>
      <c r="H34" s="13"/>
      <c r="I34" s="13">
        <f>SUM(I32:I33)</f>
        <v>0</v>
      </c>
      <c r="P34">
        <f>ROUND(SUM(P32:P33),2)</f>
        <v>0</v>
      </c>
    </row>
    <row r="36" spans="1:16" ht="12.75" customHeight="1" x14ac:dyDescent="0.2">
      <c r="A36" s="13"/>
      <c r="B36" s="13"/>
      <c r="C36" s="13"/>
      <c r="D36" s="13"/>
      <c r="E36" s="13" t="s">
        <v>241</v>
      </c>
      <c r="F36" s="13"/>
      <c r="G36" s="13"/>
      <c r="H36" s="13"/>
      <c r="I36" s="13">
        <f>+I22+I29+I34</f>
        <v>0</v>
      </c>
      <c r="P36">
        <f>+P22+P29+P34</f>
        <v>0</v>
      </c>
    </row>
  </sheetData>
  <sheetProtection formatColumns="0"/>
  <mergeCells count="8">
    <mergeCell ref="G8:G9"/>
    <mergeCell ref="H8:I8"/>
    <mergeCell ref="A8:A9"/>
    <mergeCell ref="B8:B9"/>
    <mergeCell ref="C8:C9"/>
    <mergeCell ref="D8:D9"/>
    <mergeCell ref="E8:E9"/>
    <mergeCell ref="F8:F9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Normal="100" workbookViewId="0">
      <pane ySplit="10" topLeftCell="A17" activePane="bottomLeft" state="frozen"/>
      <selection pane="bottomLeft" activeCell="G18" sqref="G18"/>
    </sheetView>
  </sheetViews>
  <sheetFormatPr defaultRowHeight="12.75" customHeight="1" x14ac:dyDescent="0.2"/>
  <cols>
    <col min="1" max="1" width="6.7109375" customWidth="1"/>
    <col min="2" max="2" width="20.7109375" customWidth="1"/>
    <col min="3" max="3" width="15.7109375" customWidth="1"/>
    <col min="4" max="4" width="12.7109375" customWidth="1"/>
    <col min="5" max="5" width="75.7109375" customWidth="1"/>
    <col min="6" max="6" width="9.7109375" customWidth="1"/>
    <col min="7" max="7" width="12.7109375" customWidth="1"/>
    <col min="8" max="9" width="14.7109375" customWidth="1"/>
    <col min="15" max="16" width="9.140625" hidden="1" customWidth="1"/>
  </cols>
  <sheetData>
    <row r="1" spans="1:16" ht="12.75" customHeight="1" x14ac:dyDescent="0.2">
      <c r="A1" s="5"/>
    </row>
    <row r="2" spans="1:16" ht="12.75" customHeight="1" x14ac:dyDescent="0.2">
      <c r="C2" s="1"/>
    </row>
    <row r="4" spans="1:16" ht="12.75" customHeight="1" x14ac:dyDescent="0.2">
      <c r="A4" t="s">
        <v>13</v>
      </c>
      <c r="C4" s="5" t="s">
        <v>16</v>
      </c>
      <c r="D4" s="5"/>
      <c r="E4" s="5" t="s">
        <v>17</v>
      </c>
    </row>
    <row r="5" spans="1:16" ht="12.75" customHeight="1" x14ac:dyDescent="0.2">
      <c r="A5" t="s">
        <v>14</v>
      </c>
      <c r="C5" s="5" t="s">
        <v>485</v>
      </c>
      <c r="D5" s="5"/>
      <c r="E5" s="5" t="s">
        <v>486</v>
      </c>
    </row>
    <row r="6" spans="1:16" ht="12.75" customHeight="1" x14ac:dyDescent="0.2">
      <c r="A6" t="s">
        <v>15</v>
      </c>
      <c r="C6" s="5" t="s">
        <v>485</v>
      </c>
      <c r="D6" s="5"/>
      <c r="E6" s="5" t="s">
        <v>486</v>
      </c>
    </row>
    <row r="7" spans="1:16" ht="12.75" customHeight="1" x14ac:dyDescent="0.2">
      <c r="C7" s="5"/>
      <c r="D7" s="5"/>
      <c r="E7" s="5"/>
    </row>
    <row r="8" spans="1:16" ht="12.75" customHeight="1" x14ac:dyDescent="0.2">
      <c r="A8" s="40" t="s">
        <v>20</v>
      </c>
      <c r="B8" s="40" t="s">
        <v>22</v>
      </c>
      <c r="C8" s="40" t="s">
        <v>23</v>
      </c>
      <c r="D8" s="40" t="s">
        <v>24</v>
      </c>
      <c r="E8" s="40" t="s">
        <v>25</v>
      </c>
      <c r="F8" s="40" t="s">
        <v>26</v>
      </c>
      <c r="G8" s="40" t="s">
        <v>27</v>
      </c>
      <c r="H8" s="40" t="s">
        <v>28</v>
      </c>
      <c r="I8" s="40"/>
      <c r="O8" t="s">
        <v>31</v>
      </c>
      <c r="P8" t="s">
        <v>11</v>
      </c>
    </row>
    <row r="9" spans="1:16" ht="14.25" x14ac:dyDescent="0.2">
      <c r="A9" s="40"/>
      <c r="B9" s="40"/>
      <c r="C9" s="40"/>
      <c r="D9" s="40"/>
      <c r="E9" s="40"/>
      <c r="F9" s="40"/>
      <c r="G9" s="40"/>
      <c r="H9" s="4" t="s">
        <v>29</v>
      </c>
      <c r="I9" s="4" t="s">
        <v>30</v>
      </c>
      <c r="O9" t="s">
        <v>11</v>
      </c>
    </row>
    <row r="10" spans="1:16" ht="14.25" x14ac:dyDescent="0.2">
      <c r="A10" s="4" t="s">
        <v>21</v>
      </c>
      <c r="B10" s="4" t="s">
        <v>32</v>
      </c>
      <c r="C10" s="4" t="s">
        <v>33</v>
      </c>
      <c r="D10" s="4" t="s">
        <v>34</v>
      </c>
      <c r="E10" s="4" t="s">
        <v>35</v>
      </c>
      <c r="F10" s="4" t="s">
        <v>36</v>
      </c>
      <c r="G10" s="4" t="s">
        <v>37</v>
      </c>
      <c r="H10" s="4" t="s">
        <v>38</v>
      </c>
      <c r="I10" s="4" t="s">
        <v>39</v>
      </c>
    </row>
    <row r="11" spans="1:16" ht="12.75" customHeight="1" x14ac:dyDescent="0.2">
      <c r="A11" s="7"/>
      <c r="B11" s="7"/>
      <c r="C11" s="7" t="s">
        <v>488</v>
      </c>
      <c r="D11" s="7"/>
      <c r="E11" s="7" t="s">
        <v>487</v>
      </c>
      <c r="F11" s="7"/>
      <c r="G11" s="9"/>
      <c r="H11" s="7"/>
      <c r="I11" s="9"/>
    </row>
    <row r="12" spans="1:16" ht="25.5" x14ac:dyDescent="0.2">
      <c r="A12" s="6">
        <v>6</v>
      </c>
      <c r="B12" s="6" t="s">
        <v>358</v>
      </c>
      <c r="C12" s="6" t="s">
        <v>489</v>
      </c>
      <c r="D12" s="6" t="s">
        <v>56</v>
      </c>
      <c r="E12" s="6" t="s">
        <v>490</v>
      </c>
      <c r="F12" s="6" t="s">
        <v>258</v>
      </c>
      <c r="G12" s="8">
        <v>1</v>
      </c>
      <c r="H12" s="11">
        <v>0</v>
      </c>
      <c r="I12" s="10">
        <f>ROUND((H12*G12),2)</f>
        <v>0</v>
      </c>
      <c r="O12">
        <f>rekapitulace!H8</f>
        <v>21</v>
      </c>
      <c r="P12">
        <f>O12/100*I12</f>
        <v>0</v>
      </c>
    </row>
    <row r="13" spans="1:16" x14ac:dyDescent="0.2">
      <c r="E13" s="12" t="s">
        <v>56</v>
      </c>
    </row>
    <row r="14" spans="1:16" ht="12.75" customHeight="1" x14ac:dyDescent="0.2">
      <c r="A14" s="13"/>
      <c r="B14" s="13"/>
      <c r="C14" s="13" t="s">
        <v>488</v>
      </c>
      <c r="D14" s="13"/>
      <c r="E14" s="13" t="s">
        <v>487</v>
      </c>
      <c r="F14" s="13"/>
      <c r="G14" s="13"/>
      <c r="H14" s="13"/>
      <c r="I14" s="13">
        <f>SUM(I12:I13)</f>
        <v>0</v>
      </c>
      <c r="P14">
        <f>ROUND(SUM(P12:P13),2)</f>
        <v>0</v>
      </c>
    </row>
    <row r="16" spans="1:16" ht="12.75" customHeight="1" x14ac:dyDescent="0.2">
      <c r="A16" s="13"/>
      <c r="B16" s="13"/>
      <c r="C16" s="13"/>
      <c r="D16" s="13"/>
      <c r="E16" s="13" t="s">
        <v>241</v>
      </c>
      <c r="F16" s="13"/>
      <c r="G16" s="13"/>
      <c r="H16" s="13"/>
      <c r="I16" s="13">
        <f>+I14</f>
        <v>0</v>
      </c>
      <c r="P16">
        <f>+P14</f>
        <v>0</v>
      </c>
    </row>
  </sheetData>
  <sheetProtection formatColumns="0"/>
  <mergeCells count="8">
    <mergeCell ref="G8:G9"/>
    <mergeCell ref="H8:I8"/>
    <mergeCell ref="A8:A9"/>
    <mergeCell ref="B8:B9"/>
    <mergeCell ref="C8:C9"/>
    <mergeCell ref="D8:D9"/>
    <mergeCell ref="E8:E9"/>
    <mergeCell ref="F8:F9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Normal="100" workbookViewId="0">
      <pane ySplit="10" topLeftCell="A11" activePane="bottomLeft" state="frozen"/>
      <selection pane="bottomLeft" activeCell="I44" sqref="I44"/>
    </sheetView>
  </sheetViews>
  <sheetFormatPr defaultRowHeight="12.75" customHeight="1" x14ac:dyDescent="0.2"/>
  <cols>
    <col min="1" max="1" width="6.7109375" customWidth="1"/>
    <col min="2" max="2" width="20.7109375" customWidth="1"/>
    <col min="3" max="3" width="15.7109375" customWidth="1"/>
    <col min="4" max="4" width="12.7109375" customWidth="1"/>
    <col min="5" max="5" width="75.7109375" customWidth="1"/>
    <col min="6" max="6" width="9.7109375" customWidth="1"/>
    <col min="7" max="7" width="12.7109375" customWidth="1"/>
    <col min="8" max="9" width="14.7109375" customWidth="1"/>
    <col min="10" max="10" width="11.42578125" customWidth="1"/>
    <col min="15" max="16" width="9.140625" hidden="1" customWidth="1"/>
  </cols>
  <sheetData>
    <row r="1" spans="1:16" ht="12.75" customHeight="1" x14ac:dyDescent="0.2">
      <c r="A1" s="5"/>
    </row>
    <row r="2" spans="1:16" ht="12.75" customHeight="1" x14ac:dyDescent="0.2">
      <c r="C2" s="1"/>
    </row>
    <row r="4" spans="1:16" ht="12.75" customHeight="1" x14ac:dyDescent="0.2">
      <c r="A4" t="s">
        <v>13</v>
      </c>
      <c r="C4" s="5" t="s">
        <v>16</v>
      </c>
      <c r="D4" s="5"/>
      <c r="E4" s="5" t="s">
        <v>17</v>
      </c>
    </row>
    <row r="5" spans="1:16" ht="12.75" customHeight="1" x14ac:dyDescent="0.2">
      <c r="A5" t="s">
        <v>14</v>
      </c>
      <c r="C5" s="5" t="s">
        <v>491</v>
      </c>
      <c r="D5" s="5"/>
      <c r="E5" s="5" t="s">
        <v>492</v>
      </c>
    </row>
    <row r="6" spans="1:16" ht="12.75" customHeight="1" x14ac:dyDescent="0.2">
      <c r="A6" t="s">
        <v>15</v>
      </c>
      <c r="C6" s="5" t="s">
        <v>491</v>
      </c>
      <c r="D6" s="5"/>
      <c r="E6" s="5" t="s">
        <v>492</v>
      </c>
    </row>
    <row r="7" spans="1:16" ht="12.75" customHeight="1" x14ac:dyDescent="0.2">
      <c r="C7" s="5"/>
      <c r="D7" s="5"/>
      <c r="E7" s="5"/>
    </row>
    <row r="8" spans="1:16" ht="12.75" customHeight="1" x14ac:dyDescent="0.2">
      <c r="A8" s="40" t="s">
        <v>20</v>
      </c>
      <c r="B8" s="40" t="s">
        <v>22</v>
      </c>
      <c r="C8" s="40" t="s">
        <v>23</v>
      </c>
      <c r="D8" s="40" t="s">
        <v>24</v>
      </c>
      <c r="E8" s="40" t="s">
        <v>25</v>
      </c>
      <c r="F8" s="40" t="s">
        <v>26</v>
      </c>
      <c r="G8" s="40" t="s">
        <v>27</v>
      </c>
      <c r="H8" s="40" t="s">
        <v>28</v>
      </c>
      <c r="I8" s="40"/>
      <c r="O8" t="s">
        <v>31</v>
      </c>
      <c r="P8" t="s">
        <v>11</v>
      </c>
    </row>
    <row r="9" spans="1:16" ht="14.25" x14ac:dyDescent="0.2">
      <c r="A9" s="40"/>
      <c r="B9" s="40"/>
      <c r="C9" s="40"/>
      <c r="D9" s="40"/>
      <c r="E9" s="40"/>
      <c r="F9" s="40"/>
      <c r="G9" s="40"/>
      <c r="H9" s="4" t="s">
        <v>29</v>
      </c>
      <c r="I9" s="4" t="s">
        <v>30</v>
      </c>
      <c r="O9" t="s">
        <v>11</v>
      </c>
    </row>
    <row r="10" spans="1:16" ht="14.25" x14ac:dyDescent="0.2">
      <c r="A10" s="4" t="s">
        <v>21</v>
      </c>
      <c r="B10" s="4" t="s">
        <v>32</v>
      </c>
      <c r="C10" s="4" t="s">
        <v>33</v>
      </c>
      <c r="D10" s="4" t="s">
        <v>34</v>
      </c>
      <c r="E10" s="4" t="s">
        <v>35</v>
      </c>
      <c r="F10" s="4" t="s">
        <v>36</v>
      </c>
      <c r="G10" s="4" t="s">
        <v>37</v>
      </c>
      <c r="H10" s="4" t="s">
        <v>38</v>
      </c>
      <c r="I10" s="4" t="s">
        <v>39</v>
      </c>
    </row>
    <row r="11" spans="1:16" ht="12.75" customHeight="1" x14ac:dyDescent="0.2">
      <c r="A11" s="7"/>
      <c r="B11" s="7"/>
      <c r="C11" s="7" t="s">
        <v>41</v>
      </c>
      <c r="D11" s="7"/>
      <c r="E11" s="7" t="s">
        <v>40</v>
      </c>
      <c r="F11" s="7"/>
      <c r="G11" s="9"/>
      <c r="H11" s="7"/>
      <c r="I11" s="9"/>
    </row>
    <row r="12" spans="1:16" x14ac:dyDescent="0.2">
      <c r="A12" s="6">
        <v>1</v>
      </c>
      <c r="B12" s="6" t="s">
        <v>42</v>
      </c>
      <c r="C12" s="6" t="s">
        <v>493</v>
      </c>
      <c r="D12" s="6" t="s">
        <v>56</v>
      </c>
      <c r="E12" s="6" t="s">
        <v>494</v>
      </c>
      <c r="F12" s="6" t="s">
        <v>495</v>
      </c>
      <c r="G12" s="8">
        <v>1</v>
      </c>
      <c r="H12" s="11">
        <f>$J$56</f>
        <v>0</v>
      </c>
      <c r="I12" s="10">
        <f>ROUND((H12*G12),2)</f>
        <v>0</v>
      </c>
      <c r="O12">
        <f>rekapitulace!H8</f>
        <v>21</v>
      </c>
      <c r="P12">
        <f>O12/100*I12</f>
        <v>0</v>
      </c>
    </row>
    <row r="13" spans="1:16" x14ac:dyDescent="0.2">
      <c r="E13" s="12" t="s">
        <v>56</v>
      </c>
    </row>
    <row r="14" spans="1:16" ht="12.75" customHeight="1" x14ac:dyDescent="0.2">
      <c r="A14" s="13"/>
      <c r="B14" s="13"/>
      <c r="C14" s="13" t="s">
        <v>41</v>
      </c>
      <c r="D14" s="13"/>
      <c r="E14" s="13" t="s">
        <v>40</v>
      </c>
      <c r="F14" s="13"/>
      <c r="G14" s="13"/>
      <c r="H14" s="13"/>
      <c r="I14" s="13">
        <f>SUM(I12:I13)</f>
        <v>0</v>
      </c>
      <c r="P14">
        <f>ROUND(SUM(P12:P13),2)</f>
        <v>0</v>
      </c>
    </row>
    <row r="16" spans="1:16" ht="12.75" customHeight="1" x14ac:dyDescent="0.2">
      <c r="A16" s="13"/>
      <c r="B16" s="13"/>
      <c r="C16" s="13"/>
      <c r="D16" s="13"/>
      <c r="E16" s="13" t="s">
        <v>241</v>
      </c>
      <c r="F16" s="13"/>
      <c r="G16" s="13"/>
      <c r="H16" s="13"/>
      <c r="I16" s="13">
        <f>+I14</f>
        <v>0</v>
      </c>
      <c r="P16">
        <f>+P14</f>
        <v>0</v>
      </c>
    </row>
    <row r="20" spans="4:10" ht="26.25" customHeight="1" x14ac:dyDescent="0.35">
      <c r="D20" s="44" t="s">
        <v>505</v>
      </c>
      <c r="E20" s="45"/>
      <c r="F20" s="45"/>
      <c r="G20" s="45"/>
      <c r="H20" s="45"/>
      <c r="I20" s="45"/>
      <c r="J20" s="46"/>
    </row>
    <row r="21" spans="4:10" ht="12.75" customHeight="1" x14ac:dyDescent="0.25">
      <c r="D21" s="15" t="s">
        <v>506</v>
      </c>
      <c r="E21" s="47" t="s">
        <v>507</v>
      </c>
      <c r="F21" s="48"/>
      <c r="G21" s="48"/>
      <c r="H21" s="48"/>
      <c r="I21" s="48"/>
      <c r="J21" s="49"/>
    </row>
    <row r="22" spans="4:10" ht="12.75" customHeight="1" x14ac:dyDescent="0.25">
      <c r="D22" s="15"/>
      <c r="E22" s="47" t="s">
        <v>508</v>
      </c>
      <c r="F22" s="47"/>
      <c r="G22" s="47"/>
      <c r="H22" s="47"/>
      <c r="I22" s="47"/>
      <c r="J22" s="50"/>
    </row>
    <row r="23" spans="4:10" ht="12.75" customHeight="1" x14ac:dyDescent="0.25">
      <c r="D23" s="15"/>
      <c r="E23" s="47" t="s">
        <v>509</v>
      </c>
      <c r="F23" s="51"/>
      <c r="G23" s="51"/>
      <c r="H23" s="51"/>
      <c r="I23" s="51"/>
      <c r="J23" s="52"/>
    </row>
    <row r="24" spans="4:10" ht="12.75" customHeight="1" x14ac:dyDescent="0.2">
      <c r="D24" s="15" t="s">
        <v>510</v>
      </c>
      <c r="E24" s="53" t="s">
        <v>511</v>
      </c>
      <c r="F24" s="54"/>
      <c r="G24" s="54"/>
      <c r="H24" s="54"/>
      <c r="I24" s="54"/>
      <c r="J24" s="55"/>
    </row>
    <row r="25" spans="4:10" ht="12.75" customHeight="1" x14ac:dyDescent="0.2">
      <c r="D25" s="16" t="s">
        <v>512</v>
      </c>
      <c r="E25" s="41" t="s">
        <v>513</v>
      </c>
      <c r="F25" s="42"/>
      <c r="G25" s="42"/>
      <c r="H25" s="42"/>
      <c r="I25" s="42"/>
      <c r="J25" s="43"/>
    </row>
    <row r="26" spans="4:10" ht="12.75" customHeight="1" x14ac:dyDescent="0.2">
      <c r="D26" s="17"/>
      <c r="E26" s="17"/>
      <c r="F26" s="18"/>
      <c r="G26" s="18"/>
      <c r="H26" s="19"/>
      <c r="I26" s="19"/>
      <c r="J26" s="19"/>
    </row>
    <row r="27" spans="4:10" ht="12.75" customHeight="1" x14ac:dyDescent="0.2">
      <c r="D27" s="20" t="s">
        <v>514</v>
      </c>
      <c r="E27" s="20" t="s">
        <v>515</v>
      </c>
      <c r="F27" s="21" t="s">
        <v>516</v>
      </c>
      <c r="G27" s="21" t="s">
        <v>517</v>
      </c>
      <c r="H27" s="22" t="s">
        <v>518</v>
      </c>
      <c r="I27" s="22" t="s">
        <v>519</v>
      </c>
      <c r="J27" s="22" t="s">
        <v>520</v>
      </c>
    </row>
    <row r="28" spans="4:10" ht="12.75" customHeight="1" x14ac:dyDescent="0.2">
      <c r="D28" s="20"/>
      <c r="E28" s="20"/>
      <c r="F28" s="21"/>
      <c r="G28" s="21"/>
      <c r="H28" s="22"/>
      <c r="I28" s="22"/>
      <c r="J28" s="22"/>
    </row>
    <row r="29" spans="4:10" ht="12.75" customHeight="1" x14ac:dyDescent="0.2">
      <c r="D29" s="20" t="s">
        <v>521</v>
      </c>
      <c r="E29" s="23" t="s">
        <v>522</v>
      </c>
      <c r="F29" s="21">
        <v>1</v>
      </c>
      <c r="G29" s="21" t="s">
        <v>523</v>
      </c>
      <c r="H29" s="22">
        <v>0</v>
      </c>
      <c r="I29" s="22">
        <v>0</v>
      </c>
      <c r="J29" s="22">
        <f>(I29+H29)*F29</f>
        <v>0</v>
      </c>
    </row>
    <row r="30" spans="4:10" ht="12.75" customHeight="1" x14ac:dyDescent="0.2">
      <c r="D30" s="20" t="s">
        <v>524</v>
      </c>
      <c r="E30" s="23" t="s">
        <v>525</v>
      </c>
      <c r="F30" s="21">
        <v>1</v>
      </c>
      <c r="G30" s="21" t="s">
        <v>523</v>
      </c>
      <c r="H30" s="22">
        <v>0</v>
      </c>
      <c r="I30" s="22">
        <v>0</v>
      </c>
      <c r="J30" s="22">
        <f t="shared" ref="J30:J54" si="0">(H30+I30)*F30</f>
        <v>0</v>
      </c>
    </row>
    <row r="31" spans="4:10" ht="12.75" customHeight="1" x14ac:dyDescent="0.2">
      <c r="D31" s="20" t="s">
        <v>526</v>
      </c>
      <c r="E31" s="24" t="s">
        <v>527</v>
      </c>
      <c r="F31" s="21">
        <v>1</v>
      </c>
      <c r="G31" s="21" t="s">
        <v>523</v>
      </c>
      <c r="H31" s="22">
        <v>0</v>
      </c>
      <c r="I31" s="22">
        <v>0</v>
      </c>
      <c r="J31" s="22">
        <f t="shared" si="0"/>
        <v>0</v>
      </c>
    </row>
    <row r="32" spans="4:10" ht="12.75" customHeight="1" x14ac:dyDescent="0.2">
      <c r="D32" s="20" t="s">
        <v>528</v>
      </c>
      <c r="E32" s="24" t="s">
        <v>529</v>
      </c>
      <c r="F32" s="21">
        <v>1</v>
      </c>
      <c r="G32" s="21" t="s">
        <v>523</v>
      </c>
      <c r="H32" s="22"/>
      <c r="I32" s="22">
        <v>0</v>
      </c>
      <c r="J32" s="22">
        <f t="shared" si="0"/>
        <v>0</v>
      </c>
    </row>
    <row r="33" spans="4:10" ht="12.75" customHeight="1" x14ac:dyDescent="0.2">
      <c r="D33" s="20" t="s">
        <v>530</v>
      </c>
      <c r="E33" s="24" t="s">
        <v>531</v>
      </c>
      <c r="F33" s="21">
        <v>1</v>
      </c>
      <c r="G33" s="21" t="s">
        <v>523</v>
      </c>
      <c r="H33" s="22">
        <v>0</v>
      </c>
      <c r="I33" s="22">
        <v>0</v>
      </c>
      <c r="J33" s="22">
        <f t="shared" si="0"/>
        <v>0</v>
      </c>
    </row>
    <row r="34" spans="4:10" ht="12.75" customHeight="1" x14ac:dyDescent="0.2">
      <c r="D34" s="20" t="s">
        <v>532</v>
      </c>
      <c r="E34" s="24" t="s">
        <v>533</v>
      </c>
      <c r="F34" s="21">
        <v>1</v>
      </c>
      <c r="G34" s="25" t="s">
        <v>523</v>
      </c>
      <c r="H34" s="22"/>
      <c r="I34" s="22">
        <v>0</v>
      </c>
      <c r="J34" s="22">
        <f t="shared" si="0"/>
        <v>0</v>
      </c>
    </row>
    <row r="35" spans="4:10" ht="12.75" customHeight="1" x14ac:dyDescent="0.2">
      <c r="D35" s="20" t="s">
        <v>534</v>
      </c>
      <c r="E35" t="s">
        <v>535</v>
      </c>
      <c r="F35" s="21">
        <v>1</v>
      </c>
      <c r="G35" s="21" t="s">
        <v>523</v>
      </c>
      <c r="H35" s="22">
        <v>0</v>
      </c>
      <c r="I35" s="22">
        <v>0</v>
      </c>
      <c r="J35" s="22">
        <f t="shared" si="0"/>
        <v>0</v>
      </c>
    </row>
    <row r="36" spans="4:10" ht="12.75" customHeight="1" x14ac:dyDescent="0.2">
      <c r="D36" s="20" t="s">
        <v>536</v>
      </c>
      <c r="E36" s="23" t="s">
        <v>537</v>
      </c>
      <c r="F36" s="21">
        <v>2</v>
      </c>
      <c r="G36" s="21" t="s">
        <v>523</v>
      </c>
      <c r="H36" s="22">
        <v>0</v>
      </c>
      <c r="I36" s="22">
        <v>0</v>
      </c>
      <c r="J36" s="22">
        <f t="shared" si="0"/>
        <v>0</v>
      </c>
    </row>
    <row r="37" spans="4:10" ht="12.75" customHeight="1" x14ac:dyDescent="0.2">
      <c r="D37" s="20" t="s">
        <v>538</v>
      </c>
      <c r="E37" s="20" t="s">
        <v>539</v>
      </c>
      <c r="F37" s="21">
        <v>88</v>
      </c>
      <c r="G37" s="21" t="s">
        <v>540</v>
      </c>
      <c r="H37" s="22">
        <v>0</v>
      </c>
      <c r="I37" s="22">
        <v>0</v>
      </c>
      <c r="J37" s="22">
        <f t="shared" si="0"/>
        <v>0</v>
      </c>
    </row>
    <row r="38" spans="4:10" ht="12.75" customHeight="1" x14ac:dyDescent="0.2">
      <c r="D38" s="20" t="s">
        <v>541</v>
      </c>
      <c r="E38" s="20" t="s">
        <v>542</v>
      </c>
      <c r="F38" s="21">
        <v>12</v>
      </c>
      <c r="G38" s="21" t="s">
        <v>540</v>
      </c>
      <c r="H38" s="22">
        <v>0</v>
      </c>
      <c r="I38" s="22">
        <v>0</v>
      </c>
      <c r="J38" s="22">
        <f t="shared" si="0"/>
        <v>0</v>
      </c>
    </row>
    <row r="39" spans="4:10" ht="12.75" customHeight="1" x14ac:dyDescent="0.2">
      <c r="D39" s="20" t="s">
        <v>543</v>
      </c>
      <c r="E39" s="20" t="s">
        <v>544</v>
      </c>
      <c r="F39" s="21">
        <v>28</v>
      </c>
      <c r="G39" s="21" t="s">
        <v>540</v>
      </c>
      <c r="H39" s="22">
        <v>0</v>
      </c>
      <c r="I39" s="22">
        <v>0</v>
      </c>
      <c r="J39" s="22">
        <f t="shared" si="0"/>
        <v>0</v>
      </c>
    </row>
    <row r="40" spans="4:10" ht="12.75" customHeight="1" x14ac:dyDescent="0.2">
      <c r="D40" s="20" t="s">
        <v>545</v>
      </c>
      <c r="E40" s="20" t="s">
        <v>546</v>
      </c>
      <c r="F40" s="21">
        <v>3</v>
      </c>
      <c r="G40" s="21" t="s">
        <v>523</v>
      </c>
      <c r="H40" s="22">
        <v>0</v>
      </c>
      <c r="I40" s="22">
        <v>0</v>
      </c>
      <c r="J40" s="22">
        <f t="shared" si="0"/>
        <v>0</v>
      </c>
    </row>
    <row r="41" spans="4:10" ht="12.75" customHeight="1" x14ac:dyDescent="0.2">
      <c r="D41" s="20" t="s">
        <v>547</v>
      </c>
      <c r="E41" s="20" t="s">
        <v>548</v>
      </c>
      <c r="F41" s="21">
        <v>55</v>
      </c>
      <c r="G41" s="21" t="s">
        <v>540</v>
      </c>
      <c r="H41" s="22">
        <v>0</v>
      </c>
      <c r="I41" s="22">
        <v>0</v>
      </c>
      <c r="J41" s="22">
        <f t="shared" si="0"/>
        <v>0</v>
      </c>
    </row>
    <row r="42" spans="4:10" ht="12.75" customHeight="1" x14ac:dyDescent="0.2">
      <c r="D42" s="20" t="s">
        <v>549</v>
      </c>
      <c r="E42" s="24" t="s">
        <v>550</v>
      </c>
      <c r="F42" s="21">
        <v>8</v>
      </c>
      <c r="G42" s="21" t="s">
        <v>540</v>
      </c>
      <c r="H42" s="22">
        <v>0</v>
      </c>
      <c r="I42" s="22">
        <v>0</v>
      </c>
      <c r="J42" s="22">
        <f t="shared" si="0"/>
        <v>0</v>
      </c>
    </row>
    <row r="43" spans="4:10" ht="12.75" customHeight="1" x14ac:dyDescent="0.2">
      <c r="D43" s="20" t="s">
        <v>551</v>
      </c>
      <c r="E43" s="20" t="s">
        <v>552</v>
      </c>
      <c r="F43" s="21">
        <v>77</v>
      </c>
      <c r="G43" s="21" t="s">
        <v>540</v>
      </c>
      <c r="H43" s="22">
        <v>0</v>
      </c>
      <c r="I43" s="22">
        <v>0</v>
      </c>
      <c r="J43" s="22">
        <f t="shared" si="0"/>
        <v>0</v>
      </c>
    </row>
    <row r="44" spans="4:10" ht="12.75" customHeight="1" x14ac:dyDescent="0.2">
      <c r="D44" s="20" t="s">
        <v>553</v>
      </c>
      <c r="E44" s="20" t="s">
        <v>554</v>
      </c>
      <c r="F44" s="21">
        <v>2</v>
      </c>
      <c r="G44" s="21" t="s">
        <v>523</v>
      </c>
      <c r="H44" s="22">
        <v>0</v>
      </c>
      <c r="I44" s="22">
        <v>0</v>
      </c>
      <c r="J44" s="22">
        <f t="shared" si="0"/>
        <v>0</v>
      </c>
    </row>
    <row r="45" spans="4:10" ht="12.75" customHeight="1" x14ac:dyDescent="0.2">
      <c r="D45" s="20" t="s">
        <v>555</v>
      </c>
      <c r="E45" s="20" t="s">
        <v>556</v>
      </c>
      <c r="F45" s="21">
        <v>2</v>
      </c>
      <c r="G45" s="21" t="s">
        <v>523</v>
      </c>
      <c r="H45" s="22">
        <v>0</v>
      </c>
      <c r="I45" s="22">
        <v>0</v>
      </c>
      <c r="J45" s="22">
        <f t="shared" si="0"/>
        <v>0</v>
      </c>
    </row>
    <row r="46" spans="4:10" ht="12.75" customHeight="1" x14ac:dyDescent="0.2">
      <c r="D46" s="20" t="s">
        <v>557</v>
      </c>
      <c r="E46" s="20" t="s">
        <v>558</v>
      </c>
      <c r="F46" s="21">
        <v>111</v>
      </c>
      <c r="G46" s="21" t="s">
        <v>559</v>
      </c>
      <c r="H46" s="22">
        <v>0</v>
      </c>
      <c r="I46" s="22">
        <v>0</v>
      </c>
      <c r="J46" s="22">
        <f t="shared" si="0"/>
        <v>0</v>
      </c>
    </row>
    <row r="47" spans="4:10" ht="12.75" customHeight="1" x14ac:dyDescent="0.2">
      <c r="D47" s="20" t="s">
        <v>560</v>
      </c>
      <c r="E47" s="20" t="s">
        <v>561</v>
      </c>
      <c r="F47" s="21">
        <v>111</v>
      </c>
      <c r="G47" s="21" t="s">
        <v>559</v>
      </c>
      <c r="H47" s="22">
        <v>0</v>
      </c>
      <c r="I47" s="22">
        <v>0</v>
      </c>
      <c r="J47" s="22">
        <f t="shared" si="0"/>
        <v>0</v>
      </c>
    </row>
    <row r="48" spans="4:10" ht="12.75" customHeight="1" x14ac:dyDescent="0.2">
      <c r="D48" s="20" t="s">
        <v>562</v>
      </c>
      <c r="E48" s="20" t="s">
        <v>563</v>
      </c>
      <c r="F48" s="21">
        <v>79</v>
      </c>
      <c r="G48" s="21" t="s">
        <v>559</v>
      </c>
      <c r="H48" s="22">
        <v>0</v>
      </c>
      <c r="I48" s="22">
        <v>0</v>
      </c>
      <c r="J48" s="22">
        <f t="shared" si="0"/>
        <v>0</v>
      </c>
    </row>
    <row r="49" spans="4:10" ht="12.75" customHeight="1" x14ac:dyDescent="0.2">
      <c r="D49" s="20" t="s">
        <v>564</v>
      </c>
      <c r="E49" s="20" t="s">
        <v>565</v>
      </c>
      <c r="F49" s="21">
        <v>79</v>
      </c>
      <c r="G49" s="21" t="s">
        <v>566</v>
      </c>
      <c r="H49" s="22">
        <v>0</v>
      </c>
      <c r="I49" s="22">
        <v>0</v>
      </c>
      <c r="J49" s="22">
        <f t="shared" si="0"/>
        <v>0</v>
      </c>
    </row>
    <row r="50" spans="4:10" ht="12.75" customHeight="1" x14ac:dyDescent="0.2">
      <c r="D50" s="20" t="s">
        <v>567</v>
      </c>
      <c r="E50" s="24" t="s">
        <v>568</v>
      </c>
      <c r="F50" s="21">
        <v>1</v>
      </c>
      <c r="G50" s="21" t="s">
        <v>569</v>
      </c>
      <c r="H50" s="22">
        <v>0</v>
      </c>
      <c r="I50" s="22">
        <v>0</v>
      </c>
      <c r="J50" s="22">
        <f t="shared" si="0"/>
        <v>0</v>
      </c>
    </row>
    <row r="51" spans="4:10" ht="12.75" customHeight="1" x14ac:dyDescent="0.2">
      <c r="D51" s="20" t="s">
        <v>570</v>
      </c>
      <c r="E51" s="20" t="s">
        <v>571</v>
      </c>
      <c r="F51" s="21">
        <v>1</v>
      </c>
      <c r="G51" s="21" t="s">
        <v>569</v>
      </c>
      <c r="H51" s="22">
        <v>0</v>
      </c>
      <c r="I51" s="22">
        <v>0</v>
      </c>
      <c r="J51" s="22">
        <f t="shared" si="0"/>
        <v>0</v>
      </c>
    </row>
    <row r="52" spans="4:10" ht="12.75" customHeight="1" x14ac:dyDescent="0.2">
      <c r="D52" s="20" t="s">
        <v>572</v>
      </c>
      <c r="E52" s="20" t="s">
        <v>573</v>
      </c>
      <c r="F52" s="21">
        <v>4</v>
      </c>
      <c r="G52" s="21" t="s">
        <v>574</v>
      </c>
      <c r="H52" s="22">
        <v>0</v>
      </c>
      <c r="I52" s="22">
        <v>0</v>
      </c>
      <c r="J52" s="22">
        <f t="shared" si="0"/>
        <v>0</v>
      </c>
    </row>
    <row r="53" spans="4:10" ht="12.75" customHeight="1" x14ac:dyDescent="0.2">
      <c r="D53" s="24" t="s">
        <v>575</v>
      </c>
      <c r="E53" s="24" t="s">
        <v>576</v>
      </c>
      <c r="F53" s="21">
        <v>4</v>
      </c>
      <c r="G53" s="25" t="s">
        <v>574</v>
      </c>
      <c r="H53" s="22"/>
      <c r="I53" s="22">
        <v>0</v>
      </c>
      <c r="J53" s="22">
        <f>(H53+I53)*F53</f>
        <v>0</v>
      </c>
    </row>
    <row r="54" spans="4:10" ht="12.75" customHeight="1" x14ac:dyDescent="0.2">
      <c r="D54" s="20" t="s">
        <v>577</v>
      </c>
      <c r="E54" s="20" t="s">
        <v>578</v>
      </c>
      <c r="F54" s="21">
        <v>8</v>
      </c>
      <c r="G54" s="21" t="s">
        <v>579</v>
      </c>
      <c r="H54" s="22">
        <v>0</v>
      </c>
      <c r="I54" s="22">
        <v>0</v>
      </c>
      <c r="J54" s="22">
        <f t="shared" si="0"/>
        <v>0</v>
      </c>
    </row>
    <row r="55" spans="4:10" ht="12.75" customHeight="1" x14ac:dyDescent="0.2">
      <c r="D55" s="26"/>
      <c r="E55" s="26"/>
      <c r="F55" s="27"/>
      <c r="G55" s="27"/>
      <c r="H55" s="28"/>
      <c r="I55" s="28"/>
      <c r="J55" s="28"/>
    </row>
    <row r="56" spans="4:10" ht="12.75" customHeight="1" x14ac:dyDescent="0.25">
      <c r="D56" s="26"/>
      <c r="E56" s="29" t="s">
        <v>580</v>
      </c>
      <c r="F56" s="30"/>
      <c r="G56" s="30"/>
      <c r="H56" s="31"/>
      <c r="I56" s="31"/>
      <c r="J56" s="31">
        <f>SUM(J29:J55)</f>
        <v>0</v>
      </c>
    </row>
    <row r="57" spans="4:10" ht="12.75" customHeight="1" x14ac:dyDescent="0.2">
      <c r="D57" s="26"/>
      <c r="E57" s="26"/>
      <c r="F57" s="27"/>
      <c r="G57" s="27"/>
      <c r="H57" s="28"/>
      <c r="I57" s="28"/>
      <c r="J57" s="28"/>
    </row>
    <row r="58" spans="4:10" ht="12.75" customHeight="1" x14ac:dyDescent="0.25">
      <c r="D58" s="26"/>
      <c r="E58" s="32" t="s">
        <v>581</v>
      </c>
      <c r="F58" s="27"/>
      <c r="G58" s="27"/>
      <c r="H58" s="28"/>
      <c r="I58" s="28"/>
      <c r="J58" s="28"/>
    </row>
    <row r="59" spans="4:10" ht="12.75" customHeight="1" x14ac:dyDescent="0.25">
      <c r="D59" s="26"/>
      <c r="E59" s="32"/>
      <c r="F59" s="27"/>
      <c r="G59" s="27"/>
      <c r="H59" s="28"/>
      <c r="I59" s="28"/>
      <c r="J59" s="28"/>
    </row>
  </sheetData>
  <sheetProtection formatColumns="0"/>
  <mergeCells count="14">
    <mergeCell ref="G8:G9"/>
    <mergeCell ref="H8:I8"/>
    <mergeCell ref="A8:A9"/>
    <mergeCell ref="B8:B9"/>
    <mergeCell ref="C8:C9"/>
    <mergeCell ref="D8:D9"/>
    <mergeCell ref="E8:E9"/>
    <mergeCell ref="F8:F9"/>
    <mergeCell ref="E25:J25"/>
    <mergeCell ref="D20:J20"/>
    <mergeCell ref="E21:J21"/>
    <mergeCell ref="E22:J22"/>
    <mergeCell ref="E23:J23"/>
    <mergeCell ref="E24:J24"/>
  </mergeCells>
  <pageMargins left="0.75" right="0.75" top="1" bottom="1" header="0.5" footer="0.5"/>
  <pageSetup paperSize="9" orientation="portrait" horizontalDpi="300" verticalDpi="300"/>
  <headerFooter alignWithMargins="0"/>
  <ignoredErrors>
    <ignoredError sqref="H12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>
      <pane ySplit="10" topLeftCell="A11" activePane="bottomLeft" state="frozen"/>
      <selection pane="bottomLeft" activeCell="I29" sqref="I29"/>
    </sheetView>
  </sheetViews>
  <sheetFormatPr defaultRowHeight="12.75" customHeight="1" x14ac:dyDescent="0.2"/>
  <cols>
    <col min="1" max="1" width="6.7109375" customWidth="1"/>
    <col min="2" max="2" width="20.7109375" customWidth="1"/>
    <col min="3" max="3" width="15.7109375" customWidth="1"/>
    <col min="4" max="4" width="12.7109375" customWidth="1"/>
    <col min="5" max="5" width="75.7109375" customWidth="1"/>
    <col min="6" max="6" width="9.7109375" customWidth="1"/>
    <col min="7" max="7" width="12.7109375" customWidth="1"/>
    <col min="8" max="9" width="14.7109375" customWidth="1"/>
    <col min="10" max="10" width="11" customWidth="1"/>
    <col min="15" max="16" width="9.140625" hidden="1" customWidth="1"/>
  </cols>
  <sheetData>
    <row r="1" spans="1:16" ht="12.75" customHeight="1" x14ac:dyDescent="0.2">
      <c r="A1" s="5"/>
    </row>
    <row r="2" spans="1:16" ht="12.75" customHeight="1" x14ac:dyDescent="0.2">
      <c r="C2" s="1"/>
    </row>
    <row r="4" spans="1:16" ht="12.75" customHeight="1" x14ac:dyDescent="0.2">
      <c r="A4" t="s">
        <v>13</v>
      </c>
      <c r="C4" s="5" t="s">
        <v>16</v>
      </c>
      <c r="D4" s="5"/>
      <c r="E4" s="5" t="s">
        <v>17</v>
      </c>
    </row>
    <row r="5" spans="1:16" ht="12.75" customHeight="1" x14ac:dyDescent="0.2">
      <c r="A5" t="s">
        <v>14</v>
      </c>
      <c r="C5" s="5" t="s">
        <v>496</v>
      </c>
      <c r="D5" s="5"/>
      <c r="E5" s="5" t="s">
        <v>497</v>
      </c>
    </row>
    <row r="6" spans="1:16" ht="12.75" customHeight="1" x14ac:dyDescent="0.2">
      <c r="A6" t="s">
        <v>15</v>
      </c>
      <c r="C6" s="5" t="s">
        <v>496</v>
      </c>
      <c r="D6" s="5"/>
      <c r="E6" s="5" t="s">
        <v>497</v>
      </c>
    </row>
    <row r="7" spans="1:16" ht="12.75" customHeight="1" x14ac:dyDescent="0.2">
      <c r="C7" s="5"/>
      <c r="D7" s="5"/>
      <c r="E7" s="5"/>
    </row>
    <row r="8" spans="1:16" ht="12.75" customHeight="1" x14ac:dyDescent="0.2">
      <c r="A8" s="40" t="s">
        <v>20</v>
      </c>
      <c r="B8" s="40" t="s">
        <v>22</v>
      </c>
      <c r="C8" s="40" t="s">
        <v>23</v>
      </c>
      <c r="D8" s="40" t="s">
        <v>24</v>
      </c>
      <c r="E8" s="40" t="s">
        <v>25</v>
      </c>
      <c r="F8" s="40" t="s">
        <v>26</v>
      </c>
      <c r="G8" s="40" t="s">
        <v>27</v>
      </c>
      <c r="H8" s="40" t="s">
        <v>28</v>
      </c>
      <c r="I8" s="40"/>
      <c r="O8" t="s">
        <v>31</v>
      </c>
      <c r="P8" t="s">
        <v>11</v>
      </c>
    </row>
    <row r="9" spans="1:16" ht="14.25" x14ac:dyDescent="0.2">
      <c r="A9" s="40"/>
      <c r="B9" s="40"/>
      <c r="C9" s="40"/>
      <c r="D9" s="40"/>
      <c r="E9" s="40"/>
      <c r="F9" s="40"/>
      <c r="G9" s="40"/>
      <c r="H9" s="4" t="s">
        <v>29</v>
      </c>
      <c r="I9" s="4" t="s">
        <v>30</v>
      </c>
      <c r="O9" t="s">
        <v>11</v>
      </c>
    </row>
    <row r="10" spans="1:16" ht="14.25" x14ac:dyDescent="0.2">
      <c r="A10" s="4" t="s">
        <v>21</v>
      </c>
      <c r="B10" s="4" t="s">
        <v>32</v>
      </c>
      <c r="C10" s="4" t="s">
        <v>33</v>
      </c>
      <c r="D10" s="4" t="s">
        <v>34</v>
      </c>
      <c r="E10" s="4" t="s">
        <v>35</v>
      </c>
      <c r="F10" s="4" t="s">
        <v>36</v>
      </c>
      <c r="G10" s="4" t="s">
        <v>37</v>
      </c>
      <c r="H10" s="4" t="s">
        <v>38</v>
      </c>
      <c r="I10" s="4" t="s">
        <v>39</v>
      </c>
    </row>
    <row r="11" spans="1:16" ht="12.75" customHeight="1" x14ac:dyDescent="0.2">
      <c r="A11" s="7"/>
      <c r="B11" s="7"/>
      <c r="C11" s="7" t="s">
        <v>41</v>
      </c>
      <c r="D11" s="7"/>
      <c r="E11" s="7" t="s">
        <v>40</v>
      </c>
      <c r="F11" s="7"/>
      <c r="G11" s="9"/>
      <c r="H11" s="7"/>
      <c r="I11" s="9"/>
    </row>
    <row r="12" spans="1:16" x14ac:dyDescent="0.2">
      <c r="A12" s="6">
        <v>1</v>
      </c>
      <c r="B12" s="6" t="s">
        <v>42</v>
      </c>
      <c r="C12" s="6" t="s">
        <v>493</v>
      </c>
      <c r="D12" s="6" t="s">
        <v>56</v>
      </c>
      <c r="E12" s="6" t="s">
        <v>498</v>
      </c>
      <c r="F12" s="6" t="s">
        <v>495</v>
      </c>
      <c r="G12" s="8">
        <v>1</v>
      </c>
      <c r="H12" s="11">
        <f>$J$30</f>
        <v>0</v>
      </c>
      <c r="I12" s="10">
        <f>ROUND((H12*G12),2)</f>
        <v>0</v>
      </c>
      <c r="O12">
        <f>rekapitulace!H8</f>
        <v>21</v>
      </c>
      <c r="P12">
        <f>O12/100*I12</f>
        <v>0</v>
      </c>
    </row>
    <row r="13" spans="1:16" x14ac:dyDescent="0.2">
      <c r="E13" s="12" t="s">
        <v>56</v>
      </c>
    </row>
    <row r="14" spans="1:16" ht="12.75" customHeight="1" x14ac:dyDescent="0.2">
      <c r="A14" s="13"/>
      <c r="B14" s="13"/>
      <c r="C14" s="13" t="s">
        <v>41</v>
      </c>
      <c r="D14" s="13"/>
      <c r="E14" s="13" t="s">
        <v>40</v>
      </c>
      <c r="F14" s="13"/>
      <c r="G14" s="13"/>
      <c r="H14" s="13"/>
      <c r="I14" s="13">
        <f>SUM(I12:I13)</f>
        <v>0</v>
      </c>
      <c r="P14">
        <f>ROUND(SUM(P12:P13),2)</f>
        <v>0</v>
      </c>
    </row>
    <row r="16" spans="1:16" ht="12.75" customHeight="1" x14ac:dyDescent="0.2">
      <c r="A16" s="13"/>
      <c r="B16" s="13"/>
      <c r="C16" s="13"/>
      <c r="D16" s="13"/>
      <c r="E16" s="13" t="s">
        <v>241</v>
      </c>
      <c r="F16" s="13"/>
      <c r="G16" s="13"/>
      <c r="H16" s="13"/>
      <c r="I16" s="13">
        <f>+I14</f>
        <v>0</v>
      </c>
      <c r="P16">
        <f>+P14</f>
        <v>0</v>
      </c>
    </row>
    <row r="19" spans="4:10" ht="25.5" customHeight="1" x14ac:dyDescent="0.35">
      <c r="D19" s="44" t="s">
        <v>505</v>
      </c>
      <c r="E19" s="45"/>
      <c r="F19" s="45"/>
      <c r="G19" s="45"/>
      <c r="H19" s="45"/>
      <c r="I19" s="45"/>
      <c r="J19" s="46"/>
    </row>
    <row r="20" spans="4:10" ht="12.75" customHeight="1" x14ac:dyDescent="0.25">
      <c r="D20" s="15" t="s">
        <v>506</v>
      </c>
      <c r="E20" s="47" t="s">
        <v>507</v>
      </c>
      <c r="F20" s="48"/>
      <c r="G20" s="48"/>
      <c r="H20" s="48"/>
      <c r="I20" s="48"/>
      <c r="J20" s="49"/>
    </row>
    <row r="21" spans="4:10" ht="12.75" customHeight="1" x14ac:dyDescent="0.25">
      <c r="D21" s="15"/>
      <c r="E21" s="47" t="s">
        <v>582</v>
      </c>
      <c r="F21" s="47"/>
      <c r="G21" s="47"/>
      <c r="H21" s="47"/>
      <c r="I21" s="47"/>
      <c r="J21" s="50"/>
    </row>
    <row r="22" spans="4:10" ht="12.75" customHeight="1" x14ac:dyDescent="0.25">
      <c r="D22" s="15"/>
      <c r="E22" s="47" t="s">
        <v>509</v>
      </c>
      <c r="F22" s="51"/>
      <c r="G22" s="51"/>
      <c r="H22" s="51"/>
      <c r="I22" s="51"/>
      <c r="J22" s="52"/>
    </row>
    <row r="23" spans="4:10" ht="12.75" customHeight="1" x14ac:dyDescent="0.2">
      <c r="D23" s="15" t="s">
        <v>510</v>
      </c>
      <c r="E23" s="53" t="s">
        <v>511</v>
      </c>
      <c r="F23" s="54"/>
      <c r="G23" s="54"/>
      <c r="H23" s="54"/>
      <c r="I23" s="54"/>
      <c r="J23" s="55"/>
    </row>
    <row r="24" spans="4:10" ht="12.75" customHeight="1" x14ac:dyDescent="0.2">
      <c r="D24" s="16" t="s">
        <v>512</v>
      </c>
      <c r="E24" s="41" t="s">
        <v>513</v>
      </c>
      <c r="F24" s="42"/>
      <c r="G24" s="42"/>
      <c r="H24" s="42"/>
      <c r="I24" s="42"/>
      <c r="J24" s="43"/>
    </row>
    <row r="25" spans="4:10" ht="12.75" customHeight="1" x14ac:dyDescent="0.2">
      <c r="D25" s="17"/>
      <c r="E25" s="17"/>
      <c r="F25" s="18"/>
      <c r="G25" s="18"/>
      <c r="H25" s="19"/>
      <c r="I25" s="19"/>
      <c r="J25" s="19"/>
    </row>
    <row r="26" spans="4:10" ht="12.75" customHeight="1" x14ac:dyDescent="0.2">
      <c r="D26" s="20" t="s">
        <v>514</v>
      </c>
      <c r="E26" s="20" t="s">
        <v>515</v>
      </c>
      <c r="F26" s="21" t="s">
        <v>516</v>
      </c>
      <c r="G26" s="21" t="s">
        <v>517</v>
      </c>
      <c r="H26" s="22" t="s">
        <v>518</v>
      </c>
      <c r="I26" s="22" t="s">
        <v>519</v>
      </c>
      <c r="J26" s="22" t="s">
        <v>520</v>
      </c>
    </row>
    <row r="27" spans="4:10" ht="12.75" customHeight="1" x14ac:dyDescent="0.2">
      <c r="D27" s="20"/>
      <c r="E27" s="20"/>
      <c r="F27" s="21"/>
      <c r="G27" s="21"/>
      <c r="H27" s="22"/>
      <c r="I27" s="22"/>
      <c r="J27" s="22"/>
    </row>
    <row r="28" spans="4:10" ht="12.75" customHeight="1" x14ac:dyDescent="0.2">
      <c r="D28" s="20" t="s">
        <v>583</v>
      </c>
      <c r="E28" s="20" t="s">
        <v>584</v>
      </c>
      <c r="F28" s="21">
        <v>1</v>
      </c>
      <c r="G28" s="21" t="s">
        <v>523</v>
      </c>
      <c r="H28" s="22">
        <v>0</v>
      </c>
      <c r="I28" s="22">
        <v>0</v>
      </c>
      <c r="J28" s="22">
        <f>(H28+I28)*F28</f>
        <v>0</v>
      </c>
    </row>
    <row r="29" spans="4:10" ht="12.75" customHeight="1" x14ac:dyDescent="0.2">
      <c r="D29" s="26"/>
      <c r="E29" s="26"/>
      <c r="F29" s="27"/>
      <c r="G29" s="27"/>
      <c r="H29" s="28"/>
      <c r="I29" s="28"/>
      <c r="J29" s="28"/>
    </row>
    <row r="30" spans="4:10" ht="12.75" customHeight="1" x14ac:dyDescent="0.25">
      <c r="D30" s="26"/>
      <c r="E30" s="29" t="s">
        <v>580</v>
      </c>
      <c r="F30" s="30"/>
      <c r="G30" s="30"/>
      <c r="H30" s="31"/>
      <c r="I30" s="31"/>
      <c r="J30" s="31">
        <f>SUM(J28:J29)</f>
        <v>0</v>
      </c>
    </row>
    <row r="31" spans="4:10" ht="12.75" customHeight="1" x14ac:dyDescent="0.2">
      <c r="D31" s="26"/>
      <c r="E31" s="26"/>
      <c r="F31" s="27"/>
      <c r="G31" s="27"/>
      <c r="H31" s="28"/>
      <c r="I31" s="28"/>
      <c r="J31" s="28"/>
    </row>
    <row r="32" spans="4:10" ht="12.75" customHeight="1" x14ac:dyDescent="0.25">
      <c r="D32" s="26"/>
      <c r="E32" s="32" t="s">
        <v>581</v>
      </c>
      <c r="F32" s="27"/>
      <c r="G32" s="27"/>
      <c r="H32" s="28"/>
      <c r="I32" s="28"/>
      <c r="J32" s="28"/>
    </row>
  </sheetData>
  <sheetProtection formatColumns="0"/>
  <mergeCells count="14">
    <mergeCell ref="G8:G9"/>
    <mergeCell ref="H8:I8"/>
    <mergeCell ref="A8:A9"/>
    <mergeCell ref="B8:B9"/>
    <mergeCell ref="C8:C9"/>
    <mergeCell ref="D8:D9"/>
    <mergeCell ref="E8:E9"/>
    <mergeCell ref="F8:F9"/>
    <mergeCell ref="E24:J24"/>
    <mergeCell ref="D19:J19"/>
    <mergeCell ref="E20:J20"/>
    <mergeCell ref="E21:J21"/>
    <mergeCell ref="E22:J22"/>
    <mergeCell ref="E23:J23"/>
  </mergeCells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rekapitulace</vt:lpstr>
      <vt:lpstr>SO 101.1</vt:lpstr>
      <vt:lpstr>SO 101.2</vt:lpstr>
      <vt:lpstr>SO 101.3</vt:lpstr>
      <vt:lpstr>SO 301.1</vt:lpstr>
      <vt:lpstr>SO 301.2</vt:lpstr>
      <vt:lpstr>SO 301.3</vt:lpstr>
      <vt:lpstr>SO 421.1</vt:lpstr>
      <vt:lpstr>SO 421.2</vt:lpstr>
      <vt:lpstr>SO 501</vt:lpstr>
      <vt:lpstr>SO 502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Jíra</dc:creator>
  <cp:lastModifiedBy>Dan</cp:lastModifiedBy>
  <dcterms:created xsi:type="dcterms:W3CDTF">2018-02-27T17:18:55Z</dcterms:created>
  <dcterms:modified xsi:type="dcterms:W3CDTF">2019-06-05T07:32:05Z</dcterms:modified>
</cp:coreProperties>
</file>