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O 333 - Oprava zatr..." sheetId="2" r:id="rId2"/>
    <sheet name="02 - VRN - Vedlejší rozpo..." sheetId="3" r:id="rId3"/>
    <sheet name="Pokyny pro vyplnění" sheetId="4" r:id="rId4"/>
  </sheets>
  <definedNames>
    <definedName name="_xlnm.Print_Area" localSheetId="0">'Rekapitulace stavby'!$D$4:$AO$36,'Rekapitulace stavby'!$C$42:$AQ$57</definedName>
    <definedName name="_xlnm._FilterDatabase" localSheetId="1" hidden="1">'01 - SO 333 - Oprava zatr...'!$C$89:$K$525</definedName>
    <definedName name="_xlnm.Print_Area" localSheetId="1">'01 - SO 333 - Oprava zatr...'!$C$4:$J$39,'01 - SO 333 - Oprava zatr...'!$C$45:$J$71,'01 - SO 333 - Oprava zatr...'!$C$77:$K$525</definedName>
    <definedName name="_xlnm._FilterDatabase" localSheetId="2" hidden="1">'02 - VRN - Vedlejší rozpo...'!$C$86:$K$122</definedName>
    <definedName name="_xlnm.Print_Area" localSheetId="2">'02 - VRN - Vedlejší rozpo...'!$C$4:$J$39,'02 - VRN - Vedlejší rozpo...'!$C$45:$J$68,'02 - VRN - Vedlejší rozpo...'!$C$74:$K$122</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'01 - SO 333 - Oprava zatr...'!$89:$89</definedName>
    <definedName name="_xlnm.Print_Titles" localSheetId="2">'02 - VRN - Vedlejší rozpo...'!$86:$86</definedName>
  </definedNames>
  <calcPr fullCalcOnLoad="1"/>
</workbook>
</file>

<file path=xl/sharedStrings.xml><?xml version="1.0" encoding="utf-8"?>
<sst xmlns="http://schemas.openxmlformats.org/spreadsheetml/2006/main" count="4776" uniqueCount="955">
  <si>
    <t>Export Komplet</t>
  </si>
  <si>
    <t>VZ</t>
  </si>
  <si>
    <t>2.0</t>
  </si>
  <si>
    <t>ZAMOK</t>
  </si>
  <si>
    <t>False</t>
  </si>
  <si>
    <t>{a7647219-e840-422f-b7b3-779aeaf497c7}</t>
  </si>
  <si>
    <t>0,01</t>
  </si>
  <si>
    <t>21</t>
  </si>
  <si>
    <t>15</t>
  </si>
  <si>
    <t>REKAPITULACE STAVBY</t>
  </si>
  <si>
    <t>v ---  níže se nacházejí doplnkové a pomocné údaje k sestavám  --- v</t>
  </si>
  <si>
    <t>Návod na vyplnění</t>
  </si>
  <si>
    <t>0,001</t>
  </si>
  <si>
    <t>Kód:</t>
  </si>
  <si>
    <t>2017017-PAST</t>
  </si>
  <si>
    <t>Měnit lze pouze buňky se žlutým podbarvením!
1) v Rekapitulaci stavby vyplňte údaje o Uchazeči (přenesou se do ostatních sestav i v jiných listech)
2) na vybraných listech vyplňte v sestavě Soupis prací ceny u položek</t>
  </si>
  <si>
    <t>Stavba:</t>
  </si>
  <si>
    <t>Oprava zatrubnění Jizerského potoka</t>
  </si>
  <si>
    <t>0,1</t>
  </si>
  <si>
    <t>KSO:</t>
  </si>
  <si>
    <t/>
  </si>
  <si>
    <t>CC-CZ:</t>
  </si>
  <si>
    <t>1</t>
  </si>
  <si>
    <t>Místo:</t>
  </si>
  <si>
    <t>Liberec</t>
  </si>
  <si>
    <t>Datum:</t>
  </si>
  <si>
    <t>12. 2. 2019</t>
  </si>
  <si>
    <t>10</t>
  </si>
  <si>
    <t>100</t>
  </si>
  <si>
    <t>Zadavatel:</t>
  </si>
  <si>
    <t>IČ:</t>
  </si>
  <si>
    <t>00262978</t>
  </si>
  <si>
    <t>Statutární město Liberec</t>
  </si>
  <si>
    <t>DIČ:</t>
  </si>
  <si>
    <t>CZ00262978</t>
  </si>
  <si>
    <t>Uchazeč:</t>
  </si>
  <si>
    <t>Vyplň údaj</t>
  </si>
  <si>
    <t>Projektant:</t>
  </si>
  <si>
    <t>27497763</t>
  </si>
  <si>
    <t>SNOWPLAN, spol. s r.o.</t>
  </si>
  <si>
    <t>CZ27497763</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</si>
  <si>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</si>
  <si>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</si>
  <si>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</si>
  <si>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</si>
  <si>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</si>
  <si>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</si>
  <si>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</si>
  <si>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</si>
  <si>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</si>
  <si>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</si>
  <si>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</si>
  <si>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</si>
  <si>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</si>
  <si>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</si>
  <si>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</si>
  <si>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</si>
  <si>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</si>
  <si>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</si>
  <si>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</si>
  <si>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</si>
  <si>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</si>
  <si>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</si>
  <si>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</si>
  <si>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</si>
  <si>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</si>
  <si>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</si>
  <si>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</si>
  <si>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</si>
  <si>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</si>
  <si>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</si>
  <si>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</si>
  <si>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</si>
  <si>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</si>
  <si>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</si>
  <si>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</si>
  <si>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</si>
  <si>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</si>
  <si>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</si>
  <si>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</si>
  <si>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</si>
  <si>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</si>
  <si>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</si>
  <si>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</si>
  <si>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</si>
  <si>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333 - Oprava zatrubnění Jizerského potoka km 1,157 - km 1,446</t>
  </si>
  <si>
    <t>STA</t>
  </si>
  <si>
    <t>{d9687508-b4ba-41a7-8960-8b17879bb0b9}</t>
  </si>
  <si>
    <t>2</t>
  </si>
  <si>
    <t>02</t>
  </si>
  <si>
    <t>VRN - Vedlejší rozpočtové náklady</t>
  </si>
  <si>
    <t>{cce525c9-dd7d-44ed-a709-aeb9a68575ab}</t>
  </si>
  <si>
    <t>KRYCÍ LIST SOUPISU PRACÍ</t>
  </si>
  <si>
    <t>Objekt:</t>
  </si>
  <si>
    <t>01 - SO 333 - Oprava zatrubnění Jizerského potoka km 1,157 - km 1,446</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</si>
  <si>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</si>
  <si>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</si>
  <si>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</si>
  <si>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</si>
  <si>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</si>
  <si>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</si>
  <si>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</si>
  <si>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</si>
  <si>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</si>
  <si>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</si>
  <si>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</si>
  <si>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</si>
  <si>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</si>
  <si>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</si>
  <si>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</si>
  <si>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</si>
  <si>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</si>
  <si>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</si>
  <si>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</si>
  <si>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</si>
  <si>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</si>
  <si>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</si>
  <si>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</si>
  <si>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</si>
  <si>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</si>
  <si>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</si>
  <si>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</si>
  <si>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</si>
  <si>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</si>
  <si>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</si>
  <si>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</si>
  <si>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</si>
  <si>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</si>
  <si>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113107181</t>
  </si>
  <si>
    <t>Odstranění podkladu živičného tl 50 mm strojně pl přes 50 do 200 m2</t>
  </si>
  <si>
    <t>m2</t>
  </si>
  <si>
    <t>CS ÚRS 2019 01</t>
  </si>
  <si>
    <t>4</t>
  </si>
  <si>
    <t>1485244106</t>
  </si>
  <si>
    <t>PP</t>
  </si>
  <si>
    <t>Odstranění podkladů nebo krytů strojně plochy jednotlivě přes 50 m2 do 200 m2 s přemístěním hmot na skládku na vzdálenost do 20 m nebo s naložením na dopravní prostředek živičných, o tl. vrstvy do 50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</si>
  <si>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</si>
  <si>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</si>
  <si>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</si>
  <si>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"odečteno digitáně - viz. C.5" 82,2</t>
  </si>
  <si>
    <t>113107182</t>
  </si>
  <si>
    <t>Odstranění podkladu živičného tl 100 mm strojně pl přes 50 do 200 m2</t>
  </si>
  <si>
    <t>-2103331911</t>
  </si>
  <si>
    <t>Odstranění podkladů nebo krytů strojně plochy jednotlivě přes 50 m2 do 200 m2 s přemístěním hmot na skládku na vzdálenost do 20 m nebo s naložením na dopravní prostředek živičných, o tl. vrstvy přes 50 do 100 mm</t>
  </si>
  <si>
    <t>"výkop v km 1,354" 10,0*5,0</t>
  </si>
  <si>
    <t>3</t>
  </si>
  <si>
    <t>113107223</t>
  </si>
  <si>
    <t>Odstranění podkladu z kameniva drceného tl 300 mm strojně pl přes 200 m2</t>
  </si>
  <si>
    <t>-1638638599</t>
  </si>
  <si>
    <t>Odstranění podkladů nebo krytů strojně plochy jednotlivě přes 200 m2 s přemístěním hmot na skládku na vzdálenost do 20 m nebo s naložením na dopravní prostředek z kameniva hrubého drceného, o tl. vrstvy přes 200 do 300 mm</t>
  </si>
  <si>
    <t>"odečteno digitálně - viz. C.5" 290,1</t>
  </si>
  <si>
    <t>113107322</t>
  </si>
  <si>
    <t>Odstranění podkladu z kameniva drceného tl 200 mm strojně pl do 50 m2</t>
  </si>
  <si>
    <t>2125904793</t>
  </si>
  <si>
    <t>Odstranění podkladů nebo krytů strojně plochy jednotlivě do 50 m2 s přemístěním hmot na skládku na vzdálenost do 3 m nebo s naložením na dopravní prostředek z kameniva hrubého drceného, o tl. vrstvy přes 100 do 200 mm</t>
  </si>
  <si>
    <t>5</t>
  </si>
  <si>
    <t>113153111-R</t>
  </si>
  <si>
    <t>Odstranění podkladů zpevněných ploch z kameniva stabilizovaného cementem</t>
  </si>
  <si>
    <t>1884147159</t>
  </si>
  <si>
    <t>Odstranění podkladů zpevněných ploch s přemístěním na skládku na vzdálenost do 20 m nebo s naložením na dopravní prostředek ze štěrkopísku stabilizovaného cementem</t>
  </si>
  <si>
    <t>6</t>
  </si>
  <si>
    <t>113202111</t>
  </si>
  <si>
    <t>Vytrhání obrub krajníků obrubníků stojatých</t>
  </si>
  <si>
    <t>m</t>
  </si>
  <si>
    <t>942007034</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</si>
  <si>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</si>
  <si>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</si>
  <si>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7</t>
  </si>
  <si>
    <t>114203301</t>
  </si>
  <si>
    <t>Třídění lomového kamene nebo betonových tvárnic podle druhu, velikosti nebo tvaru</t>
  </si>
  <si>
    <t>m3</t>
  </si>
  <si>
    <t>-1927327243</t>
  </si>
  <si>
    <t>Třídění lomového kamene nebo betonových tvárnic získaných při rozebrání dlažeb, záhozů, rovnanin a soustřeďovacích staveb podle druhu, velikosti nebo tvaru</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</si>
  <si>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</si>
  <si>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"klenba" 6,07*0,4*10,0</t>
  </si>
  <si>
    <t>8</t>
  </si>
  <si>
    <t>11500110-R1</t>
  </si>
  <si>
    <t>Převedení vody potrubím DN do 600</t>
  </si>
  <si>
    <t>461889964</t>
  </si>
  <si>
    <t>Převedení vody potrubím DN do 600 - provizorní úprava vodoteče vč. zajištění potrubí a ostatních činností</t>
  </si>
  <si>
    <t>9</t>
  </si>
  <si>
    <t>115101201</t>
  </si>
  <si>
    <t>Čerpání vody na dopravní výšku do 10 m průměrný přítok do 500 l/min</t>
  </si>
  <si>
    <t>hod</t>
  </si>
  <si>
    <t>-416639091</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</si>
  <si>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</si>
  <si>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</si>
  <si>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115101301</t>
  </si>
  <si>
    <t>Pohotovost čerpací soupravy pro dopravní výšku do 10 m přítok do 500 l/min</t>
  </si>
  <si>
    <t>den</t>
  </si>
  <si>
    <t>1184029449</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</si>
  <si>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</si>
  <si>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</si>
  <si>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t>
  </si>
  <si>
    <t>119001401</t>
  </si>
  <si>
    <t>Dočasné zajištění potrubí ocelového nebo litinového DN do 200 mm</t>
  </si>
  <si>
    <t>1750092118</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</si>
  <si>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</si>
  <si>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</si>
  <si>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12</t>
  </si>
  <si>
    <t>119001412</t>
  </si>
  <si>
    <t>Dočasné zajištění potrubí betonového, ŽB nebo kameninového DN do 500 mm</t>
  </si>
  <si>
    <t>-1038997826</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</si>
  <si>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betonového, kameninového nebo železobetonového, světlosti DN přes 200 do 500 mm</t>
  </si>
  <si>
    <t>13</t>
  </si>
  <si>
    <t>119001421</t>
  </si>
  <si>
    <t>Dočasné zajištění kabelů a kabelových tratí ze 3 volně ložených kabelů</t>
  </si>
  <si>
    <t>1598614126</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</si>
  <si>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</si>
  <si>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14</t>
  </si>
  <si>
    <t>119001422</t>
  </si>
  <si>
    <t>Dočasné zajištění kabelů a kabelových tratí z 6 volně ložených kabelů</t>
  </si>
  <si>
    <t>-1681849379</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</si>
  <si>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přes 3 do 6 kabelů</t>
  </si>
  <si>
    <t>120001101</t>
  </si>
  <si>
    <t>Příplatek za ztížení odkopávky nebo prokkopávky v blízkosti inženýrských sítí</t>
  </si>
  <si>
    <t>569906113</t>
  </si>
  <si>
    <t>Příplatek k cenám vykopávek za ztížení vykopávky v blízkosti inženýrských sítí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</si>
  <si>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</si>
  <si>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"km 1,354" 10,0*5,0*7,6</t>
  </si>
  <si>
    <t>"konstrukce v km 1,354" -(7,45*10,0)</t>
  </si>
  <si>
    <t>"kom" -(10,0*5,0*0,44)</t>
  </si>
  <si>
    <t>Součet</t>
  </si>
  <si>
    <t>16</t>
  </si>
  <si>
    <t>121101103</t>
  </si>
  <si>
    <t>Sejmutí ornice s přemístěním na vzdálenost do 250 m</t>
  </si>
  <si>
    <t>-1401067077</t>
  </si>
  <si>
    <t>Sejmutí ornice nebo lesní půdy s vodorovným přemístěním na hromady v místě upotřebení nebo na dočasné či trvalé skládky se složením, na vzdálenost přes 100 do 250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</si>
  <si>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</si>
  <si>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"odečteno digitálně-viz. C.5" 63,4*0,1</t>
  </si>
  <si>
    <t>17</t>
  </si>
  <si>
    <t>131201202</t>
  </si>
  <si>
    <t>Hloubení jam zapažených v hornině tř. 3 objemu do 1000 m3</t>
  </si>
  <si>
    <t>1576763838</t>
  </si>
  <si>
    <t>Hloubení zapažených jam a zářezů s urovnáním dna do předepsaného profilu a spádu v hornině tř. 3 přes 100 do 1 000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</si>
  <si>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</si>
  <si>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"km 1,157-1,217" 64,2*4,4*4,0</t>
  </si>
  <si>
    <t>"km 1,258" 2,0*2,0*2,0</t>
  </si>
  <si>
    <t>"konstrukce v km 1,157-1,217" -(1,96*64,2)</t>
  </si>
  <si>
    <t>"štěrk" -(64,2*4,4*0,3)</t>
  </si>
  <si>
    <t>"hloubení jam 40%" 1210,844*0,4</t>
  </si>
  <si>
    <t>18</t>
  </si>
  <si>
    <t>131201209</t>
  </si>
  <si>
    <t>Příplatek za lepivost u hloubení jam zapažených v hornině tř. 3</t>
  </si>
  <si>
    <t>-220210150</t>
  </si>
  <si>
    <t>Hloubení zapažených jam a zářezů s urovnáním dna do předepsaného profilu a spádu Příplatek k cenám za lepivost horniny tř. 3</t>
  </si>
  <si>
    <t>"hloubení jam 40%" 1210,844*0,4*0,3</t>
  </si>
  <si>
    <t>19</t>
  </si>
  <si>
    <t>131301202</t>
  </si>
  <si>
    <t>Hloubení jam zapažených v hornině tř. 4 objemu do 1000 m3</t>
  </si>
  <si>
    <t>-1948335587</t>
  </si>
  <si>
    <t>Hloubení zapažených jam a zářezů s urovnáním dna do předepsaného profilu a spádu v hornině tř. 4 přes 100 do 1 000 m3</t>
  </si>
  <si>
    <t>20</t>
  </si>
  <si>
    <t>131301209</t>
  </si>
  <si>
    <t>Příplatek za lepivost u hloubení jam zapažených v hornině tř. 4</t>
  </si>
  <si>
    <t>123864510</t>
  </si>
  <si>
    <t>Hloubení zapažených jam a zářezů s urovnáním dna do předepsaného profilu a spádu Příplatek k cenám za lepivost horniny tř. 4</t>
  </si>
  <si>
    <t>131401202</t>
  </si>
  <si>
    <t>Hloubení jam zapažených v hornině tř. 5 objemu do 1000 m3</t>
  </si>
  <si>
    <t>-1449865026</t>
  </si>
  <si>
    <t>Hloubení zapažených jam a zářezů s urovnáním dna do předepsaného profilu a spádu v hornině tř. 5 přes 100 do 1 000 m3</t>
  </si>
  <si>
    <t>"hloubení jam 20%" 1210,844*0,2</t>
  </si>
  <si>
    <t>22</t>
  </si>
  <si>
    <t>151101101</t>
  </si>
  <si>
    <t>Zřízení příložného pažení a rozepření stěn rýh hl do 2 m</t>
  </si>
  <si>
    <t>-1690706119</t>
  </si>
  <si>
    <t>Zřízení pažení a rozepření stěn rýh pro podzemní vedení pro všechny šířky rýhy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</si>
  <si>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</si>
  <si>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"km 1,258" (2,0*2,0)*4,0</t>
  </si>
  <si>
    <t>23</t>
  </si>
  <si>
    <t>151101111</t>
  </si>
  <si>
    <t>Odstranění příložného pažení a rozepření stěn rýh hl do 2 m</t>
  </si>
  <si>
    <t>-860646409</t>
  </si>
  <si>
    <t>Odstranění pažení a rozepření stěn rýh pro podzemní vedení s uložením materiálu na vzdálenost do 3 m od kraje výkopu příložné, hloubky do 2 m</t>
  </si>
  <si>
    <t>24</t>
  </si>
  <si>
    <t>151101301</t>
  </si>
  <si>
    <t>Zřízení rozepření stěn při pažení příložném hl do 4 m</t>
  </si>
  <si>
    <t>-1892852174</t>
  </si>
  <si>
    <t>Zřízení rozepření zapažených stěn výkopů s potřebným přepažováním při roubení příložném, hloubky do 4 m</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</si>
  <si>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</si>
  <si>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25</t>
  </si>
  <si>
    <t>151101302</t>
  </si>
  <si>
    <t>Zřízení rozepření stěn při pažení příložném hl do 8 m</t>
  </si>
  <si>
    <t>181639266</t>
  </si>
  <si>
    <t>Zřízení rozepření zapažených stěn výkopů s potřebným přepažováním při roubení příložném, hloubky do 8 m</t>
  </si>
  <si>
    <t>26</t>
  </si>
  <si>
    <t>151101311</t>
  </si>
  <si>
    <t>Odstranění rozepření stěn při pažení příložném hl do 4 m</t>
  </si>
  <si>
    <t>1063595026</t>
  </si>
  <si>
    <t>Odstranění rozepření stěn výkopů s uložením materiálu na vzdálenost do 3 m od okraje výkopu roubení příložného, hloubky do 4 m</t>
  </si>
  <si>
    <t>27</t>
  </si>
  <si>
    <t>151101312</t>
  </si>
  <si>
    <t>Odstranění rozepření stěn při pažení příložném hl do 8 m</t>
  </si>
  <si>
    <t>159468006</t>
  </si>
  <si>
    <t>Odstranění rozepření stěn výkopů s uložením materiálu na vzdálenost do 3 m od okraje výkopu roubení příložného, hloubky do 8 m</t>
  </si>
  <si>
    <t>28</t>
  </si>
  <si>
    <t>161101102</t>
  </si>
  <si>
    <t>Svislé přemístění výkopku z horniny tř. 1 až 4 hl výkopu do 4 m</t>
  </si>
  <si>
    <t>-2038587341</t>
  </si>
  <si>
    <t>Svislé přemístění výkopku bez naložení do dopravní nádoby avšak s vyprázdněním dopravní nádoby na hromadu nebo do dopravního prostředku z horniny tř. 1 až 4, při hloubce výkopu přes 2,5 do 4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</si>
  <si>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</si>
  <si>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"podíl svislého přemístění výkopku dle odstavce 8, tabulka I - 16% celkového objemu výkopu" 927,344*0,16</t>
  </si>
  <si>
    <t>"hloubení jam 80%" 148,375*0,8</t>
  </si>
  <si>
    <t>29</t>
  </si>
  <si>
    <t>161101104</t>
  </si>
  <si>
    <t>Svislé přemístění výkopku z horniny tř. 1 až 4 hl výkopu do 8 m</t>
  </si>
  <si>
    <t>-665853628</t>
  </si>
  <si>
    <t>Svislé přemístění výkopku bez naložení do dopravní nádoby avšak s vyprázdněním dopravní nádoby na hromadu nebo do dopravního prostředku z horniny tř. 1 až 4, při hloubce výkopu přes 6 do 8 m</t>
  </si>
  <si>
    <t>"podíl svislého přemístění výkopku dle odstavce 8, tabulka I - 40% celkového objemu výkopu" 283,5*0,4</t>
  </si>
  <si>
    <t>"hloubení jam 80%" 113,4*0,8</t>
  </si>
  <si>
    <t>30</t>
  </si>
  <si>
    <t>161101152</t>
  </si>
  <si>
    <t>Svislé přemístění výkopku z horniny tř. 5 až 7 hl výkopu do 4 m</t>
  </si>
  <si>
    <t>-1804638521</t>
  </si>
  <si>
    <t>Svislé přemístění výkopku bez naložení do dopravní nádoby avšak s vyprázdněním dopravní nádoby na hromadu nebo do dopravního prostředku z horniny tř. 5 až 7, při hloubce výkopu přes 2,5 do 4 m</t>
  </si>
  <si>
    <t>"hloubení jam 20%" 148,375*0,2</t>
  </si>
  <si>
    <t>31</t>
  </si>
  <si>
    <t>161101154</t>
  </si>
  <si>
    <t>Svislé přemístění výkopku z horniny tř. 5 až 7 hl výkopu do 8 m</t>
  </si>
  <si>
    <t>1135910916</t>
  </si>
  <si>
    <t>Svislé přemístění výkopku bez naložení do dopravní nádoby avšak s vyprázdněním dopravní nádoby na hromadu nebo do dopravního prostředku z horniny tř. 5 až 7, při hloubce výkopu přes 6 do 8 m</t>
  </si>
  <si>
    <t>"hloubení jam 20%" 113,4*0,2</t>
  </si>
  <si>
    <t>32</t>
  </si>
  <si>
    <t>162501101</t>
  </si>
  <si>
    <t>Vodorovné přemístění do 2500 m výkopku/sypaniny z horniny tř. 1 až 4</t>
  </si>
  <si>
    <t>945312669</t>
  </si>
  <si>
    <t>Vodorovné přemístění výkopku nebo sypaniny po suchu na obvyklém dopravním prostředku, bez naložení výkopku, avšak se složením bez rozhrnutí z horniny tř. 1 až 4 na vzdálenost přes 2 000 do 2 500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</si>
  <si>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</si>
  <si>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na mezideponii"</t>
  </si>
  <si>
    <t>"zpětný zásyp" 733,256</t>
  </si>
  <si>
    <t>"ornice" 6,34</t>
  </si>
  <si>
    <t>"odvoz z mezideponie"</t>
  </si>
  <si>
    <t>33</t>
  </si>
  <si>
    <t>162701102</t>
  </si>
  <si>
    <t>Vodorovné přemístění do 7000 m výkopku/sypaniny z horniny tř. 1 až 4</t>
  </si>
  <si>
    <t>404351897</t>
  </si>
  <si>
    <t>Vodorovné přemístění výkopku nebo sypaniny po suchu na obvyklém dopravním prostředku, bez naložení výkopku, avšak se složením bez rozhrnutí z horniny tř. 1 až 4 na vzdálenost přes 6 000 do 7000 m</t>
  </si>
  <si>
    <t>"odvoz na skládku zeminy do 7 km"</t>
  </si>
  <si>
    <t>"konstrukce v km 1,354" -(7,81*10,0)</t>
  </si>
  <si>
    <t>"kom" -(10,0*5,0*0,26)</t>
  </si>
  <si>
    <t>"hornina tř.5" -1210,844*0,2</t>
  </si>
  <si>
    <t>"zpětný zásyp 75%" -733,256</t>
  </si>
  <si>
    <t>34</t>
  </si>
  <si>
    <t>162701152</t>
  </si>
  <si>
    <t>Vodorovné přemístění do 7000 m výkopku/sypaniny z horniny tř. 5 až 7</t>
  </si>
  <si>
    <t>-112473311</t>
  </si>
  <si>
    <t>Vodorovné přemístění výkopku nebo sypaniny po suchu na obvyklém dopravním prostředku, bez naložení výkopku, avšak se složením bez rozhrnutí z horniny tř. 5 až 7 na vzdálenost přes 6 000 do 7 000 m</t>
  </si>
  <si>
    <t>"hornina tř.5" 1210,844*0,2</t>
  </si>
  <si>
    <t>35</t>
  </si>
  <si>
    <t>167101102</t>
  </si>
  <si>
    <t>Nakládání výkopku z hornin tř. 1 až 4 přes 100 m3</t>
  </si>
  <si>
    <t>1527899850</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</si>
  <si>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</si>
  <si>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</si>
  <si>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"zpětný zásyp 75" 733,256</t>
  </si>
  <si>
    <t>36</t>
  </si>
  <si>
    <t>171201201</t>
  </si>
  <si>
    <t>Uložení sypaniny na skládky</t>
  </si>
  <si>
    <t>18324540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</si>
  <si>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</si>
  <si>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"hornina tř. 3-4" 240,819</t>
  </si>
  <si>
    <t>"hornina tř. 5" 242,169</t>
  </si>
  <si>
    <t>37</t>
  </si>
  <si>
    <t>171201211</t>
  </si>
  <si>
    <t>Poplatek za uložení stavebního odpadu - zeminy a kameniva na skládce</t>
  </si>
  <si>
    <t>t</t>
  </si>
  <si>
    <t>513696607</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</si>
  <si>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</si>
  <si>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</si>
  <si>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"měrná hmotnost 1,8 CÚ2019" 482,988*1,8</t>
  </si>
  <si>
    <t>38</t>
  </si>
  <si>
    <t>174101101</t>
  </si>
  <si>
    <t>Zásyp jam, šachet rýh nebo kolem objektů sypaninou se zhutněním</t>
  </si>
  <si>
    <t>976254379</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</si>
  <si>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</si>
  <si>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</si>
  <si>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39</t>
  </si>
  <si>
    <t>M</t>
  </si>
  <si>
    <t>pol.3</t>
  </si>
  <si>
    <t>štěrk frakce 5-32</t>
  </si>
  <si>
    <t>-460877741</t>
  </si>
  <si>
    <t>kamenivo přírodní drcené hutné pro stavební účely PDK (drobné, hrubé a štěrkodrť) štěrkodrtě ČSN EN 13043 frakce   5-32</t>
  </si>
  <si>
    <t>"měrná hmotnost 2,0, zásyp 25%" 244,419*2,0</t>
  </si>
  <si>
    <t>40</t>
  </si>
  <si>
    <t>-1503433335</t>
  </si>
  <si>
    <t>"zpětný zásyp 75%" 733,256</t>
  </si>
  <si>
    <t>41</t>
  </si>
  <si>
    <t>180405114</t>
  </si>
  <si>
    <t>Založení trávníku ve vegetačních prefabrikátech výsevem směsi semene v rovině a ve svahu do 1:5</t>
  </si>
  <si>
    <t>-1580639274</t>
  </si>
  <si>
    <t>Založení trávníků ve vegetačních dlaždicích nebo prefabrikátech výsevem směsi substrátu a semene v rovině nebo na svahu do 1:5</t>
  </si>
  <si>
    <t xml:space="preserve">Poznámka k souboru cen:
1. Ceny lze použít pro založení trávníku ve všech typech vegetačních tvárnic.
2. V cenách jsou započteny i náklady pokosení, naložení a odvoz odpadu do 20 km se složením.
3.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</si>
  <si>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"odečteno digitálně - viz. C.5" 63,4</t>
  </si>
  <si>
    <t>42</t>
  </si>
  <si>
    <t>005724700</t>
  </si>
  <si>
    <t>osivo směs travní univerzál</t>
  </si>
  <si>
    <t>kg</t>
  </si>
  <si>
    <t>574587353</t>
  </si>
  <si>
    <t>63,4*0,03 'Přepočtené koeficientem množství</t>
  </si>
  <si>
    <t>43</t>
  </si>
  <si>
    <t>181301102</t>
  </si>
  <si>
    <t>Rozprostření ornice tl vrstvy do 150 mm pl do 500 m2 v rovině nebo ve svahu do 1:5</t>
  </si>
  <si>
    <t>1768800748</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</si>
  <si>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</si>
  <si>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</si>
  <si>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44</t>
  </si>
  <si>
    <t>pol1</t>
  </si>
  <si>
    <t>Dočasné zajištění inženýrských sítí</t>
  </si>
  <si>
    <t>-1644667876</t>
  </si>
  <si>
    <t>Zakládání</t>
  </si>
  <si>
    <t>45</t>
  </si>
  <si>
    <t>274351121</t>
  </si>
  <si>
    <t>Zřízení bednění základových pasů rovného</t>
  </si>
  <si>
    <t>632739587</t>
  </si>
  <si>
    <t>Bednění základů pasů rovné zřízení</t>
  </si>
  <si>
    <t xml:space="preserve">Poznámka k souboru cen:
1. Ceny jsou určeny pro bednění ve volném prostranství, ve volných nebo zapažených jamách, rýhách a šachtách.
2. Kruhové nebo obloukové bednění poloměru do 1 m se oceňuje individuálně.
</t>
  </si>
  <si>
    <t>"km 1,354" (10,0*0,5)*4,0</t>
  </si>
  <si>
    <t>46</t>
  </si>
  <si>
    <t>274351122</t>
  </si>
  <si>
    <t>Odstranění bednění základových pasů rovného</t>
  </si>
  <si>
    <t>-344401261</t>
  </si>
  <si>
    <t>Bednění základů pasů rovné odstranění</t>
  </si>
  <si>
    <t>Svislé a kompletní konstrukce</t>
  </si>
  <si>
    <t>47</t>
  </si>
  <si>
    <t>317351101</t>
  </si>
  <si>
    <t>Zřízení bednění v do 4 m klenbových pásů válcových</t>
  </si>
  <si>
    <t>-1272962786</t>
  </si>
  <si>
    <t>Bednění klenbových pásů, říms nebo překladů klenbových pásů válcových včetně podpěrné konstrukce do výše 4 m zřízení</t>
  </si>
  <si>
    <t>"km 1,354" 4,83*10,0</t>
  </si>
  <si>
    <t>48</t>
  </si>
  <si>
    <t>317351102</t>
  </si>
  <si>
    <t>Odstranění bednění v do 4 m klenbových pásů válcových</t>
  </si>
  <si>
    <t>659243412</t>
  </si>
  <si>
    <t>Bednění klenbových pásů, říms nebo překladů klenbových pásů válcových včetně podpěrné konstrukce do výše 4 m odstranění</t>
  </si>
  <si>
    <t>49</t>
  </si>
  <si>
    <t>321212225</t>
  </si>
  <si>
    <t>Oprava zdiva vodních staveb do 3 m3 z lomového kamene rubového včetně jeho dodání</t>
  </si>
  <si>
    <t>2114385554</t>
  </si>
  <si>
    <t>Oprava zdiva nadzákladového z lomového kamene vodních staveb přehrad, jezů a plavebních komor, spodní stavby vodních elektráren, jader přehrad, odběrných věží a výpustných zařízení, opěrných zdí, šachet, šachtic a ostatních konstrukcí objemu opravovaných míst do 3 m3 jednotlivě, na maltu cementovou včetně dodání kamene z kamene lomařsky upraveného s vyspárováním cementovou maltou, zdiva rubového</t>
  </si>
  <si>
    <t xml:space="preserve">Poznámka k souboru cen:
1. Ceny -2345 a 2745 lze použít i pro opravu dlažeb do 20 m2 jednotlivých opravovaných ploch o sklonu přes 1:1.
2. Ceny bez dodání kamene - 2515 až -2845 lze použít pokud není nutno kámen nakupovat (použije se původní kámen).
3. V cenách nejsou započteny náklady na bourání porušeného zdiva; tyto práce se oceňují cenami souboru cen 960 . . -12 Bourání konstrukcí vodních staveb části B01 tohoto katalogu.
4. Objem se stanoví v m3 doplňovaného zdiva; objem dutin do 0,20 m3 jednotlivě se od celkového objemu neodečítá.
</t>
  </si>
  <si>
    <t>"odhad" 20,0</t>
  </si>
  <si>
    <t>50</t>
  </si>
  <si>
    <t>321213113</t>
  </si>
  <si>
    <t>Zdivo nadzákladové z lomového kamene vodních staveb výplňové na maltu MC 15</t>
  </si>
  <si>
    <t>-1967259608</t>
  </si>
  <si>
    <t>Zdivo nadzákladové z lomového kamene vodních staveb přehrad, jezů a plavebních komor, spodní stavby vodních elektráren, odběrných věží a výpustných zařízení, opěrných zdí, šachet, šachtic a ostatních konstrukcí výplňové z lomového kamene tříděného na maltu cementovou MC 15</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</si>
  <si>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</si>
  <si>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"km 1,354" 6,07*0,4*10,0</t>
  </si>
  <si>
    <t>51</t>
  </si>
  <si>
    <t>321321116</t>
  </si>
  <si>
    <t>Konstrukce vodních staveb ze ŽB mrazuvzdorného tř. C 30/37</t>
  </si>
  <si>
    <t>1027474143</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</si>
  <si>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</si>
  <si>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</si>
  <si>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"základy"</t>
  </si>
  <si>
    <t>"km 1,354" (10,0*0,8*0,5)*2,0</t>
  </si>
  <si>
    <t>52</t>
  </si>
  <si>
    <t>321366111</t>
  </si>
  <si>
    <t>Výztuž železobetonových konstrukcí vodních staveb z oceli 10 505 D do 12 mm</t>
  </si>
  <si>
    <t>566103903</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</si>
  <si>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</si>
  <si>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</si>
  <si>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"měrná hmotnost 40 kg/m3 - základy" 8,0*0,04</t>
  </si>
  <si>
    <t>Vodorovné konstrukce</t>
  </si>
  <si>
    <t>53</t>
  </si>
  <si>
    <t>411125002</t>
  </si>
  <si>
    <t>Montáž ŽB stropních panelů hmotnosti do 3 t</t>
  </si>
  <si>
    <t>kus</t>
  </si>
  <si>
    <t>180408925</t>
  </si>
  <si>
    <t>Montáž stropních panelů ze železobetonu hmotnosti přes 1,5 do 3 t</t>
  </si>
  <si>
    <t>54</t>
  </si>
  <si>
    <t>5934141-R1</t>
  </si>
  <si>
    <t>panel stropní plný PKZ 2800/2800/250</t>
  </si>
  <si>
    <t>-514158803</t>
  </si>
  <si>
    <t>55</t>
  </si>
  <si>
    <t>451311511</t>
  </si>
  <si>
    <t>Podklad pro dlažbu z betonu prostého mrazuvzdorného tř. C 25/30 vrstva tl do 100 mm</t>
  </si>
  <si>
    <t>-1213322870</t>
  </si>
  <si>
    <t>Podklad z prostého betonu pod dlažbu pro prostředí s mrazovými cykly tř. C 25/30, ve vrstvě tl. do 100 mm</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</si>
  <si>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</si>
  <si>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"nové dno koryta - obnova 40%"</t>
  </si>
  <si>
    <t>"odečteno digitálně" 263,4</t>
  </si>
  <si>
    <t>56</t>
  </si>
  <si>
    <t>451571211</t>
  </si>
  <si>
    <t>Lože pod dlažby z kameniva těženého hrubého vrstva tl do 100 mm</t>
  </si>
  <si>
    <t>-1825140443</t>
  </si>
  <si>
    <t>Lože pod dlažby z kameniva těženého hrubého, tl. vrstvy do 100 mm</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</si>
  <si>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</si>
  <si>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57</t>
  </si>
  <si>
    <t>465513127</t>
  </si>
  <si>
    <t>Dlažba z lomového kamene na cementovou maltu s vyspárováním tl 200 mm</t>
  </si>
  <si>
    <t>158589014</t>
  </si>
  <si>
    <t>Dlažba z lomového kamene lomařsky upraveného na cementovou maltu, s vyspárováním cementovou maltou, tl. kamene 200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</si>
  <si>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</si>
  <si>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P</t>
  </si>
  <si>
    <t>Poznámka k položce:
materiál: žula</t>
  </si>
  <si>
    <t>Komunikace pozemní</t>
  </si>
  <si>
    <t>58</t>
  </si>
  <si>
    <t>5647611-R1</t>
  </si>
  <si>
    <t>Podklad z kameniva hrubého drceného vel. 32-63 mm tl 300 mm</t>
  </si>
  <si>
    <t>460272914</t>
  </si>
  <si>
    <t>Podklad nebo kryt z kameniva hrubého drceného vel. 32-63 mm s rozprostřením a zhutněním, po zhutnění tl. 300 mm</t>
  </si>
  <si>
    <t>59</t>
  </si>
  <si>
    <t>564861111</t>
  </si>
  <si>
    <t>Podklad ze štěrkodrtě ŠD tl 200 mm</t>
  </si>
  <si>
    <t>-1664034703</t>
  </si>
  <si>
    <t>Podklad ze štěrkodrti ŠD s rozprostřením a zhutněním, po zhutnění tl. 200 mm</t>
  </si>
  <si>
    <t>60</t>
  </si>
  <si>
    <t>5649214-R</t>
  </si>
  <si>
    <t>Kryt z asfaltového recyklátu tl 60 mm</t>
  </si>
  <si>
    <t>-86485439</t>
  </si>
  <si>
    <t>Kryt z asfaltového recyklátu s rozprostřením a zhutněním, po zhutnění tl. 60 mm</t>
  </si>
  <si>
    <t xml:space="preserve">"odečteno digitálně - viz. C.5" 82,2 </t>
  </si>
  <si>
    <t>61</t>
  </si>
  <si>
    <t>573211111</t>
  </si>
  <si>
    <t>Postřik živičný spojovací z asfaltu v množství 0,60 kg/m2</t>
  </si>
  <si>
    <t>-750753582</t>
  </si>
  <si>
    <t>Postřik spojovací PS bez posypu kamenivem z asfaltu silničního, v množství 0,60 kg/m2</t>
  </si>
  <si>
    <t>Úpravy povrchů, podlahy a osazování výplní</t>
  </si>
  <si>
    <t>62</t>
  </si>
  <si>
    <t>628635411</t>
  </si>
  <si>
    <t>Oprava spár zdiva z lomového kamene maltou cementovou hl spár přes 30 do 70 mm</t>
  </si>
  <si>
    <t>-1301282548</t>
  </si>
  <si>
    <t>Oprava spár zdiva z lomového kamene upraveného maltou cementovou s vysekáním a vyčištěním spar s naložení suti na dopravní prostředek nebo s odklizením na hromady do vzdálenosti 50 m hloubky spár přes 30 do 70 mm</t>
  </si>
  <si>
    <t xml:space="preserve">Poznámka k souboru cen:
1. V cenách jsou započteny i náklady na vysekání staré malty ze spár zdiva a vyčištění spár.
2. Náklady na spárování nového zdiva při jeho provádění se zvlášť neoceňují, protože jsou započteny v nákladech na zdění.
3. Spárování do hloubky spáry 30 mm se oceňuje cenami souboru cen 628 63-12.. Spárování zdiva opěrných zdí a valů části A05 katalogu 823-1 Plochy a úprava území..
</t>
  </si>
  <si>
    <t xml:space="preserve">"km 1,157-1,217 - 100% odečteno digitálně" 190,2 </t>
  </si>
  <si>
    <t>"km 1,217-1,446 - 70% odečteno digitálně" 891,9</t>
  </si>
  <si>
    <t>Trubní vedení</t>
  </si>
  <si>
    <t>63</t>
  </si>
  <si>
    <t>894411311</t>
  </si>
  <si>
    <t>Osazení železobetonových dílců pro šachty skruží rovných</t>
  </si>
  <si>
    <t>-455026132</t>
  </si>
  <si>
    <t xml:space="preserve">Poznámka k souboru cen:
1. V cenách nejsou započteny náklady na dodání železobetonových dílců; dodání těchto dílců se oceňuje ve specifikaci.
</t>
  </si>
  <si>
    <t>Poznámka k položce:
přesná výška vstupních komínů bude upřesněna po odkrytí a zjištění přesné hloubky</t>
  </si>
  <si>
    <t>64</t>
  </si>
  <si>
    <t>59224162</t>
  </si>
  <si>
    <t>skruž kanalizační s ocelovými stupadly 100 x 100 x 12 cm</t>
  </si>
  <si>
    <t>460660667</t>
  </si>
  <si>
    <t>65</t>
  </si>
  <si>
    <t>59224160</t>
  </si>
  <si>
    <t>skruž kanalizační s ocelovými stupadly 100 x 25 x 12 cm</t>
  </si>
  <si>
    <t>128</t>
  </si>
  <si>
    <t>1289120350</t>
  </si>
  <si>
    <t>66</t>
  </si>
  <si>
    <t>59224161</t>
  </si>
  <si>
    <t>skruž kanalizační s ocelovými stupadly 100 x 50 x 12 cm</t>
  </si>
  <si>
    <t>203239307</t>
  </si>
  <si>
    <t>67</t>
  </si>
  <si>
    <t>894412411</t>
  </si>
  <si>
    <t>Osazení železobetonových dílců pro šachty skruží přechodových</t>
  </si>
  <si>
    <t>-839558530</t>
  </si>
  <si>
    <t>68</t>
  </si>
  <si>
    <t>59224312</t>
  </si>
  <si>
    <t>kónus šachetní betonový kapsové plastové stupadlo 100x62,5x58 cm</t>
  </si>
  <si>
    <t>-1517813496</t>
  </si>
  <si>
    <t>69</t>
  </si>
  <si>
    <t>899104112</t>
  </si>
  <si>
    <t>Osazení poklopů litinových nebo ocelových včetně rámů pro třídu zatížení D400, E600</t>
  </si>
  <si>
    <t>1659881227</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</si>
  <si>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</si>
  <si>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</si>
  <si>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70</t>
  </si>
  <si>
    <t>592246610</t>
  </si>
  <si>
    <t>poklop šachtový betonová výplň+ litina 785(610)x160 mm, s odvětráním</t>
  </si>
  <si>
    <t>-717941799</t>
  </si>
  <si>
    <t>Ostatní konstrukce a práce, bourání</t>
  </si>
  <si>
    <t>71</t>
  </si>
  <si>
    <t>916131213</t>
  </si>
  <si>
    <t>Osazení silničního obrubníku betonového stojatého s boční opěrou do lože z betonu prostého</t>
  </si>
  <si>
    <t>-1693772874</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</si>
  <si>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</si>
  <si>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</si>
  <si>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72</t>
  </si>
  <si>
    <t>59217031</t>
  </si>
  <si>
    <t>obrubník betonový silniční 1000x150x250mm</t>
  </si>
  <si>
    <t>-2001064627</t>
  </si>
  <si>
    <t>"náhrada poškozených" 2,0</t>
  </si>
  <si>
    <t>73</t>
  </si>
  <si>
    <t>9529051-R1</t>
  </si>
  <si>
    <t>Vyklizení bahna s vodorovným přemístěním do 10 m</t>
  </si>
  <si>
    <t>854222445</t>
  </si>
  <si>
    <t>Čištění koryta a vyklizení bahna s vodorovným přemístěním do 10 m</t>
  </si>
  <si>
    <t xml:space="preserve">Poznámka k souboru cen:
1. V ceně 952 90-5131 jsou započteny i náklady na naložení bahna na dopravní prostředek nebo složení na hromady.
2. Množství měrných jednotek se určuje:
a) u vyklizení bahna v m3 vyklizeného bahna,
b) u dokončujícího úklidu v m2 půdorysné plochy, na které se úklid provádí.
3. Odvoz odpadu se ocení položkami odvozu suti ceníku 801-3. Pokud není stanovena hmotnost odpadu, určí se individuálně.
</t>
  </si>
  <si>
    <t>"odhad" 10,5</t>
  </si>
  <si>
    <t>74</t>
  </si>
  <si>
    <t>9529051-R2</t>
  </si>
  <si>
    <t>Příplatek k ceně za vyklizení bahna za vodorovné přemístění ZKD i započatých 10 m</t>
  </si>
  <si>
    <t>-230160855</t>
  </si>
  <si>
    <t>Čištění koryta a vyklizení bahna s vodorovným přemístěním do 10 m Příplatek k ceně vyklizení bahna za vodorovné přemístění za každých dalších i započatých 10 m</t>
  </si>
  <si>
    <t>10,5*15</t>
  </si>
  <si>
    <t>75</t>
  </si>
  <si>
    <t>9529051-R3</t>
  </si>
  <si>
    <t>Příplatek k ceně za vyklizení bahna za svislé přemístění do hl 3 m</t>
  </si>
  <si>
    <t>-2134082424</t>
  </si>
  <si>
    <t>Čištění koryta a vyklizení bahna s vodorovným přemístěním do 10 m Příplatek k ceně vyklizení bahna za svislé přemístění z hloubky do 3 m</t>
  </si>
  <si>
    <t>76</t>
  </si>
  <si>
    <t>9529051-R4</t>
  </si>
  <si>
    <t>Příplatek k ceně za vyklizení bahna za svislé přemístění ZKD i započaté 3 m hloubky</t>
  </si>
  <si>
    <t>-813394891</t>
  </si>
  <si>
    <t>Čištění koryta a vyklizení bahna s vodorovným přemístěním do 10 m Příplatek k ceně vyklizení bahna za svislé přemístění za každé další i započaté 3 m hloubky</t>
  </si>
  <si>
    <t>10,5*2</t>
  </si>
  <si>
    <t>77</t>
  </si>
  <si>
    <t>961055111</t>
  </si>
  <si>
    <t>Bourání základů ze ŽB</t>
  </si>
  <si>
    <t>1457832188</t>
  </si>
  <si>
    <t>Bourání základů z betonu železového</t>
  </si>
  <si>
    <t>78</t>
  </si>
  <si>
    <t>963051113</t>
  </si>
  <si>
    <t>Bourání ŽB stropů deskových tl přes 80 mm</t>
  </si>
  <si>
    <t>-621676385</t>
  </si>
  <si>
    <t>Bourání železobetonových stropů deskových, tl. přes 80 mm</t>
  </si>
  <si>
    <t xml:space="preserve">Poznámka k souboru cen:
1. Cenu -1313 lze použít i pro bourání bedničkových stropů. Množství jednotek se určuje v m3 včetně dutin.
</t>
  </si>
  <si>
    <t>"km 1,157-1,217" 60,2*2,8*0,2</t>
  </si>
  <si>
    <t>79</t>
  </si>
  <si>
    <t>979024443</t>
  </si>
  <si>
    <t>Očištění vybouraných obrubníků a krajníků silničních</t>
  </si>
  <si>
    <t>560988726</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</si>
  <si>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</si>
  <si>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</si>
  <si>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80</t>
  </si>
  <si>
    <t>985221012</t>
  </si>
  <si>
    <t>Postupné rozebírání kamenného zdiva pro další použití do 3 m3</t>
  </si>
  <si>
    <t>1080204855</t>
  </si>
  <si>
    <t>Postupné rozebírání zdiva pro další použití kamenného, objemu přes 1 do 3 m3</t>
  </si>
  <si>
    <t xml:space="preserve">Poznámka k souboru cen:
1. V cenách jsou započteny i náklady na očištění cihel nebo kamene.
</t>
  </si>
  <si>
    <t xml:space="preserve">"klenba" 6,07*0,4*10,0 </t>
  </si>
  <si>
    <t>997</t>
  </si>
  <si>
    <t>Přesun sutě</t>
  </si>
  <si>
    <t>81</t>
  </si>
  <si>
    <t>997013501</t>
  </si>
  <si>
    <t>Odvoz suti a vybouraných hmot na skládku nebo meziskládku do 1 km se složením</t>
  </si>
  <si>
    <t>1648789402</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</si>
  <si>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</si>
  <si>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</si>
  <si>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 xml:space="preserve">"odvoz na skládku 7,0 km" </t>
  </si>
  <si>
    <t>"ŽB" 19,2+80,909</t>
  </si>
  <si>
    <t>82</t>
  </si>
  <si>
    <t>997013509</t>
  </si>
  <si>
    <t>Příplatek k odvozu suti a vybouraných hmot na skládku ZKD 1 km přes 1 km</t>
  </si>
  <si>
    <t>-1894795653</t>
  </si>
  <si>
    <t>Odvoz suti a vybouraných hmot na skládku nebo meziskládku se složením, na vzdálenost Příplatek k ceně za každý další i započatý 1 km přes 1 km</t>
  </si>
  <si>
    <t>"odvoz na skládku 7,0 km" 100,109*6,0</t>
  </si>
  <si>
    <t>83</t>
  </si>
  <si>
    <t>997221551</t>
  </si>
  <si>
    <t>Vodorovná doprava suti ze sypkých materiálů do 1 km</t>
  </si>
  <si>
    <t>-661855892</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</si>
  <si>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</si>
  <si>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</si>
  <si>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"odvoz na skládku 7,0 km"</t>
  </si>
  <si>
    <t>"kamenivo" 127,644+14,5</t>
  </si>
  <si>
    <t>"beton" 88,0+37,874</t>
  </si>
  <si>
    <t>Mezisoučet</t>
  </si>
  <si>
    <t>84</t>
  </si>
  <si>
    <t>997221559</t>
  </si>
  <si>
    <t>Příplatek ZKD 1 km u vodorovné dopravy suti ze sypkých materiálů</t>
  </si>
  <si>
    <t>1786345915</t>
  </si>
  <si>
    <t>Vodorovná doprava suti bez naložení, ale se složením a s hrubým urovnáním Příplatek k ceně za každý další i započatý 1 km přes 1 km</t>
  </si>
  <si>
    <t>"odvoz na skládku 7,0 km" 268,018*6,0</t>
  </si>
  <si>
    <t>85</t>
  </si>
  <si>
    <t>997221561</t>
  </si>
  <si>
    <t>Vodorovná doprava suti z kusových materiálů do 1 km</t>
  </si>
  <si>
    <t>1470996203</t>
  </si>
  <si>
    <t>Vodorovná doprava suti bez naložení, ale se složením a s hrubým urovnáním z kusových materiálů, na vzdálenost do 1 km</t>
  </si>
  <si>
    <t>"asfalt" 8,056+11,0</t>
  </si>
  <si>
    <t>86</t>
  </si>
  <si>
    <t>997221569</t>
  </si>
  <si>
    <t>Příplatek ZKD 1 km u vodorovné dopravy suti z kusových materiálů</t>
  </si>
  <si>
    <t>671044263</t>
  </si>
  <si>
    <t>"odvoz na skládku 7,0 km" 19,056*6,0</t>
  </si>
  <si>
    <t>87</t>
  </si>
  <si>
    <t>997221815</t>
  </si>
  <si>
    <t>Poplatek za uložení na skládce (skládkovné) stavebního odpadu betonového kód odpadu 170 101</t>
  </si>
  <si>
    <t>-623399225</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</si>
  <si>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</si>
  <si>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</si>
  <si>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88</t>
  </si>
  <si>
    <t>997221825</t>
  </si>
  <si>
    <t>Poplatek za uložení na skládce (skládkovné) stavebního odpadu železobetonového kód odpadu 170 101</t>
  </si>
  <si>
    <t>512</t>
  </si>
  <si>
    <t>1520236158</t>
  </si>
  <si>
    <t>Poplatek za uložení stavebního odpadu na skládce (skládkovné) z armovaného betonu zatříděného do Katalogu odpadů pod kódem 170 101</t>
  </si>
  <si>
    <t>89</t>
  </si>
  <si>
    <t>997221845</t>
  </si>
  <si>
    <t>Poplatek za uložení na skládce (skládkovné) odpadu asfaltového bez dehtu kód odpadu 170 302</t>
  </si>
  <si>
    <t>-1590053348</t>
  </si>
  <si>
    <t>Poplatek za uložení stavebního odpadu na skládce (skládkovné) asfaltového bez obsahu dehtu zatříděného do Katalogu odpadů pod kódem 170 302</t>
  </si>
  <si>
    <t>90</t>
  </si>
  <si>
    <t>997221855</t>
  </si>
  <si>
    <t>Poplatek za uložení na skládce (skládkovné) zeminy a kameniva kód odpadu 170 504</t>
  </si>
  <si>
    <t>542030984</t>
  </si>
  <si>
    <t>91</t>
  </si>
  <si>
    <t>997321511</t>
  </si>
  <si>
    <t>Vodorovná doprava suti a vybouraných hmot po suchu do 1 km</t>
  </si>
  <si>
    <t>1933870021</t>
  </si>
  <si>
    <t>Vodorovná doprava suti a vybouraných hmot bez naložení, s vyložením a hrubým urovnáním po suchu, na vzdálenost do 1 km</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</si>
  <si>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</si>
  <si>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"koryto" 355,919</t>
  </si>
  <si>
    <t>92</t>
  </si>
  <si>
    <t>997321611</t>
  </si>
  <si>
    <t>Nakládání nebo překládání suti a vybouraných hmot</t>
  </si>
  <si>
    <t>349619277</t>
  </si>
  <si>
    <t>Vodorovná doprava suti a vybouraných hmot bez naložení, s vyložením a hrubým urovnáním nakládání nebo překládání na dopravní prostředek při vodorovné dopravě suti a vybouraných hmot</t>
  </si>
  <si>
    <t>998</t>
  </si>
  <si>
    <t>Přesun hmot</t>
  </si>
  <si>
    <t>93</t>
  </si>
  <si>
    <t>998332011</t>
  </si>
  <si>
    <t>Přesun hmot pro úpravy vodních toků a kanály</t>
  </si>
  <si>
    <t>510686160</t>
  </si>
  <si>
    <t>Přesun hmot pro úpravy vodních toků a kanály, hráze rybníků apod. dopravní vzdálenost do 500 m</t>
  </si>
  <si>
    <t xml:space="preserve">Poznámka k souboru cen:
1. Ceny jsou určeny pro jakoukoliv konstrukčně-materiálovou charakteristiku.
</t>
  </si>
  <si>
    <t>02 - VRN - Vedlejší rozpočtové náklady</t>
  </si>
  <si>
    <t xml:space="preserve">    0 -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</si>
  <si>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</si>
  <si>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</si>
  <si>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</si>
  <si>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</si>
  <si>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</si>
  <si>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</si>
  <si>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VRN</t>
  </si>
  <si>
    <t>Vedlejší rozpočtové náklady</t>
  </si>
  <si>
    <t>030001000</t>
  </si>
  <si>
    <t>Zařízení staveniště</t>
  </si>
  <si>
    <t>Kč</t>
  </si>
  <si>
    <t>-616501364</t>
  </si>
  <si>
    <t>Vytyčení inženýrských sítí před zahájením výstavby</t>
  </si>
  <si>
    <t>1063460688</t>
  </si>
  <si>
    <t>VRN1</t>
  </si>
  <si>
    <t>Průzkumné, geodetické a projektové práce</t>
  </si>
  <si>
    <t>012103000</t>
  </si>
  <si>
    <t>Geodetické práce před výstavbou</t>
  </si>
  <si>
    <t>1327071937</t>
  </si>
  <si>
    <t>012203000</t>
  </si>
  <si>
    <t>Geodetické práce při provádění stavby</t>
  </si>
  <si>
    <t>-2000976493</t>
  </si>
  <si>
    <t>012303000</t>
  </si>
  <si>
    <t>Geodetické práce po výstavbě</t>
  </si>
  <si>
    <t>2052852613</t>
  </si>
  <si>
    <t>013244000</t>
  </si>
  <si>
    <t>Dokumentace pro provádění stavby</t>
  </si>
  <si>
    <t>1625070640</t>
  </si>
  <si>
    <t>013254000</t>
  </si>
  <si>
    <t>Dokumentace skutečného provedení stavby</t>
  </si>
  <si>
    <t>1726223735</t>
  </si>
  <si>
    <t>VRN3</t>
  </si>
  <si>
    <t>Dopravně inženýrské opatření</t>
  </si>
  <si>
    <t>-1868508620</t>
  </si>
  <si>
    <t>VRN4</t>
  </si>
  <si>
    <t>Inženýrská činnost</t>
  </si>
  <si>
    <t>043134000</t>
  </si>
  <si>
    <t>Zkoušky zatěžovací</t>
  </si>
  <si>
    <t>249441597</t>
  </si>
  <si>
    <t>VRN6</t>
  </si>
  <si>
    <t>Územní vlivy</t>
  </si>
  <si>
    <t>063002000</t>
  </si>
  <si>
    <t>Práce na těžce přístupných místech</t>
  </si>
  <si>
    <t>1024</t>
  </si>
  <si>
    <t>-890787988</t>
  </si>
  <si>
    <t>VRN7</t>
  </si>
  <si>
    <t>Provozní vlivy</t>
  </si>
  <si>
    <t>073002000</t>
  </si>
  <si>
    <t>Ztížený pohyb vozidel v centrech měst</t>
  </si>
  <si>
    <t>2104751135</t>
  </si>
  <si>
    <t>075002000</t>
  </si>
  <si>
    <t>Ochranná pásma</t>
  </si>
  <si>
    <t>-2038251829</t>
  </si>
  <si>
    <t>VRN9</t>
  </si>
  <si>
    <t>Ostatní náklady</t>
  </si>
  <si>
    <t>090001000</t>
  </si>
  <si>
    <t>971670951</t>
  </si>
  <si>
    <t>Poznámka k položce:
Poznámka k položce:
 fotodokumentace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</si>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</sst>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6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6" fillId="0" borderId="0" xfId="0" applyNumberFormat="1" applyFont="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18</v>
      </c>
    </row>
    <row r="7" spans="2:71" ht="12" customHeight="1">
      <c r="B7" s="22"/>
      <c r="C7" s="23"/>
      <c r="D7" s="33" t="s">
        <v>19</v>
      </c>
      <c r="E7" s="23"/>
      <c r="F7" s="23"/>
      <c r="G7" s="23"/>
      <c r="H7" s="23"/>
      <c r="I7" s="23"/>
      <c r="J7" s="23"/>
      <c r="K7" s="28"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21</v>
      </c>
      <c r="AL7" s="23"/>
      <c r="AM7" s="23"/>
      <c r="AN7" s="28" t="s">
        <v>20</v>
      </c>
      <c r="AO7" s="23"/>
      <c r="AP7" s="23"/>
      <c r="AQ7" s="23"/>
      <c r="AR7" s="21"/>
      <c r="BE7" s="32"/>
      <c r="BS7" s="18" t="s">
        <v>22</v>
      </c>
    </row>
    <row r="8" spans="2:71" ht="12" customHeight="1">
      <c r="B8" s="22"/>
      <c r="C8" s="23"/>
      <c r="D8" s="33" t="s">
        <v>23</v>
      </c>
      <c r="E8" s="23"/>
      <c r="F8" s="23"/>
      <c r="G8" s="23"/>
      <c r="H8" s="23"/>
      <c r="I8" s="23"/>
      <c r="J8" s="23"/>
      <c r="K8" s="28" t="s">
        <v>24</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25</v>
      </c>
      <c r="AL8" s="23"/>
      <c r="AM8" s="23"/>
      <c r="AN8" s="34" t="s">
        <v>26</v>
      </c>
      <c r="AO8" s="23"/>
      <c r="AP8" s="23"/>
      <c r="AQ8" s="23"/>
      <c r="AR8" s="21"/>
      <c r="BE8" s="32"/>
      <c r="BS8" s="18" t="s">
        <v>27</v>
      </c>
    </row>
    <row r="9" spans="2:7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28</v>
      </c>
    </row>
    <row r="10" spans="2:71" ht="12" customHeight="1">
      <c r="B10" s="22"/>
      <c r="C10" s="23"/>
      <c r="D10" s="33" t="s">
        <v>29</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30</v>
      </c>
      <c r="AL10" s="23"/>
      <c r="AM10" s="23"/>
      <c r="AN10" s="28" t="s">
        <v>31</v>
      </c>
      <c r="AO10" s="23"/>
      <c r="AP10" s="23"/>
      <c r="AQ10" s="23"/>
      <c r="AR10" s="21"/>
      <c r="BE10" s="32"/>
      <c r="BS10" s="18" t="s">
        <v>18</v>
      </c>
    </row>
    <row r="11" spans="2:71" ht="18.45"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33</v>
      </c>
      <c r="AL11" s="23"/>
      <c r="AM11" s="23"/>
      <c r="AN11" s="28" t="s">
        <v>34</v>
      </c>
      <c r="AO11" s="23"/>
      <c r="AP11" s="23"/>
      <c r="AQ11" s="23"/>
      <c r="AR11" s="21"/>
      <c r="BE11" s="32"/>
      <c r="BS11" s="18" t="s">
        <v>18</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18</v>
      </c>
    </row>
    <row r="13" spans="2:71" ht="12" customHeight="1">
      <c r="B13" s="22"/>
      <c r="C13" s="23"/>
      <c r="D13" s="33" t="s">
        <v>35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30</v>
      </c>
      <c r="AL13" s="23"/>
      <c r="AM13" s="23"/>
      <c r="AN13" s="35" t="s">
        <v>36</v>
      </c>
      <c r="AO13" s="23"/>
      <c r="AP13" s="23"/>
      <c r="AQ13" s="23"/>
      <c r="AR13" s="21"/>
      <c r="BE13" s="32"/>
      <c r="BS13" s="18" t="s">
        <v>18</v>
      </c>
    </row>
    <row r="14" spans="2:71" ht="12">
      <c r="B14" s="22"/>
      <c r="C14" s="23"/>
      <c r="D14" s="23"/>
      <c r="E14" s="35" t="s">
        <v>36</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33</v>
      </c>
      <c r="AL14" s="23"/>
      <c r="AM14" s="23"/>
      <c r="AN14" s="35" t="s">
        <v>36</v>
      </c>
      <c r="AO14" s="23"/>
      <c r="AP14" s="23"/>
      <c r="AQ14" s="23"/>
      <c r="AR14" s="21"/>
      <c r="BE14" s="32"/>
      <c r="BS14" s="18" t="s">
        <v>18</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ht="12" customHeight="1">
      <c r="B16" s="22"/>
      <c r="C16" s="23"/>
      <c r="D16" s="33"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30</v>
      </c>
      <c r="AL16" s="23"/>
      <c r="AM16" s="23"/>
      <c r="AN16" s="28" t="s">
        <v>38</v>
      </c>
      <c r="AO16" s="23"/>
      <c r="AP16" s="23"/>
      <c r="AQ16" s="23"/>
      <c r="AR16" s="21"/>
      <c r="BE16" s="32"/>
      <c r="BS16" s="18" t="s">
        <v>4</v>
      </c>
    </row>
    <row r="17" spans="2:71" ht="18.45" customHeight="1">
      <c r="B17" s="22"/>
      <c r="C17" s="23"/>
      <c r="D17" s="23"/>
      <c r="E17" s="28" t="s">
        <v>39</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33</v>
      </c>
      <c r="AL17" s="23"/>
      <c r="AM17" s="23"/>
      <c r="AN17" s="28" t="s">
        <v>40</v>
      </c>
      <c r="AO17" s="23"/>
      <c r="AP17" s="23"/>
      <c r="AQ17" s="23"/>
      <c r="AR17" s="21"/>
      <c r="BE17" s="32"/>
      <c r="BS17" s="18" t="s">
        <v>41</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ht="12" customHeight="1">
      <c r="B19" s="22"/>
      <c r="C19" s="23"/>
      <c r="D19" s="33" t="s">
        <v>42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30</v>
      </c>
      <c r="AL19" s="23"/>
      <c r="AM19" s="23"/>
      <c r="AN19" s="28" t="s">
        <v>38</v>
      </c>
      <c r="AO19" s="23"/>
      <c r="AP19" s="23"/>
      <c r="AQ19" s="23"/>
      <c r="AR19" s="21"/>
      <c r="BE19" s="32"/>
      <c r="BS19" s="18" t="s">
        <v>6</v>
      </c>
    </row>
    <row r="20" spans="2:71" ht="18.45" customHeight="1">
      <c r="B20" s="22"/>
      <c r="C20" s="23"/>
      <c r="D20" s="23"/>
      <c r="E20" s="28" t="s">
        <v>39</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33</v>
      </c>
      <c r="AL20" s="23"/>
      <c r="AM20" s="23"/>
      <c r="AN20" s="28" t="s">
        <v>40</v>
      </c>
      <c r="AO20" s="23"/>
      <c r="AP20" s="23"/>
      <c r="AQ20" s="23"/>
      <c r="AR20" s="21"/>
      <c r="BE20" s="32"/>
      <c r="BS20" s="18" t="s">
        <v>41</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ht="12" customHeight="1">
      <c r="B22" s="22"/>
      <c r="C22" s="23"/>
      <c r="D22" s="33" t="s">
        <v>43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ht="51" customHeight="1">
      <c r="B23" s="22"/>
      <c r="C23" s="23"/>
      <c r="D23" s="23"/>
      <c r="E23" s="37" t="s">
        <v>44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2:57" s="1" customFormat="1" ht="25.9" customHeight="1">
      <c r="B26" s="39"/>
      <c r="C26" s="40"/>
      <c r="D26" s="41" t="s">
        <v>45</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2"/>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2"/>
    </row>
    <row r="28" spans="2:57" s="1" customFormat="1" ht="12">
      <c r="B28" s="39"/>
      <c r="C28" s="40"/>
      <c r="D28" s="40"/>
      <c r="E28" s="40"/>
      <c r="F28" s="40"/>
      <c r="G28" s="40"/>
      <c r="H28" s="40"/>
      <c r="I28" s="40"/>
      <c r="J28" s="40"/>
      <c r="K28" s="40"/>
      <c r="L28" s="45" t="s">
        <v>46</v>
      </c>
      <c r="M28" s="45"/>
      <c r="N28" s="45"/>
      <c r="O28" s="45"/>
      <c r="P28" s="45"/>
      <c r="Q28" s="40"/>
      <c r="R28" s="40"/>
      <c r="S28" s="40"/>
      <c r="T28" s="40"/>
      <c r="U28" s="40"/>
      <c r="V28" s="40"/>
      <c r="W28" s="45" t="s">
        <v>47</v>
      </c>
      <c r="X28" s="45"/>
      <c r="Y28" s="45"/>
      <c r="Z28" s="45"/>
      <c r="AA28" s="45"/>
      <c r="AB28" s="45"/>
      <c r="AC28" s="45"/>
      <c r="AD28" s="45"/>
      <c r="AE28" s="45"/>
      <c r="AF28" s="40"/>
      <c r="AG28" s="40"/>
      <c r="AH28" s="40"/>
      <c r="AI28" s="40"/>
      <c r="AJ28" s="40"/>
      <c r="AK28" s="45" t="s">
        <v>48</v>
      </c>
      <c r="AL28" s="45"/>
      <c r="AM28" s="45"/>
      <c r="AN28" s="45"/>
      <c r="AO28" s="45"/>
      <c r="AP28" s="40"/>
      <c r="AQ28" s="40"/>
      <c r="AR28" s="44"/>
      <c r="BE28" s="32"/>
    </row>
    <row r="29" spans="2:57" s="2" customFormat="1" ht="14.4" customHeight="1">
      <c r="B29" s="46"/>
      <c r="C29" s="47"/>
      <c r="D29" s="33" t="s">
        <v>49</v>
      </c>
      <c r="E29" s="47"/>
      <c r="F29" s="33" t="s">
        <v>50</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2:57" s="2" customFormat="1" ht="14.4" customHeight="1">
      <c r="B30" s="46"/>
      <c r="C30" s="47"/>
      <c r="D30" s="47"/>
      <c r="E30" s="47"/>
      <c r="F30" s="33" t="s">
        <v>51</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2:57" s="2" customFormat="1" ht="14.4" customHeight="1" hidden="1">
      <c r="B31" s="46"/>
      <c r="C31" s="47"/>
      <c r="D31" s="47"/>
      <c r="E31" s="47"/>
      <c r="F31" s="33" t="s">
        <v>52</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2:57" s="2" customFormat="1" ht="14.4" customHeight="1" hidden="1">
      <c r="B32" s="46"/>
      <c r="C32" s="47"/>
      <c r="D32" s="47"/>
      <c r="E32" s="47"/>
      <c r="F32" s="33" t="s">
        <v>53</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2:44" s="2" customFormat="1" ht="14.4" customHeight="1" hidden="1">
      <c r="B33" s="46"/>
      <c r="C33" s="47"/>
      <c r="D33" s="47"/>
      <c r="E33" s="47"/>
      <c r="F33" s="33" t="s">
        <v>54</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2"/>
      <c r="D35" s="53" t="s">
        <v>55</v>
      </c>
      <c r="E35" s="54"/>
      <c r="F35" s="54"/>
      <c r="G35" s="54"/>
      <c r="H35" s="54"/>
      <c r="I35" s="54"/>
      <c r="J35" s="54"/>
      <c r="K35" s="54"/>
      <c r="L35" s="54"/>
      <c r="M35" s="54"/>
      <c r="N35" s="54"/>
      <c r="O35" s="54"/>
      <c r="P35" s="54"/>
      <c r="Q35" s="54"/>
      <c r="R35" s="54"/>
      <c r="S35" s="54"/>
      <c r="T35" s="55" t="s">
        <v>56</v>
      </c>
      <c r="U35" s="54"/>
      <c r="V35" s="54"/>
      <c r="W35" s="54"/>
      <c r="X35" s="56" t="s">
        <v>57</v>
      </c>
      <c r="Y35" s="54"/>
      <c r="Z35" s="54"/>
      <c r="AA35" s="54"/>
      <c r="AB35" s="54"/>
      <c r="AC35" s="54"/>
      <c r="AD35" s="54"/>
      <c r="AE35" s="54"/>
      <c r="AF35" s="54"/>
      <c r="AG35" s="54"/>
      <c r="AH35" s="54"/>
      <c r="AI35" s="54"/>
      <c r="AJ35" s="54"/>
      <c r="AK35" s="57">
        <f>SUM(AK26:AK33)</f>
        <v>0</v>
      </c>
      <c r="AL35" s="54"/>
      <c r="AM35" s="54"/>
      <c r="AN35" s="54"/>
      <c r="AO35" s="58"/>
      <c r="AP35" s="52"/>
      <c r="AQ35" s="52"/>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row>
    <row r="41" spans="2:44" s="1" customFormat="1" ht="6.95" customHeight="1">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row>
    <row r="42" spans="2:44" s="1" customFormat="1" ht="24.95" customHeight="1">
      <c r="B42" s="39"/>
      <c r="C42" s="24" t="s">
        <v>58</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3" customFormat="1" ht="12" customHeight="1">
      <c r="B44" s="63"/>
      <c r="C44" s="33" t="s">
        <v>13</v>
      </c>
      <c r="D44" s="64"/>
      <c r="E44" s="64"/>
      <c r="F44" s="64"/>
      <c r="G44" s="64"/>
      <c r="H44" s="64"/>
      <c r="I44" s="64"/>
      <c r="J44" s="64"/>
      <c r="K44" s="64"/>
      <c r="L44" s="64" t="str">
        <f>K5</f>
        <v>2017017-PAST</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row>
    <row r="45" spans="2:44" s="4" customFormat="1" ht="36.95" customHeight="1">
      <c r="B45" s="66"/>
      <c r="C45" s="67" t="s">
        <v>16</v>
      </c>
      <c r="D45" s="68"/>
      <c r="E45" s="68"/>
      <c r="F45" s="68"/>
      <c r="G45" s="68"/>
      <c r="H45" s="68"/>
      <c r="I45" s="68"/>
      <c r="J45" s="68"/>
      <c r="K45" s="68"/>
      <c r="L45" s="69" t="str">
        <f>K6</f>
        <v>Oprava zatrubnění Jizerského potoka</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3" t="s">
        <v>23</v>
      </c>
      <c r="D47" s="40"/>
      <c r="E47" s="40"/>
      <c r="F47" s="40"/>
      <c r="G47" s="40"/>
      <c r="H47" s="40"/>
      <c r="I47" s="40"/>
      <c r="J47" s="40"/>
      <c r="K47" s="40"/>
      <c r="L47" s="71" t="str">
        <f>IF(K8="","",K8)</f>
        <v>Liberec</v>
      </c>
      <c r="M47" s="40"/>
      <c r="N47" s="40"/>
      <c r="O47" s="40"/>
      <c r="P47" s="40"/>
      <c r="Q47" s="40"/>
      <c r="R47" s="40"/>
      <c r="S47" s="40"/>
      <c r="T47" s="40"/>
      <c r="U47" s="40"/>
      <c r="V47" s="40"/>
      <c r="W47" s="40"/>
      <c r="X47" s="40"/>
      <c r="Y47" s="40"/>
      <c r="Z47" s="40"/>
      <c r="AA47" s="40"/>
      <c r="AB47" s="40"/>
      <c r="AC47" s="40"/>
      <c r="AD47" s="40"/>
      <c r="AE47" s="40"/>
      <c r="AF47" s="40"/>
      <c r="AG47" s="40"/>
      <c r="AH47" s="40"/>
      <c r="AI47" s="33" t="s">
        <v>25</v>
      </c>
      <c r="AJ47" s="40"/>
      <c r="AK47" s="40"/>
      <c r="AL47" s="40"/>
      <c r="AM47" s="72" t="str">
        <f>IF(AN8="","",AN8)</f>
        <v>12. 2. 2019</v>
      </c>
      <c r="AN47" s="72"/>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5.15" customHeight="1">
      <c r="B49" s="39"/>
      <c r="C49" s="33" t="s">
        <v>29</v>
      </c>
      <c r="D49" s="40"/>
      <c r="E49" s="40"/>
      <c r="F49" s="40"/>
      <c r="G49" s="40"/>
      <c r="H49" s="40"/>
      <c r="I49" s="40"/>
      <c r="J49" s="40"/>
      <c r="K49" s="40"/>
      <c r="L49" s="64" t="str">
        <f>IF(E11="","",E11)</f>
        <v>Statutární město Liberec</v>
      </c>
      <c r="M49" s="40"/>
      <c r="N49" s="40"/>
      <c r="O49" s="40"/>
      <c r="P49" s="40"/>
      <c r="Q49" s="40"/>
      <c r="R49" s="40"/>
      <c r="S49" s="40"/>
      <c r="T49" s="40"/>
      <c r="U49" s="40"/>
      <c r="V49" s="40"/>
      <c r="W49" s="40"/>
      <c r="X49" s="40"/>
      <c r="Y49" s="40"/>
      <c r="Z49" s="40"/>
      <c r="AA49" s="40"/>
      <c r="AB49" s="40"/>
      <c r="AC49" s="40"/>
      <c r="AD49" s="40"/>
      <c r="AE49" s="40"/>
      <c r="AF49" s="40"/>
      <c r="AG49" s="40"/>
      <c r="AH49" s="40"/>
      <c r="AI49" s="33" t="s">
        <v>37</v>
      </c>
      <c r="AJ49" s="40"/>
      <c r="AK49" s="40"/>
      <c r="AL49" s="40"/>
      <c r="AM49" s="73" t="str">
        <f>IF(E17="","",E17)</f>
        <v>SNOWPLAN, spol. s r.o.</v>
      </c>
      <c r="AN49" s="64"/>
      <c r="AO49" s="64"/>
      <c r="AP49" s="64"/>
      <c r="AQ49" s="40"/>
      <c r="AR49" s="44"/>
      <c r="AS49" s="74" t="s">
        <v>59</v>
      </c>
      <c r="AT49" s="75"/>
      <c r="AU49" s="76"/>
      <c r="AV49" s="76"/>
      <c r="AW49" s="76"/>
      <c r="AX49" s="76"/>
      <c r="AY49" s="76"/>
      <c r="AZ49" s="76"/>
      <c r="BA49" s="76"/>
      <c r="BB49" s="76"/>
      <c r="BC49" s="76"/>
      <c r="BD49" s="77"/>
    </row>
    <row r="50" spans="2:56" s="1" customFormat="1" ht="15.15" customHeight="1">
      <c r="B50" s="39"/>
      <c r="C50" s="33" t="s">
        <v>35</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3" t="s">
        <v>42</v>
      </c>
      <c r="AJ50" s="40"/>
      <c r="AK50" s="40"/>
      <c r="AL50" s="40"/>
      <c r="AM50" s="73" t="str">
        <f>IF(E20="","",E20)</f>
        <v>SNOWPLAN, spol. s r.o.</v>
      </c>
      <c r="AN50" s="64"/>
      <c r="AO50" s="64"/>
      <c r="AP50" s="64"/>
      <c r="AQ50" s="40"/>
      <c r="AR50" s="44"/>
      <c r="AS50" s="78"/>
      <c r="AT50" s="79"/>
      <c r="AU50" s="80"/>
      <c r="AV50" s="80"/>
      <c r="AW50" s="80"/>
      <c r="AX50" s="80"/>
      <c r="AY50" s="80"/>
      <c r="AZ50" s="80"/>
      <c r="BA50" s="80"/>
      <c r="BB50" s="80"/>
      <c r="BC50" s="80"/>
      <c r="BD50" s="81"/>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row>
    <row r="52" spans="2:56" s="1" customFormat="1" ht="29.25" customHeight="1">
      <c r="B52" s="39"/>
      <c r="C52" s="86" t="s">
        <v>60</v>
      </c>
      <c r="D52" s="87"/>
      <c r="E52" s="87"/>
      <c r="F52" s="87"/>
      <c r="G52" s="87"/>
      <c r="H52" s="88"/>
      <c r="I52" s="89" t="s">
        <v>61</v>
      </c>
      <c r="J52" s="87"/>
      <c r="K52" s="87"/>
      <c r="L52" s="87"/>
      <c r="M52" s="87"/>
      <c r="N52" s="87"/>
      <c r="O52" s="87"/>
      <c r="P52" s="87"/>
      <c r="Q52" s="87"/>
      <c r="R52" s="87"/>
      <c r="S52" s="87"/>
      <c r="T52" s="87"/>
      <c r="U52" s="87"/>
      <c r="V52" s="87"/>
      <c r="W52" s="87"/>
      <c r="X52" s="87"/>
      <c r="Y52" s="87"/>
      <c r="Z52" s="87"/>
      <c r="AA52" s="87"/>
      <c r="AB52" s="87"/>
      <c r="AC52" s="87"/>
      <c r="AD52" s="87"/>
      <c r="AE52" s="87"/>
      <c r="AF52" s="87"/>
      <c r="AG52" s="90" t="s">
        <v>62</v>
      </c>
      <c r="AH52" s="87"/>
      <c r="AI52" s="87"/>
      <c r="AJ52" s="87"/>
      <c r="AK52" s="87"/>
      <c r="AL52" s="87"/>
      <c r="AM52" s="87"/>
      <c r="AN52" s="89" t="s">
        <v>63</v>
      </c>
      <c r="AO52" s="87"/>
      <c r="AP52" s="87"/>
      <c r="AQ52" s="91" t="s">
        <v>64</v>
      </c>
      <c r="AR52" s="44"/>
      <c r="AS52" s="92" t="s">
        <v>65</v>
      </c>
      <c r="AT52" s="93" t="s">
        <v>66</v>
      </c>
      <c r="AU52" s="93" t="s">
        <v>67</v>
      </c>
      <c r="AV52" s="93" t="s">
        <v>68</v>
      </c>
      <c r="AW52" s="93" t="s">
        <v>69</v>
      </c>
      <c r="AX52" s="93" t="s">
        <v>70</v>
      </c>
      <c r="AY52" s="93" t="s">
        <v>71</v>
      </c>
      <c r="AZ52" s="93" t="s">
        <v>72</v>
      </c>
      <c r="BA52" s="93" t="s">
        <v>73</v>
      </c>
      <c r="BB52" s="93" t="s">
        <v>74</v>
      </c>
      <c r="BC52" s="93" t="s">
        <v>75</v>
      </c>
      <c r="BD52" s="94" t="s">
        <v>76</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row>
    <row r="54" spans="2:90" s="5" customFormat="1" ht="32.4" customHeight="1">
      <c r="B54" s="98"/>
      <c r="C54" s="99" t="s">
        <v>77</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ROUND(SUM(AG55:AG56),2)</f>
        <v>0</v>
      </c>
      <c r="AH54" s="101"/>
      <c r="AI54" s="101"/>
      <c r="AJ54" s="101"/>
      <c r="AK54" s="101"/>
      <c r="AL54" s="101"/>
      <c r="AM54" s="101"/>
      <c r="AN54" s="102">
        <f>SUM(AG54,AT54)</f>
        <v>0</v>
      </c>
      <c r="AO54" s="102"/>
      <c r="AP54" s="102"/>
      <c r="AQ54" s="103" t="s">
        <v>20</v>
      </c>
      <c r="AR54" s="104"/>
      <c r="AS54" s="105">
        <f>ROUND(SUM(AS55:AS56),2)</f>
        <v>0</v>
      </c>
      <c r="AT54" s="106">
        <f>ROUND(SUM(AV54:AW54),2)</f>
        <v>0</v>
      </c>
      <c r="AU54" s="107">
        <f>ROUND(SUM(AU55:AU56),5)</f>
        <v>0</v>
      </c>
      <c r="AV54" s="106">
        <f>ROUND(AZ54*L29,2)</f>
        <v>0</v>
      </c>
      <c r="AW54" s="106">
        <f>ROUND(BA54*L30,2)</f>
        <v>0</v>
      </c>
      <c r="AX54" s="106">
        <f>ROUND(BB54*L29,2)</f>
        <v>0</v>
      </c>
      <c r="AY54" s="106">
        <f>ROUND(BC54*L30,2)</f>
        <v>0</v>
      </c>
      <c r="AZ54" s="106">
        <f>ROUND(SUM(AZ55:AZ56),2)</f>
        <v>0</v>
      </c>
      <c r="BA54" s="106">
        <f>ROUND(SUM(BA55:BA56),2)</f>
        <v>0</v>
      </c>
      <c r="BB54" s="106">
        <f>ROUND(SUM(BB55:BB56),2)</f>
        <v>0</v>
      </c>
      <c r="BC54" s="106">
        <f>ROUND(SUM(BC55:BC56),2)</f>
        <v>0</v>
      </c>
      <c r="BD54" s="108">
        <f>ROUND(SUM(BD55:BD56),2)</f>
        <v>0</v>
      </c>
      <c r="BS54" s="109" t="s">
        <v>78</v>
      </c>
      <c r="BT54" s="109" t="s">
        <v>79</v>
      </c>
      <c r="BU54" s="110" t="s">
        <v>80</v>
      </c>
      <c r="BV54" s="109" t="s">
        <v>81</v>
      </c>
      <c r="BW54" s="109" t="s">
        <v>5</v>
      </c>
      <c r="BX54" s="109" t="s">
        <v>82</v>
      </c>
      <c r="CL54" s="109" t="s">
        <v>20</v>
      </c>
    </row>
    <row r="55" spans="1:91" s="6" customFormat="1" ht="27" customHeight="1">
      <c r="A55" s="111" t="s">
        <v>83</v>
      </c>
      <c r="B55" s="112"/>
      <c r="C55" s="113"/>
      <c r="D55" s="114" t="s">
        <v>84</v>
      </c>
      <c r="E55" s="114"/>
      <c r="F55" s="114"/>
      <c r="G55" s="114"/>
      <c r="H55" s="114"/>
      <c r="I55" s="115"/>
      <c r="J55" s="114" t="s">
        <v>85</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'01 - SO 333 - Oprava zatr...'!J30</f>
        <v>0</v>
      </c>
      <c r="AH55" s="115"/>
      <c r="AI55" s="115"/>
      <c r="AJ55" s="115"/>
      <c r="AK55" s="115"/>
      <c r="AL55" s="115"/>
      <c r="AM55" s="115"/>
      <c r="AN55" s="116">
        <f>SUM(AG55,AT55)</f>
        <v>0</v>
      </c>
      <c r="AO55" s="115"/>
      <c r="AP55" s="115"/>
      <c r="AQ55" s="117" t="s">
        <v>86</v>
      </c>
      <c r="AR55" s="118"/>
      <c r="AS55" s="119">
        <v>0</v>
      </c>
      <c r="AT55" s="120">
        <f>ROUND(SUM(AV55:AW55),2)</f>
        <v>0</v>
      </c>
      <c r="AU55" s="121">
        <f>'01 - SO 333 - Oprava zatr...'!P90</f>
        <v>0</v>
      </c>
      <c r="AV55" s="120">
        <f>'01 - SO 333 - Oprava zatr...'!J33</f>
        <v>0</v>
      </c>
      <c r="AW55" s="120">
        <f>'01 - SO 333 - Oprava zatr...'!J34</f>
        <v>0</v>
      </c>
      <c r="AX55" s="120">
        <f>'01 - SO 333 - Oprava zatr...'!J35</f>
        <v>0</v>
      </c>
      <c r="AY55" s="120">
        <f>'01 - SO 333 - Oprava zatr...'!J36</f>
        <v>0</v>
      </c>
      <c r="AZ55" s="120">
        <f>'01 - SO 333 - Oprava zatr...'!F33</f>
        <v>0</v>
      </c>
      <c r="BA55" s="120">
        <f>'01 - SO 333 - Oprava zatr...'!F34</f>
        <v>0</v>
      </c>
      <c r="BB55" s="120">
        <f>'01 - SO 333 - Oprava zatr...'!F35</f>
        <v>0</v>
      </c>
      <c r="BC55" s="120">
        <f>'01 - SO 333 - Oprava zatr...'!F36</f>
        <v>0</v>
      </c>
      <c r="BD55" s="122">
        <f>'01 - SO 333 - Oprava zatr...'!F37</f>
        <v>0</v>
      </c>
      <c r="BT55" s="123" t="s">
        <v>22</v>
      </c>
      <c r="BV55" s="123" t="s">
        <v>81</v>
      </c>
      <c r="BW55" s="123" t="s">
        <v>87</v>
      </c>
      <c r="BX55" s="123" t="s">
        <v>5</v>
      </c>
      <c r="CL55" s="123" t="s">
        <v>20</v>
      </c>
      <c r="CM55" s="123" t="s">
        <v>88</v>
      </c>
    </row>
    <row r="56" spans="1:91" s="6" customFormat="1" ht="16.5" customHeight="1">
      <c r="A56" s="111" t="s">
        <v>83</v>
      </c>
      <c r="B56" s="112"/>
      <c r="C56" s="113"/>
      <c r="D56" s="114" t="s">
        <v>89</v>
      </c>
      <c r="E56" s="114"/>
      <c r="F56" s="114"/>
      <c r="G56" s="114"/>
      <c r="H56" s="114"/>
      <c r="I56" s="115"/>
      <c r="J56" s="114" t="s">
        <v>90</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'02 - VRN - Vedlejší rozpo...'!J30</f>
        <v>0</v>
      </c>
      <c r="AH56" s="115"/>
      <c r="AI56" s="115"/>
      <c r="AJ56" s="115"/>
      <c r="AK56" s="115"/>
      <c r="AL56" s="115"/>
      <c r="AM56" s="115"/>
      <c r="AN56" s="116">
        <f>SUM(AG56,AT56)</f>
        <v>0</v>
      </c>
      <c r="AO56" s="115"/>
      <c r="AP56" s="115"/>
      <c r="AQ56" s="117" t="s">
        <v>86</v>
      </c>
      <c r="AR56" s="118"/>
      <c r="AS56" s="124">
        <v>0</v>
      </c>
      <c r="AT56" s="125">
        <f>ROUND(SUM(AV56:AW56),2)</f>
        <v>0</v>
      </c>
      <c r="AU56" s="126">
        <f>'02 - VRN - Vedlejší rozpo...'!P87</f>
        <v>0</v>
      </c>
      <c r="AV56" s="125">
        <f>'02 - VRN - Vedlejší rozpo...'!J33</f>
        <v>0</v>
      </c>
      <c r="AW56" s="125">
        <f>'02 - VRN - Vedlejší rozpo...'!J34</f>
        <v>0</v>
      </c>
      <c r="AX56" s="125">
        <f>'02 - VRN - Vedlejší rozpo...'!J35</f>
        <v>0</v>
      </c>
      <c r="AY56" s="125">
        <f>'02 - VRN - Vedlejší rozpo...'!J36</f>
        <v>0</v>
      </c>
      <c r="AZ56" s="125">
        <f>'02 - VRN - Vedlejší rozpo...'!F33</f>
        <v>0</v>
      </c>
      <c r="BA56" s="125">
        <f>'02 - VRN - Vedlejší rozpo...'!F34</f>
        <v>0</v>
      </c>
      <c r="BB56" s="125">
        <f>'02 - VRN - Vedlejší rozpo...'!F35</f>
        <v>0</v>
      </c>
      <c r="BC56" s="125">
        <f>'02 - VRN - Vedlejší rozpo...'!F36</f>
        <v>0</v>
      </c>
      <c r="BD56" s="127">
        <f>'02 - VRN - Vedlejší rozpo...'!F37</f>
        <v>0</v>
      </c>
      <c r="BT56" s="123" t="s">
        <v>22</v>
      </c>
      <c r="BV56" s="123" t="s">
        <v>81</v>
      </c>
      <c r="BW56" s="123" t="s">
        <v>91</v>
      </c>
      <c r="BX56" s="123" t="s">
        <v>5</v>
      </c>
      <c r="CL56" s="123" t="s">
        <v>20</v>
      </c>
      <c r="CM56" s="123" t="s">
        <v>88</v>
      </c>
    </row>
    <row r="57" spans="2:44" s="1" customFormat="1" ht="30" customHeight="1">
      <c r="B57" s="39"/>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4"/>
    </row>
    <row r="58" spans="2:44" s="1" customFormat="1" ht="6.95" customHeight="1">
      <c r="B58" s="59"/>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44"/>
    </row>
  </sheetData>
  <sheetProtection password="CC35" sheet="1" objects="1" scenarios="1" formatColumns="0" formatRows="0"/>
  <mergeCells count="4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s>
  <hyperlinks>
    <hyperlink ref="A55" location="'01 - SO 333 - Oprava zatr...'!C2" display="/"/>
    <hyperlink ref="A56" location="'02 - VRN - Vedlejší rozp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52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87</v>
      </c>
    </row>
    <row r="3" spans="2:46" ht="6.95" customHeight="1">
      <c r="B3" s="129"/>
      <c r="C3" s="130"/>
      <c r="D3" s="130"/>
      <c r="E3" s="130"/>
      <c r="F3" s="130"/>
      <c r="G3" s="130"/>
      <c r="H3" s="130"/>
      <c r="I3" s="131"/>
      <c r="J3" s="130"/>
      <c r="K3" s="130"/>
      <c r="L3" s="21"/>
      <c r="AT3" s="18" t="s">
        <v>88</v>
      </c>
    </row>
    <row r="4" spans="2:46" ht="24.95" customHeight="1">
      <c r="B4" s="21"/>
      <c r="D4" s="132" t="s">
        <v>92</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Oprava zatrubnění Jizerského potoka</v>
      </c>
      <c r="F7" s="134"/>
      <c r="G7" s="134"/>
      <c r="H7" s="134"/>
      <c r="L7" s="21"/>
    </row>
    <row r="8" spans="2:12" s="1" customFormat="1" ht="12" customHeight="1">
      <c r="B8" s="44"/>
      <c r="D8" s="134" t="s">
        <v>93</v>
      </c>
      <c r="I8" s="136"/>
      <c r="L8" s="44"/>
    </row>
    <row r="9" spans="2:12" s="1" customFormat="1" ht="36.95" customHeight="1">
      <c r="B9" s="44"/>
      <c r="E9" s="137" t="s">
        <v>94</v>
      </c>
      <c r="F9" s="1"/>
      <c r="G9" s="1"/>
      <c r="H9" s="1"/>
      <c r="I9" s="136"/>
      <c r="L9" s="44"/>
    </row>
    <row r="10" spans="2:12" s="1" customFormat="1" ht="12">
      <c r="B10" s="44"/>
      <c r="I10" s="136"/>
      <c r="L10" s="44"/>
    </row>
    <row r="11" spans="2:12" s="1" customFormat="1" ht="12" customHeight="1">
      <c r="B11" s="44"/>
      <c r="D11" s="134" t="s">
        <v>19</v>
      </c>
      <c r="F11" s="138" t="s">
        <v>20</v>
      </c>
      <c r="I11" s="139" t="s">
        <v>21</v>
      </c>
      <c r="J11" s="138" t="s">
        <v>20</v>
      </c>
      <c r="L11" s="44"/>
    </row>
    <row r="12" spans="2:12" s="1" customFormat="1" ht="12" customHeight="1">
      <c r="B12" s="44"/>
      <c r="D12" s="134" t="s">
        <v>23</v>
      </c>
      <c r="F12" s="138" t="s">
        <v>24</v>
      </c>
      <c r="I12" s="139" t="s">
        <v>25</v>
      </c>
      <c r="J12" s="140" t="str">
        <f>'Rekapitulace stavby'!AN8</f>
        <v>12. 2. 2019</v>
      </c>
      <c r="L12" s="44"/>
    </row>
    <row r="13" spans="2:12" s="1" customFormat="1" ht="10.8" customHeight="1">
      <c r="B13" s="44"/>
      <c r="I13" s="136"/>
      <c r="L13" s="44"/>
    </row>
    <row r="14" spans="2:12" s="1" customFormat="1" ht="12" customHeight="1">
      <c r="B14" s="44"/>
      <c r="D14" s="134" t="s">
        <v>29</v>
      </c>
      <c r="I14" s="139" t="s">
        <v>30</v>
      </c>
      <c r="J14" s="138" t="s">
        <v>31</v>
      </c>
      <c r="L14" s="44"/>
    </row>
    <row r="15" spans="2:12" s="1" customFormat="1" ht="18" customHeight="1">
      <c r="B15" s="44"/>
      <c r="E15" s="138" t="s">
        <v>32</v>
      </c>
      <c r="I15" s="139" t="s">
        <v>33</v>
      </c>
      <c r="J15" s="138" t="s">
        <v>34</v>
      </c>
      <c r="L15" s="44"/>
    </row>
    <row r="16" spans="2:12" s="1" customFormat="1" ht="6.95" customHeight="1">
      <c r="B16" s="44"/>
      <c r="I16" s="136"/>
      <c r="L16" s="44"/>
    </row>
    <row r="17" spans="2:12" s="1" customFormat="1" ht="12" customHeight="1">
      <c r="B17" s="44"/>
      <c r="D17" s="134" t="s">
        <v>35</v>
      </c>
      <c r="I17" s="139" t="s">
        <v>30</v>
      </c>
      <c r="J17" s="34" t="str">
        <f>'Rekapitulace stavby'!AN13</f>
        <v>Vyplň údaj</v>
      </c>
      <c r="L17" s="44"/>
    </row>
    <row r="18" spans="2:12" s="1" customFormat="1" ht="18" customHeight="1">
      <c r="B18" s="44"/>
      <c r="E18" s="34" t="str">
        <f>'Rekapitulace stavby'!E14</f>
        <v>Vyplň údaj</v>
      </c>
      <c r="F18" s="138"/>
      <c r="G18" s="138"/>
      <c r="H18" s="138"/>
      <c r="I18" s="139" t="s">
        <v>33</v>
      </c>
      <c r="J18" s="34" t="str">
        <f>'Rekapitulace stavby'!AN14</f>
        <v>Vyplň údaj</v>
      </c>
      <c r="L18" s="44"/>
    </row>
    <row r="19" spans="2:12" s="1" customFormat="1" ht="6.95" customHeight="1">
      <c r="B19" s="44"/>
      <c r="I19" s="136"/>
      <c r="L19" s="44"/>
    </row>
    <row r="20" spans="2:12" s="1" customFormat="1" ht="12" customHeight="1">
      <c r="B20" s="44"/>
      <c r="D20" s="134" t="s">
        <v>37</v>
      </c>
      <c r="I20" s="139" t="s">
        <v>30</v>
      </c>
      <c r="J20" s="138" t="s">
        <v>38</v>
      </c>
      <c r="L20" s="44"/>
    </row>
    <row r="21" spans="2:12" s="1" customFormat="1" ht="18" customHeight="1">
      <c r="B21" s="44"/>
      <c r="E21" s="138" t="s">
        <v>39</v>
      </c>
      <c r="I21" s="139" t="s">
        <v>33</v>
      </c>
      <c r="J21" s="138" t="s">
        <v>40</v>
      </c>
      <c r="L21" s="44"/>
    </row>
    <row r="22" spans="2:12" s="1" customFormat="1" ht="6.95" customHeight="1">
      <c r="B22" s="44"/>
      <c r="I22" s="136"/>
      <c r="L22" s="44"/>
    </row>
    <row r="23" spans="2:12" s="1" customFormat="1" ht="12" customHeight="1">
      <c r="B23" s="44"/>
      <c r="D23" s="134" t="s">
        <v>42</v>
      </c>
      <c r="I23" s="139" t="s">
        <v>30</v>
      </c>
      <c r="J23" s="138" t="s">
        <v>38</v>
      </c>
      <c r="L23" s="44"/>
    </row>
    <row r="24" spans="2:12" s="1" customFormat="1" ht="18" customHeight="1">
      <c r="B24" s="44"/>
      <c r="E24" s="138" t="s">
        <v>39</v>
      </c>
      <c r="I24" s="139" t="s">
        <v>33</v>
      </c>
      <c r="J24" s="138" t="s">
        <v>40</v>
      </c>
      <c r="L24" s="44"/>
    </row>
    <row r="25" spans="2:12" s="1" customFormat="1" ht="6.95" customHeight="1">
      <c r="B25" s="44"/>
      <c r="I25" s="136"/>
      <c r="L25" s="44"/>
    </row>
    <row r="26" spans="2:12" s="1" customFormat="1" ht="12" customHeight="1">
      <c r="B26" s="44"/>
      <c r="D26" s="134" t="s">
        <v>43</v>
      </c>
      <c r="I26" s="136"/>
      <c r="L26" s="44"/>
    </row>
    <row r="27" spans="2:12" s="7" customFormat="1" ht="51" customHeight="1">
      <c r="B27" s="141"/>
      <c r="E27" s="142" t="s">
        <v>44</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45</v>
      </c>
      <c r="I30" s="136"/>
      <c r="J30" s="146">
        <f>ROUND(J90,2)</f>
        <v>0</v>
      </c>
      <c r="L30" s="44"/>
    </row>
    <row r="31" spans="2:12" s="1" customFormat="1" ht="6.95" customHeight="1">
      <c r="B31" s="44"/>
      <c r="D31" s="76"/>
      <c r="E31" s="76"/>
      <c r="F31" s="76"/>
      <c r="G31" s="76"/>
      <c r="H31" s="76"/>
      <c r="I31" s="144"/>
      <c r="J31" s="76"/>
      <c r="K31" s="76"/>
      <c r="L31" s="44"/>
    </row>
    <row r="32" spans="2:12" s="1" customFormat="1" ht="14.4" customHeight="1">
      <c r="B32" s="44"/>
      <c r="F32" s="147" t="s">
        <v>47</v>
      </c>
      <c r="I32" s="148" t="s">
        <v>46</v>
      </c>
      <c r="J32" s="147" t="s">
        <v>48</v>
      </c>
      <c r="L32" s="44"/>
    </row>
    <row r="33" spans="2:12" s="1" customFormat="1" ht="14.4" customHeight="1">
      <c r="B33" s="44"/>
      <c r="D33" s="149" t="s">
        <v>49</v>
      </c>
      <c r="E33" s="134" t="s">
        <v>50</v>
      </c>
      <c r="F33" s="150">
        <f>ROUND((SUM(BE90:BE525)),2)</f>
        <v>0</v>
      </c>
      <c r="I33" s="151">
        <v>0.21</v>
      </c>
      <c r="J33" s="150">
        <f>ROUND(((SUM(BE90:BE525))*I33),2)</f>
        <v>0</v>
      </c>
      <c r="L33" s="44"/>
    </row>
    <row r="34" spans="2:12" s="1" customFormat="1" ht="14.4" customHeight="1">
      <c r="B34" s="44"/>
      <c r="E34" s="134" t="s">
        <v>51</v>
      </c>
      <c r="F34" s="150">
        <f>ROUND((SUM(BF90:BF525)),2)</f>
        <v>0</v>
      </c>
      <c r="I34" s="151">
        <v>0.15</v>
      </c>
      <c r="J34" s="150">
        <f>ROUND(((SUM(BF90:BF525))*I34),2)</f>
        <v>0</v>
      </c>
      <c r="L34" s="44"/>
    </row>
    <row r="35" spans="2:12" s="1" customFormat="1" ht="14.4" customHeight="1" hidden="1">
      <c r="B35" s="44"/>
      <c r="E35" s="134" t="s">
        <v>52</v>
      </c>
      <c r="F35" s="150">
        <f>ROUND((SUM(BG90:BG525)),2)</f>
        <v>0</v>
      </c>
      <c r="I35" s="151">
        <v>0.21</v>
      </c>
      <c r="J35" s="150">
        <f>0</f>
        <v>0</v>
      </c>
      <c r="L35" s="44"/>
    </row>
    <row r="36" spans="2:12" s="1" customFormat="1" ht="14.4" customHeight="1" hidden="1">
      <c r="B36" s="44"/>
      <c r="E36" s="134" t="s">
        <v>53</v>
      </c>
      <c r="F36" s="150">
        <f>ROUND((SUM(BH90:BH525)),2)</f>
        <v>0</v>
      </c>
      <c r="I36" s="151">
        <v>0.15</v>
      </c>
      <c r="J36" s="150">
        <f>0</f>
        <v>0</v>
      </c>
      <c r="L36" s="44"/>
    </row>
    <row r="37" spans="2:12" s="1" customFormat="1" ht="14.4" customHeight="1" hidden="1">
      <c r="B37" s="44"/>
      <c r="E37" s="134" t="s">
        <v>54</v>
      </c>
      <c r="F37" s="150">
        <f>ROUND((SUM(BI90:BI525)),2)</f>
        <v>0</v>
      </c>
      <c r="I37" s="151">
        <v>0</v>
      </c>
      <c r="J37" s="150">
        <f>0</f>
        <v>0</v>
      </c>
      <c r="L37" s="44"/>
    </row>
    <row r="38" spans="2:12" s="1" customFormat="1" ht="6.95" customHeight="1">
      <c r="B38" s="44"/>
      <c r="I38" s="136"/>
      <c r="L38" s="44"/>
    </row>
    <row r="39" spans="2:12" s="1" customFormat="1" ht="25.4" customHeight="1">
      <c r="B39" s="44"/>
      <c r="C39" s="152"/>
      <c r="D39" s="153" t="s">
        <v>55</v>
      </c>
      <c r="E39" s="154"/>
      <c r="F39" s="154"/>
      <c r="G39" s="155" t="s">
        <v>56</v>
      </c>
      <c r="H39" s="156" t="s">
        <v>57</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95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Oprava zatrubnění Jizerského potoka</v>
      </c>
      <c r="F48" s="33"/>
      <c r="G48" s="33"/>
      <c r="H48" s="33"/>
      <c r="I48" s="136"/>
      <c r="J48" s="40"/>
      <c r="K48" s="40"/>
      <c r="L48" s="44"/>
    </row>
    <row r="49" spans="2:12" s="1" customFormat="1" ht="12" customHeight="1">
      <c r="B49" s="39"/>
      <c r="C49" s="33" t="s">
        <v>93</v>
      </c>
      <c r="D49" s="40"/>
      <c r="E49" s="40"/>
      <c r="F49" s="40"/>
      <c r="G49" s="40"/>
      <c r="H49" s="40"/>
      <c r="I49" s="136"/>
      <c r="J49" s="40"/>
      <c r="K49" s="40"/>
      <c r="L49" s="44"/>
    </row>
    <row r="50" spans="2:12" s="1" customFormat="1" ht="16.5" customHeight="1">
      <c r="B50" s="39"/>
      <c r="C50" s="40"/>
      <c r="D50" s="40"/>
      <c r="E50" s="69" t="str">
        <f>E9</f>
        <v>01 - SO 333 - Oprava zatrubnění Jizerského potoka km 1,157 - km 1,446</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23</v>
      </c>
      <c r="D52" s="40"/>
      <c r="E52" s="40"/>
      <c r="F52" s="28" t="str">
        <f>F12</f>
        <v>Liberec</v>
      </c>
      <c r="G52" s="40"/>
      <c r="H52" s="40"/>
      <c r="I52" s="139" t="s">
        <v>25</v>
      </c>
      <c r="J52" s="72" t="str">
        <f>IF(J12="","",J12)</f>
        <v>12. 2. 2019</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3" t="s">
        <v>29</v>
      </c>
      <c r="D54" s="40"/>
      <c r="E54" s="40"/>
      <c r="F54" s="28" t="str">
        <f>E15</f>
        <v>Statutární město Liberec</v>
      </c>
      <c r="G54" s="40"/>
      <c r="H54" s="40"/>
      <c r="I54" s="139" t="s">
        <v>37</v>
      </c>
      <c r="J54" s="37" t="str">
        <f>E21</f>
        <v>SNOWPLAN, spol. s r.o.</v>
      </c>
      <c r="K54" s="40"/>
      <c r="L54" s="44"/>
    </row>
    <row r="55" spans="2:12" s="1" customFormat="1" ht="27.9" customHeight="1">
      <c r="B55" s="39"/>
      <c r="C55" s="33" t="s">
        <v>35</v>
      </c>
      <c r="D55" s="40"/>
      <c r="E55" s="40"/>
      <c r="F55" s="28" t="str">
        <f>IF(E18="","",E18)</f>
        <v>Vyplň údaj</v>
      </c>
      <c r="G55" s="40"/>
      <c r="H55" s="40"/>
      <c r="I55" s="139" t="s">
        <v>42</v>
      </c>
      <c r="J55" s="37" t="str">
        <f>E24</f>
        <v>SNOWPLAN, spol. s r.o.</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96</v>
      </c>
      <c r="D57" s="168"/>
      <c r="E57" s="168"/>
      <c r="F57" s="168"/>
      <c r="G57" s="168"/>
      <c r="H57" s="168"/>
      <c r="I57" s="169"/>
      <c r="J57" s="170" t="s">
        <v>97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77</v>
      </c>
      <c r="D59" s="40"/>
      <c r="E59" s="40"/>
      <c r="F59" s="40"/>
      <c r="G59" s="40"/>
      <c r="H59" s="40"/>
      <c r="I59" s="136"/>
      <c r="J59" s="102">
        <f>J90</f>
        <v>0</v>
      </c>
      <c r="K59" s="40"/>
      <c r="L59" s="44"/>
      <c r="AU59" s="18" t="s">
        <v>98</v>
      </c>
    </row>
    <row r="60" spans="2:12" s="8" customFormat="1" ht="24.95" customHeight="1">
      <c r="B60" s="172"/>
      <c r="C60" s="173"/>
      <c r="D60" s="174" t="s">
        <v>99</v>
      </c>
      <c r="E60" s="175"/>
      <c r="F60" s="175"/>
      <c r="G60" s="175"/>
      <c r="H60" s="175"/>
      <c r="I60" s="176"/>
      <c r="J60" s="177">
        <f>J91</f>
        <v>0</v>
      </c>
      <c r="K60" s="173"/>
      <c r="L60" s="178"/>
    </row>
    <row r="61" spans="2:12" s="9" customFormat="1" ht="19.9" customHeight="1">
      <c r="B61" s="179"/>
      <c r="C61" s="180"/>
      <c r="D61" s="181" t="s">
        <v>100</v>
      </c>
      <c r="E61" s="182"/>
      <c r="F61" s="182"/>
      <c r="G61" s="182"/>
      <c r="H61" s="182"/>
      <c r="I61" s="183"/>
      <c r="J61" s="184">
        <f>J92</f>
        <v>0</v>
      </c>
      <c r="K61" s="180"/>
      <c r="L61" s="185"/>
    </row>
    <row r="62" spans="2:12" s="9" customFormat="1" ht="19.9" customHeight="1">
      <c r="B62" s="179"/>
      <c r="C62" s="180"/>
      <c r="D62" s="181" t="s">
        <v>101</v>
      </c>
      <c r="E62" s="182"/>
      <c r="F62" s="182"/>
      <c r="G62" s="182"/>
      <c r="H62" s="182"/>
      <c r="I62" s="183"/>
      <c r="J62" s="184">
        <f>J332</f>
        <v>0</v>
      </c>
      <c r="K62" s="180"/>
      <c r="L62" s="185"/>
    </row>
    <row r="63" spans="2:12" s="9" customFormat="1" ht="19.9" customHeight="1">
      <c r="B63" s="179"/>
      <c r="C63" s="180"/>
      <c r="D63" s="181" t="s">
        <v>102</v>
      </c>
      <c r="E63" s="182"/>
      <c r="F63" s="182"/>
      <c r="G63" s="182"/>
      <c r="H63" s="182"/>
      <c r="I63" s="183"/>
      <c r="J63" s="184">
        <f>J340</f>
        <v>0</v>
      </c>
      <c r="K63" s="180"/>
      <c r="L63" s="185"/>
    </row>
    <row r="64" spans="2:12" s="9" customFormat="1" ht="19.9" customHeight="1">
      <c r="B64" s="179"/>
      <c r="C64" s="180"/>
      <c r="D64" s="181" t="s">
        <v>103</v>
      </c>
      <c r="E64" s="182"/>
      <c r="F64" s="182"/>
      <c r="G64" s="182"/>
      <c r="H64" s="182"/>
      <c r="I64" s="183"/>
      <c r="J64" s="184">
        <f>J365</f>
        <v>0</v>
      </c>
      <c r="K64" s="180"/>
      <c r="L64" s="185"/>
    </row>
    <row r="65" spans="2:12" s="9" customFormat="1" ht="19.9" customHeight="1">
      <c r="B65" s="179"/>
      <c r="C65" s="180"/>
      <c r="D65" s="181" t="s">
        <v>104</v>
      </c>
      <c r="E65" s="182"/>
      <c r="F65" s="182"/>
      <c r="G65" s="182"/>
      <c r="H65" s="182"/>
      <c r="I65" s="183"/>
      <c r="J65" s="184">
        <f>J389</f>
        <v>0</v>
      </c>
      <c r="K65" s="180"/>
      <c r="L65" s="185"/>
    </row>
    <row r="66" spans="2:12" s="9" customFormat="1" ht="19.9" customHeight="1">
      <c r="B66" s="179"/>
      <c r="C66" s="180"/>
      <c r="D66" s="181" t="s">
        <v>105</v>
      </c>
      <c r="E66" s="182"/>
      <c r="F66" s="182"/>
      <c r="G66" s="182"/>
      <c r="H66" s="182"/>
      <c r="I66" s="183"/>
      <c r="J66" s="184">
        <f>J402</f>
        <v>0</v>
      </c>
      <c r="K66" s="180"/>
      <c r="L66" s="185"/>
    </row>
    <row r="67" spans="2:12" s="9" customFormat="1" ht="19.9" customHeight="1">
      <c r="B67" s="179"/>
      <c r="C67" s="180"/>
      <c r="D67" s="181" t="s">
        <v>106</v>
      </c>
      <c r="E67" s="182"/>
      <c r="F67" s="182"/>
      <c r="G67" s="182"/>
      <c r="H67" s="182"/>
      <c r="I67" s="183"/>
      <c r="J67" s="184">
        <f>J409</f>
        <v>0</v>
      </c>
      <c r="K67" s="180"/>
      <c r="L67" s="185"/>
    </row>
    <row r="68" spans="2:12" s="9" customFormat="1" ht="19.9" customHeight="1">
      <c r="B68" s="179"/>
      <c r="C68" s="180"/>
      <c r="D68" s="181" t="s">
        <v>107</v>
      </c>
      <c r="E68" s="182"/>
      <c r="F68" s="182"/>
      <c r="G68" s="182"/>
      <c r="H68" s="182"/>
      <c r="I68" s="183"/>
      <c r="J68" s="184">
        <f>J430</f>
        <v>0</v>
      </c>
      <c r="K68" s="180"/>
      <c r="L68" s="185"/>
    </row>
    <row r="69" spans="2:12" s="9" customFormat="1" ht="19.9" customHeight="1">
      <c r="B69" s="179"/>
      <c r="C69" s="180"/>
      <c r="D69" s="181" t="s">
        <v>108</v>
      </c>
      <c r="E69" s="182"/>
      <c r="F69" s="182"/>
      <c r="G69" s="182"/>
      <c r="H69" s="182"/>
      <c r="I69" s="183"/>
      <c r="J69" s="184">
        <f>J467</f>
        <v>0</v>
      </c>
      <c r="K69" s="180"/>
      <c r="L69" s="185"/>
    </row>
    <row r="70" spans="2:12" s="9" customFormat="1" ht="19.9" customHeight="1">
      <c r="B70" s="179"/>
      <c r="C70" s="180"/>
      <c r="D70" s="181" t="s">
        <v>109</v>
      </c>
      <c r="E70" s="182"/>
      <c r="F70" s="182"/>
      <c r="G70" s="182"/>
      <c r="H70" s="182"/>
      <c r="I70" s="183"/>
      <c r="J70" s="184">
        <f>J522</f>
        <v>0</v>
      </c>
      <c r="K70" s="180"/>
      <c r="L70" s="185"/>
    </row>
    <row r="71" spans="2:12" s="1" customFormat="1" ht="21.8" customHeight="1">
      <c r="B71" s="39"/>
      <c r="C71" s="40"/>
      <c r="D71" s="40"/>
      <c r="E71" s="40"/>
      <c r="F71" s="40"/>
      <c r="G71" s="40"/>
      <c r="H71" s="40"/>
      <c r="I71" s="136"/>
      <c r="J71" s="40"/>
      <c r="K71" s="40"/>
      <c r="L71" s="44"/>
    </row>
    <row r="72" spans="2:12" s="1" customFormat="1" ht="6.95" customHeight="1">
      <c r="B72" s="59"/>
      <c r="C72" s="60"/>
      <c r="D72" s="60"/>
      <c r="E72" s="60"/>
      <c r="F72" s="60"/>
      <c r="G72" s="60"/>
      <c r="H72" s="60"/>
      <c r="I72" s="162"/>
      <c r="J72" s="60"/>
      <c r="K72" s="60"/>
      <c r="L72" s="44"/>
    </row>
    <row r="76" spans="2:12" s="1" customFormat="1" ht="6.95" customHeight="1">
      <c r="B76" s="61"/>
      <c r="C76" s="62"/>
      <c r="D76" s="62"/>
      <c r="E76" s="62"/>
      <c r="F76" s="62"/>
      <c r="G76" s="62"/>
      <c r="H76" s="62"/>
      <c r="I76" s="165"/>
      <c r="J76" s="62"/>
      <c r="K76" s="62"/>
      <c r="L76" s="44"/>
    </row>
    <row r="77" spans="2:12" s="1" customFormat="1" ht="24.95" customHeight="1">
      <c r="B77" s="39"/>
      <c r="C77" s="24" t="s">
        <v>110</v>
      </c>
      <c r="D77" s="40"/>
      <c r="E77" s="40"/>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3" t="s">
        <v>16</v>
      </c>
      <c r="D79" s="40"/>
      <c r="E79" s="40"/>
      <c r="F79" s="40"/>
      <c r="G79" s="40"/>
      <c r="H79" s="40"/>
      <c r="I79" s="136"/>
      <c r="J79" s="40"/>
      <c r="K79" s="40"/>
      <c r="L79" s="44"/>
    </row>
    <row r="80" spans="2:12" s="1" customFormat="1" ht="16.5" customHeight="1">
      <c r="B80" s="39"/>
      <c r="C80" s="40"/>
      <c r="D80" s="40"/>
      <c r="E80" s="166" t="str">
        <f>E7</f>
        <v>Oprava zatrubnění Jizerského potoka</v>
      </c>
      <c r="F80" s="33"/>
      <c r="G80" s="33"/>
      <c r="H80" s="33"/>
      <c r="I80" s="136"/>
      <c r="J80" s="40"/>
      <c r="K80" s="40"/>
      <c r="L80" s="44"/>
    </row>
    <row r="81" spans="2:12" s="1" customFormat="1" ht="12" customHeight="1">
      <c r="B81" s="39"/>
      <c r="C81" s="33" t="s">
        <v>93</v>
      </c>
      <c r="D81" s="40"/>
      <c r="E81" s="40"/>
      <c r="F81" s="40"/>
      <c r="G81" s="40"/>
      <c r="H81" s="40"/>
      <c r="I81" s="136"/>
      <c r="J81" s="40"/>
      <c r="K81" s="40"/>
      <c r="L81" s="44"/>
    </row>
    <row r="82" spans="2:12" s="1" customFormat="1" ht="16.5" customHeight="1">
      <c r="B82" s="39"/>
      <c r="C82" s="40"/>
      <c r="D82" s="40"/>
      <c r="E82" s="69" t="str">
        <f>E9</f>
        <v>01 - SO 333 - Oprava zatrubnění Jizerského potoka km 1,157 - km 1,446</v>
      </c>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3" t="s">
        <v>23</v>
      </c>
      <c r="D84" s="40"/>
      <c r="E84" s="40"/>
      <c r="F84" s="28" t="str">
        <f>F12</f>
        <v>Liberec</v>
      </c>
      <c r="G84" s="40"/>
      <c r="H84" s="40"/>
      <c r="I84" s="139" t="s">
        <v>25</v>
      </c>
      <c r="J84" s="72" t="str">
        <f>IF(J12="","",J12)</f>
        <v>12. 2. 2019</v>
      </c>
      <c r="K84" s="40"/>
      <c r="L84" s="44"/>
    </row>
    <row r="85" spans="2:12" s="1" customFormat="1" ht="6.95" customHeight="1">
      <c r="B85" s="39"/>
      <c r="C85" s="40"/>
      <c r="D85" s="40"/>
      <c r="E85" s="40"/>
      <c r="F85" s="40"/>
      <c r="G85" s="40"/>
      <c r="H85" s="40"/>
      <c r="I85" s="136"/>
      <c r="J85" s="40"/>
      <c r="K85" s="40"/>
      <c r="L85" s="44"/>
    </row>
    <row r="86" spans="2:12" s="1" customFormat="1" ht="27.9" customHeight="1">
      <c r="B86" s="39"/>
      <c r="C86" s="33" t="s">
        <v>29</v>
      </c>
      <c r="D86" s="40"/>
      <c r="E86" s="40"/>
      <c r="F86" s="28" t="str">
        <f>E15</f>
        <v>Statutární město Liberec</v>
      </c>
      <c r="G86" s="40"/>
      <c r="H86" s="40"/>
      <c r="I86" s="139" t="s">
        <v>37</v>
      </c>
      <c r="J86" s="37" t="str">
        <f>E21</f>
        <v>SNOWPLAN, spol. s r.o.</v>
      </c>
      <c r="K86" s="40"/>
      <c r="L86" s="44"/>
    </row>
    <row r="87" spans="2:12" s="1" customFormat="1" ht="27.9" customHeight="1">
      <c r="B87" s="39"/>
      <c r="C87" s="33" t="s">
        <v>35</v>
      </c>
      <c r="D87" s="40"/>
      <c r="E87" s="40"/>
      <c r="F87" s="28" t="str">
        <f>IF(E18="","",E18)</f>
        <v>Vyplň údaj</v>
      </c>
      <c r="G87" s="40"/>
      <c r="H87" s="40"/>
      <c r="I87" s="139" t="s">
        <v>42</v>
      </c>
      <c r="J87" s="37" t="str">
        <f>E24</f>
        <v>SNOWPLAN, spol. s r.o.</v>
      </c>
      <c r="K87" s="40"/>
      <c r="L87" s="44"/>
    </row>
    <row r="88" spans="2:12" s="1" customFormat="1" ht="10.3" customHeight="1">
      <c r="B88" s="39"/>
      <c r="C88" s="40"/>
      <c r="D88" s="40"/>
      <c r="E88" s="40"/>
      <c r="F88" s="40"/>
      <c r="G88" s="40"/>
      <c r="H88" s="40"/>
      <c r="I88" s="136"/>
      <c r="J88" s="40"/>
      <c r="K88" s="40"/>
      <c r="L88" s="44"/>
    </row>
    <row r="89" spans="2:20" s="10" customFormat="1" ht="29.25" customHeight="1">
      <c r="B89" s="186"/>
      <c r="C89" s="187" t="s">
        <v>111</v>
      </c>
      <c r="D89" s="188" t="s">
        <v>64</v>
      </c>
      <c r="E89" s="188" t="s">
        <v>60</v>
      </c>
      <c r="F89" s="188" t="s">
        <v>61</v>
      </c>
      <c r="G89" s="188" t="s">
        <v>112</v>
      </c>
      <c r="H89" s="188" t="s">
        <v>113</v>
      </c>
      <c r="I89" s="189" t="s">
        <v>114</v>
      </c>
      <c r="J89" s="188" t="s">
        <v>97</v>
      </c>
      <c r="K89" s="190" t="s">
        <v>115</v>
      </c>
      <c r="L89" s="191"/>
      <c r="M89" s="92" t="s">
        <v>20</v>
      </c>
      <c r="N89" s="93" t="s">
        <v>49</v>
      </c>
      <c r="O89" s="93" t="s">
        <v>116</v>
      </c>
      <c r="P89" s="93" t="s">
        <v>117</v>
      </c>
      <c r="Q89" s="93" t="s">
        <v>118</v>
      </c>
      <c r="R89" s="93" t="s">
        <v>119</v>
      </c>
      <c r="S89" s="93" t="s">
        <v>120</v>
      </c>
      <c r="T89" s="94" t="s">
        <v>121</v>
      </c>
    </row>
    <row r="90" spans="2:63" s="1" customFormat="1" ht="22.8" customHeight="1">
      <c r="B90" s="39"/>
      <c r="C90" s="99" t="s">
        <v>122</v>
      </c>
      <c r="D90" s="40"/>
      <c r="E90" s="40"/>
      <c r="F90" s="40"/>
      <c r="G90" s="40"/>
      <c r="H90" s="40"/>
      <c r="I90" s="136"/>
      <c r="J90" s="192">
        <f>BK90</f>
        <v>0</v>
      </c>
      <c r="K90" s="40"/>
      <c r="L90" s="44"/>
      <c r="M90" s="95"/>
      <c r="N90" s="96"/>
      <c r="O90" s="96"/>
      <c r="P90" s="193">
        <f>P91</f>
        <v>0</v>
      </c>
      <c r="Q90" s="96"/>
      <c r="R90" s="193">
        <f>R91</f>
        <v>586.8284176999999</v>
      </c>
      <c r="S90" s="96"/>
      <c r="T90" s="194">
        <f>T91</f>
        <v>471.9819</v>
      </c>
      <c r="AT90" s="18" t="s">
        <v>78</v>
      </c>
      <c r="AU90" s="18" t="s">
        <v>98</v>
      </c>
      <c r="BK90" s="195">
        <f>BK91</f>
        <v>0</v>
      </c>
    </row>
    <row r="91" spans="2:63" s="11" customFormat="1" ht="25.9" customHeight="1">
      <c r="B91" s="196"/>
      <c r="C91" s="197"/>
      <c r="D91" s="198" t="s">
        <v>78</v>
      </c>
      <c r="E91" s="199" t="s">
        <v>123</v>
      </c>
      <c r="F91" s="199" t="s">
        <v>124</v>
      </c>
      <c r="G91" s="197"/>
      <c r="H91" s="197"/>
      <c r="I91" s="200"/>
      <c r="J91" s="201">
        <f>BK91</f>
        <v>0</v>
      </c>
      <c r="K91" s="197"/>
      <c r="L91" s="202"/>
      <c r="M91" s="203"/>
      <c r="N91" s="204"/>
      <c r="O91" s="204"/>
      <c r="P91" s="205">
        <f>P92+P332+P340+P365+P389+P402+P409+P430+P467+P522</f>
        <v>0</v>
      </c>
      <c r="Q91" s="204"/>
      <c r="R91" s="205">
        <f>R92+R332+R340+R365+R389+R402+R409+R430+R467+R522</f>
        <v>586.8284176999999</v>
      </c>
      <c r="S91" s="204"/>
      <c r="T91" s="206">
        <f>T92+T332+T340+T365+T389+T402+T409+T430+T467+T522</f>
        <v>471.9819</v>
      </c>
      <c r="AR91" s="207" t="s">
        <v>22</v>
      </c>
      <c r="AT91" s="208" t="s">
        <v>78</v>
      </c>
      <c r="AU91" s="208" t="s">
        <v>79</v>
      </c>
      <c r="AY91" s="207" t="s">
        <v>125</v>
      </c>
      <c r="BK91" s="209">
        <f>BK92+BK332+BK340+BK365+BK389+BK402+BK409+BK430+BK467+BK522</f>
        <v>0</v>
      </c>
    </row>
    <row r="92" spans="2:63" s="11" customFormat="1" ht="22.8" customHeight="1">
      <c r="B92" s="196"/>
      <c r="C92" s="197"/>
      <c r="D92" s="198" t="s">
        <v>78</v>
      </c>
      <c r="E92" s="210" t="s">
        <v>22</v>
      </c>
      <c r="F92" s="210" t="s">
        <v>126</v>
      </c>
      <c r="G92" s="197"/>
      <c r="H92" s="197"/>
      <c r="I92" s="200"/>
      <c r="J92" s="211">
        <f>BK92</f>
        <v>0</v>
      </c>
      <c r="K92" s="197"/>
      <c r="L92" s="202"/>
      <c r="M92" s="203"/>
      <c r="N92" s="204"/>
      <c r="O92" s="204"/>
      <c r="P92" s="205">
        <f>SUM(P93:P331)</f>
        <v>0</v>
      </c>
      <c r="Q92" s="204"/>
      <c r="R92" s="205">
        <f>SUM(R93:R331)</f>
        <v>3.6362079000000005</v>
      </c>
      <c r="S92" s="204"/>
      <c r="T92" s="206">
        <f>SUM(T93:T331)</f>
        <v>251.24960000000002</v>
      </c>
      <c r="AR92" s="207" t="s">
        <v>22</v>
      </c>
      <c r="AT92" s="208" t="s">
        <v>78</v>
      </c>
      <c r="AU92" s="208" t="s">
        <v>22</v>
      </c>
      <c r="AY92" s="207" t="s">
        <v>125</v>
      </c>
      <c r="BK92" s="209">
        <f>SUM(BK93:BK331)</f>
        <v>0</v>
      </c>
    </row>
    <row r="93" spans="2:65" s="1" customFormat="1" ht="16.5" customHeight="1">
      <c r="B93" s="39"/>
      <c r="C93" s="212" t="s">
        <v>22</v>
      </c>
      <c r="D93" s="212" t="s">
        <v>127</v>
      </c>
      <c r="E93" s="213" t="s">
        <v>128</v>
      </c>
      <c r="F93" s="214" t="s">
        <v>129</v>
      </c>
      <c r="G93" s="215" t="s">
        <v>130</v>
      </c>
      <c r="H93" s="216">
        <v>82.2</v>
      </c>
      <c r="I93" s="217"/>
      <c r="J93" s="218">
        <f>ROUND(I93*H93,2)</f>
        <v>0</v>
      </c>
      <c r="K93" s="214" t="s">
        <v>131</v>
      </c>
      <c r="L93" s="44"/>
      <c r="M93" s="219" t="s">
        <v>20</v>
      </c>
      <c r="N93" s="220" t="s">
        <v>50</v>
      </c>
      <c r="O93" s="84"/>
      <c r="P93" s="221">
        <f>O93*H93</f>
        <v>0</v>
      </c>
      <c r="Q93" s="221">
        <v>0</v>
      </c>
      <c r="R93" s="221">
        <f>Q93*H93</f>
        <v>0</v>
      </c>
      <c r="S93" s="221">
        <v>0.098</v>
      </c>
      <c r="T93" s="222">
        <f>S93*H93</f>
        <v>8.0556</v>
      </c>
      <c r="AR93" s="223" t="s">
        <v>132</v>
      </c>
      <c r="AT93" s="223" t="s">
        <v>127</v>
      </c>
      <c r="AU93" s="223" t="s">
        <v>88</v>
      </c>
      <c r="AY93" s="18" t="s">
        <v>125</v>
      </c>
      <c r="BE93" s="224">
        <f>IF(N93="základní",J93,0)</f>
        <v>0</v>
      </c>
      <c r="BF93" s="224">
        <f>IF(N93="snížená",J93,0)</f>
        <v>0</v>
      </c>
      <c r="BG93" s="224">
        <f>IF(N93="zákl. přenesená",J93,0)</f>
        <v>0</v>
      </c>
      <c r="BH93" s="224">
        <f>IF(N93="sníž. přenesená",J93,0)</f>
        <v>0</v>
      </c>
      <c r="BI93" s="224">
        <f>IF(N93="nulová",J93,0)</f>
        <v>0</v>
      </c>
      <c r="BJ93" s="18" t="s">
        <v>22</v>
      </c>
      <c r="BK93" s="224">
        <f>ROUND(I93*H93,2)</f>
        <v>0</v>
      </c>
      <c r="BL93" s="18" t="s">
        <v>132</v>
      </c>
      <c r="BM93" s="223" t="s">
        <v>133</v>
      </c>
    </row>
    <row r="94" spans="2:47" s="1" customFormat="1" ht="12">
      <c r="B94" s="39"/>
      <c r="C94" s="40"/>
      <c r="D94" s="225" t="s">
        <v>134</v>
      </c>
      <c r="E94" s="40"/>
      <c r="F94" s="226" t="s">
        <v>135</v>
      </c>
      <c r="G94" s="40"/>
      <c r="H94" s="40"/>
      <c r="I94" s="136"/>
      <c r="J94" s="40"/>
      <c r="K94" s="40"/>
      <c r="L94" s="44"/>
      <c r="M94" s="227"/>
      <c r="N94" s="84"/>
      <c r="O94" s="84"/>
      <c r="P94" s="84"/>
      <c r="Q94" s="84"/>
      <c r="R94" s="84"/>
      <c r="S94" s="84"/>
      <c r="T94" s="85"/>
      <c r="AT94" s="18" t="s">
        <v>134</v>
      </c>
      <c r="AU94" s="18" t="s">
        <v>88</v>
      </c>
    </row>
    <row r="95" spans="2:47" s="1" customFormat="1" ht="12">
      <c r="B95" s="39"/>
      <c r="C95" s="40"/>
      <c r="D95" s="225" t="s">
        <v>136</v>
      </c>
      <c r="E95" s="40"/>
      <c r="F95" s="228" t="s">
        <v>137</v>
      </c>
      <c r="G95" s="40"/>
      <c r="H95" s="40"/>
      <c r="I95" s="136"/>
      <c r="J95" s="40"/>
      <c r="K95" s="40"/>
      <c r="L95" s="44"/>
      <c r="M95" s="227"/>
      <c r="N95" s="84"/>
      <c r="O95" s="84"/>
      <c r="P95" s="84"/>
      <c r="Q95" s="84"/>
      <c r="R95" s="84"/>
      <c r="S95" s="84"/>
      <c r="T95" s="85"/>
      <c r="AT95" s="18" t="s">
        <v>136</v>
      </c>
      <c r="AU95" s="18" t="s">
        <v>88</v>
      </c>
    </row>
    <row r="96" spans="2:51" s="12" customFormat="1" ht="12">
      <c r="B96" s="229"/>
      <c r="C96" s="230"/>
      <c r="D96" s="225" t="s">
        <v>138</v>
      </c>
      <c r="E96" s="231" t="s">
        <v>20</v>
      </c>
      <c r="F96" s="232" t="s">
        <v>139</v>
      </c>
      <c r="G96" s="230"/>
      <c r="H96" s="233">
        <v>82.2</v>
      </c>
      <c r="I96" s="234"/>
      <c r="J96" s="230"/>
      <c r="K96" s="230"/>
      <c r="L96" s="235"/>
      <c r="M96" s="236"/>
      <c r="N96" s="237"/>
      <c r="O96" s="237"/>
      <c r="P96" s="237"/>
      <c r="Q96" s="237"/>
      <c r="R96" s="237"/>
      <c r="S96" s="237"/>
      <c r="T96" s="238"/>
      <c r="AT96" s="239" t="s">
        <v>138</v>
      </c>
      <c r="AU96" s="239" t="s">
        <v>88</v>
      </c>
      <c r="AV96" s="12" t="s">
        <v>88</v>
      </c>
      <c r="AW96" s="12" t="s">
        <v>41</v>
      </c>
      <c r="AX96" s="12" t="s">
        <v>22</v>
      </c>
      <c r="AY96" s="239" t="s">
        <v>125</v>
      </c>
    </row>
    <row r="97" spans="2:65" s="1" customFormat="1" ht="16.5" customHeight="1">
      <c r="B97" s="39"/>
      <c r="C97" s="212" t="s">
        <v>88</v>
      </c>
      <c r="D97" s="212" t="s">
        <v>127</v>
      </c>
      <c r="E97" s="213" t="s">
        <v>140</v>
      </c>
      <c r="F97" s="214" t="s">
        <v>141</v>
      </c>
      <c r="G97" s="215" t="s">
        <v>130</v>
      </c>
      <c r="H97" s="216">
        <v>50</v>
      </c>
      <c r="I97" s="217"/>
      <c r="J97" s="218">
        <f>ROUND(I97*H97,2)</f>
        <v>0</v>
      </c>
      <c r="K97" s="214" t="s">
        <v>131</v>
      </c>
      <c r="L97" s="44"/>
      <c r="M97" s="219" t="s">
        <v>20</v>
      </c>
      <c r="N97" s="220" t="s">
        <v>50</v>
      </c>
      <c r="O97" s="84"/>
      <c r="P97" s="221">
        <f>O97*H97</f>
        <v>0</v>
      </c>
      <c r="Q97" s="221">
        <v>0</v>
      </c>
      <c r="R97" s="221">
        <f>Q97*H97</f>
        <v>0</v>
      </c>
      <c r="S97" s="221">
        <v>0.22</v>
      </c>
      <c r="T97" s="222">
        <f>S97*H97</f>
        <v>11</v>
      </c>
      <c r="AR97" s="223" t="s">
        <v>132</v>
      </c>
      <c r="AT97" s="223" t="s">
        <v>127</v>
      </c>
      <c r="AU97" s="223" t="s">
        <v>88</v>
      </c>
      <c r="AY97" s="18" t="s">
        <v>125</v>
      </c>
      <c r="BE97" s="224">
        <f>IF(N97="základní",J97,0)</f>
        <v>0</v>
      </c>
      <c r="BF97" s="224">
        <f>IF(N97="snížená",J97,0)</f>
        <v>0</v>
      </c>
      <c r="BG97" s="224">
        <f>IF(N97="zákl. přenesená",J97,0)</f>
        <v>0</v>
      </c>
      <c r="BH97" s="224">
        <f>IF(N97="sníž. přenesená",J97,0)</f>
        <v>0</v>
      </c>
      <c r="BI97" s="224">
        <f>IF(N97="nulová",J97,0)</f>
        <v>0</v>
      </c>
      <c r="BJ97" s="18" t="s">
        <v>22</v>
      </c>
      <c r="BK97" s="224">
        <f>ROUND(I97*H97,2)</f>
        <v>0</v>
      </c>
      <c r="BL97" s="18" t="s">
        <v>132</v>
      </c>
      <c r="BM97" s="223" t="s">
        <v>142</v>
      </c>
    </row>
    <row r="98" spans="2:47" s="1" customFormat="1" ht="12">
      <c r="B98" s="39"/>
      <c r="C98" s="40"/>
      <c r="D98" s="225" t="s">
        <v>134</v>
      </c>
      <c r="E98" s="40"/>
      <c r="F98" s="226" t="s">
        <v>143</v>
      </c>
      <c r="G98" s="40"/>
      <c r="H98" s="40"/>
      <c r="I98" s="136"/>
      <c r="J98" s="40"/>
      <c r="K98" s="40"/>
      <c r="L98" s="44"/>
      <c r="M98" s="227"/>
      <c r="N98" s="84"/>
      <c r="O98" s="84"/>
      <c r="P98" s="84"/>
      <c r="Q98" s="84"/>
      <c r="R98" s="84"/>
      <c r="S98" s="84"/>
      <c r="T98" s="85"/>
      <c r="AT98" s="18" t="s">
        <v>134</v>
      </c>
      <c r="AU98" s="18" t="s">
        <v>88</v>
      </c>
    </row>
    <row r="99" spans="2:47" s="1" customFormat="1" ht="12">
      <c r="B99" s="39"/>
      <c r="C99" s="40"/>
      <c r="D99" s="225" t="s">
        <v>136</v>
      </c>
      <c r="E99" s="40"/>
      <c r="F99" s="228" t="s">
        <v>137</v>
      </c>
      <c r="G99" s="40"/>
      <c r="H99" s="40"/>
      <c r="I99" s="136"/>
      <c r="J99" s="40"/>
      <c r="K99" s="40"/>
      <c r="L99" s="44"/>
      <c r="M99" s="227"/>
      <c r="N99" s="84"/>
      <c r="O99" s="84"/>
      <c r="P99" s="84"/>
      <c r="Q99" s="84"/>
      <c r="R99" s="84"/>
      <c r="S99" s="84"/>
      <c r="T99" s="85"/>
      <c r="AT99" s="18" t="s">
        <v>136</v>
      </c>
      <c r="AU99" s="18" t="s">
        <v>88</v>
      </c>
    </row>
    <row r="100" spans="2:51" s="12" customFormat="1" ht="12">
      <c r="B100" s="229"/>
      <c r="C100" s="230"/>
      <c r="D100" s="225" t="s">
        <v>138</v>
      </c>
      <c r="E100" s="231" t="s">
        <v>20</v>
      </c>
      <c r="F100" s="232" t="s">
        <v>144</v>
      </c>
      <c r="G100" s="230"/>
      <c r="H100" s="233">
        <v>50</v>
      </c>
      <c r="I100" s="234"/>
      <c r="J100" s="230"/>
      <c r="K100" s="230"/>
      <c r="L100" s="235"/>
      <c r="M100" s="236"/>
      <c r="N100" s="237"/>
      <c r="O100" s="237"/>
      <c r="P100" s="237"/>
      <c r="Q100" s="237"/>
      <c r="R100" s="237"/>
      <c r="S100" s="237"/>
      <c r="T100" s="238"/>
      <c r="AT100" s="239" t="s">
        <v>138</v>
      </c>
      <c r="AU100" s="239" t="s">
        <v>88</v>
      </c>
      <c r="AV100" s="12" t="s">
        <v>88</v>
      </c>
      <c r="AW100" s="12" t="s">
        <v>41</v>
      </c>
      <c r="AX100" s="12" t="s">
        <v>22</v>
      </c>
      <c r="AY100" s="239" t="s">
        <v>125</v>
      </c>
    </row>
    <row r="101" spans="2:65" s="1" customFormat="1" ht="16.5" customHeight="1">
      <c r="B101" s="39"/>
      <c r="C101" s="212" t="s">
        <v>145</v>
      </c>
      <c r="D101" s="212" t="s">
        <v>127</v>
      </c>
      <c r="E101" s="213" t="s">
        <v>146</v>
      </c>
      <c r="F101" s="214" t="s">
        <v>147</v>
      </c>
      <c r="G101" s="215" t="s">
        <v>130</v>
      </c>
      <c r="H101" s="216">
        <v>290.1</v>
      </c>
      <c r="I101" s="217"/>
      <c r="J101" s="218">
        <f>ROUND(I101*H101,2)</f>
        <v>0</v>
      </c>
      <c r="K101" s="214" t="s">
        <v>131</v>
      </c>
      <c r="L101" s="44"/>
      <c r="M101" s="219" t="s">
        <v>20</v>
      </c>
      <c r="N101" s="220" t="s">
        <v>50</v>
      </c>
      <c r="O101" s="84"/>
      <c r="P101" s="221">
        <f>O101*H101</f>
        <v>0</v>
      </c>
      <c r="Q101" s="221">
        <v>0</v>
      </c>
      <c r="R101" s="221">
        <f>Q101*H101</f>
        <v>0</v>
      </c>
      <c r="S101" s="221">
        <v>0.44</v>
      </c>
      <c r="T101" s="222">
        <f>S101*H101</f>
        <v>127.644</v>
      </c>
      <c r="AR101" s="223" t="s">
        <v>132</v>
      </c>
      <c r="AT101" s="223" t="s">
        <v>127</v>
      </c>
      <c r="AU101" s="223" t="s">
        <v>88</v>
      </c>
      <c r="AY101" s="18" t="s">
        <v>125</v>
      </c>
      <c r="BE101" s="224">
        <f>IF(N101="základní",J101,0)</f>
        <v>0</v>
      </c>
      <c r="BF101" s="224">
        <f>IF(N101="snížená",J101,0)</f>
        <v>0</v>
      </c>
      <c r="BG101" s="224">
        <f>IF(N101="zákl. přenesená",J101,0)</f>
        <v>0</v>
      </c>
      <c r="BH101" s="224">
        <f>IF(N101="sníž. přenesená",J101,0)</f>
        <v>0</v>
      </c>
      <c r="BI101" s="224">
        <f>IF(N101="nulová",J101,0)</f>
        <v>0</v>
      </c>
      <c r="BJ101" s="18" t="s">
        <v>22</v>
      </c>
      <c r="BK101" s="224">
        <f>ROUND(I101*H101,2)</f>
        <v>0</v>
      </c>
      <c r="BL101" s="18" t="s">
        <v>132</v>
      </c>
      <c r="BM101" s="223" t="s">
        <v>148</v>
      </c>
    </row>
    <row r="102" spans="2:47" s="1" customFormat="1" ht="12">
      <c r="B102" s="39"/>
      <c r="C102" s="40"/>
      <c r="D102" s="225" t="s">
        <v>134</v>
      </c>
      <c r="E102" s="40"/>
      <c r="F102" s="226" t="s">
        <v>149</v>
      </c>
      <c r="G102" s="40"/>
      <c r="H102" s="40"/>
      <c r="I102" s="136"/>
      <c r="J102" s="40"/>
      <c r="K102" s="40"/>
      <c r="L102" s="44"/>
      <c r="M102" s="227"/>
      <c r="N102" s="84"/>
      <c r="O102" s="84"/>
      <c r="P102" s="84"/>
      <c r="Q102" s="84"/>
      <c r="R102" s="84"/>
      <c r="S102" s="84"/>
      <c r="T102" s="85"/>
      <c r="AT102" s="18" t="s">
        <v>134</v>
      </c>
      <c r="AU102" s="18" t="s">
        <v>88</v>
      </c>
    </row>
    <row r="103" spans="2:47" s="1" customFormat="1" ht="12">
      <c r="B103" s="39"/>
      <c r="C103" s="40"/>
      <c r="D103" s="225" t="s">
        <v>136</v>
      </c>
      <c r="E103" s="40"/>
      <c r="F103" s="228" t="s">
        <v>137</v>
      </c>
      <c r="G103" s="40"/>
      <c r="H103" s="40"/>
      <c r="I103" s="136"/>
      <c r="J103" s="40"/>
      <c r="K103" s="40"/>
      <c r="L103" s="44"/>
      <c r="M103" s="227"/>
      <c r="N103" s="84"/>
      <c r="O103" s="84"/>
      <c r="P103" s="84"/>
      <c r="Q103" s="84"/>
      <c r="R103" s="84"/>
      <c r="S103" s="84"/>
      <c r="T103" s="85"/>
      <c r="AT103" s="18" t="s">
        <v>136</v>
      </c>
      <c r="AU103" s="18" t="s">
        <v>88</v>
      </c>
    </row>
    <row r="104" spans="2:51" s="12" customFormat="1" ht="12">
      <c r="B104" s="229"/>
      <c r="C104" s="230"/>
      <c r="D104" s="225" t="s">
        <v>138</v>
      </c>
      <c r="E104" s="231" t="s">
        <v>20</v>
      </c>
      <c r="F104" s="232" t="s">
        <v>150</v>
      </c>
      <c r="G104" s="230"/>
      <c r="H104" s="233">
        <v>290.1</v>
      </c>
      <c r="I104" s="234"/>
      <c r="J104" s="230"/>
      <c r="K104" s="230"/>
      <c r="L104" s="235"/>
      <c r="M104" s="236"/>
      <c r="N104" s="237"/>
      <c r="O104" s="237"/>
      <c r="P104" s="237"/>
      <c r="Q104" s="237"/>
      <c r="R104" s="237"/>
      <c r="S104" s="237"/>
      <c r="T104" s="238"/>
      <c r="AT104" s="239" t="s">
        <v>138</v>
      </c>
      <c r="AU104" s="239" t="s">
        <v>88</v>
      </c>
      <c r="AV104" s="12" t="s">
        <v>88</v>
      </c>
      <c r="AW104" s="12" t="s">
        <v>41</v>
      </c>
      <c r="AX104" s="12" t="s">
        <v>22</v>
      </c>
      <c r="AY104" s="239" t="s">
        <v>125</v>
      </c>
    </row>
    <row r="105" spans="2:65" s="1" customFormat="1" ht="16.5" customHeight="1">
      <c r="B105" s="39"/>
      <c r="C105" s="212" t="s">
        <v>132</v>
      </c>
      <c r="D105" s="212" t="s">
        <v>127</v>
      </c>
      <c r="E105" s="213" t="s">
        <v>151</v>
      </c>
      <c r="F105" s="214" t="s">
        <v>152</v>
      </c>
      <c r="G105" s="215" t="s">
        <v>130</v>
      </c>
      <c r="H105" s="216">
        <v>50</v>
      </c>
      <c r="I105" s="217"/>
      <c r="J105" s="218">
        <f>ROUND(I105*H105,2)</f>
        <v>0</v>
      </c>
      <c r="K105" s="214" t="s">
        <v>131</v>
      </c>
      <c r="L105" s="44"/>
      <c r="M105" s="219" t="s">
        <v>20</v>
      </c>
      <c r="N105" s="220" t="s">
        <v>50</v>
      </c>
      <c r="O105" s="84"/>
      <c r="P105" s="221">
        <f>O105*H105</f>
        <v>0</v>
      </c>
      <c r="Q105" s="221">
        <v>0</v>
      </c>
      <c r="R105" s="221">
        <f>Q105*H105</f>
        <v>0</v>
      </c>
      <c r="S105" s="221">
        <v>0.29</v>
      </c>
      <c r="T105" s="222">
        <f>S105*H105</f>
        <v>14.499999999999998</v>
      </c>
      <c r="AR105" s="223" t="s">
        <v>132</v>
      </c>
      <c r="AT105" s="223" t="s">
        <v>127</v>
      </c>
      <c r="AU105" s="223" t="s">
        <v>88</v>
      </c>
      <c r="AY105" s="18" t="s">
        <v>125</v>
      </c>
      <c r="BE105" s="224">
        <f>IF(N105="základní",J105,0)</f>
        <v>0</v>
      </c>
      <c r="BF105" s="224">
        <f>IF(N105="snížená",J105,0)</f>
        <v>0</v>
      </c>
      <c r="BG105" s="224">
        <f>IF(N105="zákl. přenesená",J105,0)</f>
        <v>0</v>
      </c>
      <c r="BH105" s="224">
        <f>IF(N105="sníž. přenesená",J105,0)</f>
        <v>0</v>
      </c>
      <c r="BI105" s="224">
        <f>IF(N105="nulová",J105,0)</f>
        <v>0</v>
      </c>
      <c r="BJ105" s="18" t="s">
        <v>22</v>
      </c>
      <c r="BK105" s="224">
        <f>ROUND(I105*H105,2)</f>
        <v>0</v>
      </c>
      <c r="BL105" s="18" t="s">
        <v>132</v>
      </c>
      <c r="BM105" s="223" t="s">
        <v>153</v>
      </c>
    </row>
    <row r="106" spans="2:47" s="1" customFormat="1" ht="12">
      <c r="B106" s="39"/>
      <c r="C106" s="40"/>
      <c r="D106" s="225" t="s">
        <v>134</v>
      </c>
      <c r="E106" s="40"/>
      <c r="F106" s="226" t="s">
        <v>154</v>
      </c>
      <c r="G106" s="40"/>
      <c r="H106" s="40"/>
      <c r="I106" s="136"/>
      <c r="J106" s="40"/>
      <c r="K106" s="40"/>
      <c r="L106" s="44"/>
      <c r="M106" s="227"/>
      <c r="N106" s="84"/>
      <c r="O106" s="84"/>
      <c r="P106" s="84"/>
      <c r="Q106" s="84"/>
      <c r="R106" s="84"/>
      <c r="S106" s="84"/>
      <c r="T106" s="85"/>
      <c r="AT106" s="18" t="s">
        <v>134</v>
      </c>
      <c r="AU106" s="18" t="s">
        <v>88</v>
      </c>
    </row>
    <row r="107" spans="2:47" s="1" customFormat="1" ht="12">
      <c r="B107" s="39"/>
      <c r="C107" s="40"/>
      <c r="D107" s="225" t="s">
        <v>136</v>
      </c>
      <c r="E107" s="40"/>
      <c r="F107" s="228" t="s">
        <v>137</v>
      </c>
      <c r="G107" s="40"/>
      <c r="H107" s="40"/>
      <c r="I107" s="136"/>
      <c r="J107" s="40"/>
      <c r="K107" s="40"/>
      <c r="L107" s="44"/>
      <c r="M107" s="227"/>
      <c r="N107" s="84"/>
      <c r="O107" s="84"/>
      <c r="P107" s="84"/>
      <c r="Q107" s="84"/>
      <c r="R107" s="84"/>
      <c r="S107" s="84"/>
      <c r="T107" s="85"/>
      <c r="AT107" s="18" t="s">
        <v>136</v>
      </c>
      <c r="AU107" s="18" t="s">
        <v>88</v>
      </c>
    </row>
    <row r="108" spans="2:51" s="12" customFormat="1" ht="12">
      <c r="B108" s="229"/>
      <c r="C108" s="230"/>
      <c r="D108" s="225" t="s">
        <v>138</v>
      </c>
      <c r="E108" s="231" t="s">
        <v>20</v>
      </c>
      <c r="F108" s="232" t="s">
        <v>144</v>
      </c>
      <c r="G108" s="230"/>
      <c r="H108" s="233">
        <v>50</v>
      </c>
      <c r="I108" s="234"/>
      <c r="J108" s="230"/>
      <c r="K108" s="230"/>
      <c r="L108" s="235"/>
      <c r="M108" s="236"/>
      <c r="N108" s="237"/>
      <c r="O108" s="237"/>
      <c r="P108" s="237"/>
      <c r="Q108" s="237"/>
      <c r="R108" s="237"/>
      <c r="S108" s="237"/>
      <c r="T108" s="238"/>
      <c r="AT108" s="239" t="s">
        <v>138</v>
      </c>
      <c r="AU108" s="239" t="s">
        <v>88</v>
      </c>
      <c r="AV108" s="12" t="s">
        <v>88</v>
      </c>
      <c r="AW108" s="12" t="s">
        <v>41</v>
      </c>
      <c r="AX108" s="12" t="s">
        <v>22</v>
      </c>
      <c r="AY108" s="239" t="s">
        <v>125</v>
      </c>
    </row>
    <row r="109" spans="2:65" s="1" customFormat="1" ht="16.5" customHeight="1">
      <c r="B109" s="39"/>
      <c r="C109" s="212" t="s">
        <v>155</v>
      </c>
      <c r="D109" s="212" t="s">
        <v>127</v>
      </c>
      <c r="E109" s="213" t="s">
        <v>156</v>
      </c>
      <c r="F109" s="214" t="s">
        <v>157</v>
      </c>
      <c r="G109" s="215" t="s">
        <v>130</v>
      </c>
      <c r="H109" s="216">
        <v>50</v>
      </c>
      <c r="I109" s="217"/>
      <c r="J109" s="218">
        <f>ROUND(I109*H109,2)</f>
        <v>0</v>
      </c>
      <c r="K109" s="214" t="s">
        <v>20</v>
      </c>
      <c r="L109" s="44"/>
      <c r="M109" s="219" t="s">
        <v>20</v>
      </c>
      <c r="N109" s="220" t="s">
        <v>50</v>
      </c>
      <c r="O109" s="84"/>
      <c r="P109" s="221">
        <f>O109*H109</f>
        <v>0</v>
      </c>
      <c r="Q109" s="221">
        <v>0</v>
      </c>
      <c r="R109" s="221">
        <f>Q109*H109</f>
        <v>0</v>
      </c>
      <c r="S109" s="221">
        <v>1.76</v>
      </c>
      <c r="T109" s="222">
        <f>S109*H109</f>
        <v>88</v>
      </c>
      <c r="AR109" s="223" t="s">
        <v>132</v>
      </c>
      <c r="AT109" s="223" t="s">
        <v>127</v>
      </c>
      <c r="AU109" s="223" t="s">
        <v>88</v>
      </c>
      <c r="AY109" s="18" t="s">
        <v>125</v>
      </c>
      <c r="BE109" s="224">
        <f>IF(N109="základní",J109,0)</f>
        <v>0</v>
      </c>
      <c r="BF109" s="224">
        <f>IF(N109="snížená",J109,0)</f>
        <v>0</v>
      </c>
      <c r="BG109" s="224">
        <f>IF(N109="zákl. přenesená",J109,0)</f>
        <v>0</v>
      </c>
      <c r="BH109" s="224">
        <f>IF(N109="sníž. přenesená",J109,0)</f>
        <v>0</v>
      </c>
      <c r="BI109" s="224">
        <f>IF(N109="nulová",J109,0)</f>
        <v>0</v>
      </c>
      <c r="BJ109" s="18" t="s">
        <v>22</v>
      </c>
      <c r="BK109" s="224">
        <f>ROUND(I109*H109,2)</f>
        <v>0</v>
      </c>
      <c r="BL109" s="18" t="s">
        <v>132</v>
      </c>
      <c r="BM109" s="223" t="s">
        <v>158</v>
      </c>
    </row>
    <row r="110" spans="2:47" s="1" customFormat="1" ht="12">
      <c r="B110" s="39"/>
      <c r="C110" s="40"/>
      <c r="D110" s="225" t="s">
        <v>134</v>
      </c>
      <c r="E110" s="40"/>
      <c r="F110" s="226" t="s">
        <v>159</v>
      </c>
      <c r="G110" s="40"/>
      <c r="H110" s="40"/>
      <c r="I110" s="136"/>
      <c r="J110" s="40"/>
      <c r="K110" s="40"/>
      <c r="L110" s="44"/>
      <c r="M110" s="227"/>
      <c r="N110" s="84"/>
      <c r="O110" s="84"/>
      <c r="P110" s="84"/>
      <c r="Q110" s="84"/>
      <c r="R110" s="84"/>
      <c r="S110" s="84"/>
      <c r="T110" s="85"/>
      <c r="AT110" s="18" t="s">
        <v>134</v>
      </c>
      <c r="AU110" s="18" t="s">
        <v>88</v>
      </c>
    </row>
    <row r="111" spans="2:51" s="12" customFormat="1" ht="12">
      <c r="B111" s="229"/>
      <c r="C111" s="230"/>
      <c r="D111" s="225" t="s">
        <v>138</v>
      </c>
      <c r="E111" s="231" t="s">
        <v>20</v>
      </c>
      <c r="F111" s="232" t="s">
        <v>144</v>
      </c>
      <c r="G111" s="230"/>
      <c r="H111" s="233">
        <v>50</v>
      </c>
      <c r="I111" s="234"/>
      <c r="J111" s="230"/>
      <c r="K111" s="230"/>
      <c r="L111" s="235"/>
      <c r="M111" s="236"/>
      <c r="N111" s="237"/>
      <c r="O111" s="237"/>
      <c r="P111" s="237"/>
      <c r="Q111" s="237"/>
      <c r="R111" s="237"/>
      <c r="S111" s="237"/>
      <c r="T111" s="238"/>
      <c r="AT111" s="239" t="s">
        <v>138</v>
      </c>
      <c r="AU111" s="239" t="s">
        <v>88</v>
      </c>
      <c r="AV111" s="12" t="s">
        <v>88</v>
      </c>
      <c r="AW111" s="12" t="s">
        <v>41</v>
      </c>
      <c r="AX111" s="12" t="s">
        <v>22</v>
      </c>
      <c r="AY111" s="239" t="s">
        <v>125</v>
      </c>
    </row>
    <row r="112" spans="2:65" s="1" customFormat="1" ht="16.5" customHeight="1">
      <c r="B112" s="39"/>
      <c r="C112" s="212" t="s">
        <v>160</v>
      </c>
      <c r="D112" s="212" t="s">
        <v>127</v>
      </c>
      <c r="E112" s="213" t="s">
        <v>161</v>
      </c>
      <c r="F112" s="214" t="s">
        <v>162</v>
      </c>
      <c r="G112" s="215" t="s">
        <v>163</v>
      </c>
      <c r="H112" s="216">
        <v>10</v>
      </c>
      <c r="I112" s="217"/>
      <c r="J112" s="218">
        <f>ROUND(I112*H112,2)</f>
        <v>0</v>
      </c>
      <c r="K112" s="214" t="s">
        <v>131</v>
      </c>
      <c r="L112" s="44"/>
      <c r="M112" s="219" t="s">
        <v>20</v>
      </c>
      <c r="N112" s="220" t="s">
        <v>50</v>
      </c>
      <c r="O112" s="84"/>
      <c r="P112" s="221">
        <f>O112*H112</f>
        <v>0</v>
      </c>
      <c r="Q112" s="221">
        <v>0</v>
      </c>
      <c r="R112" s="221">
        <f>Q112*H112</f>
        <v>0</v>
      </c>
      <c r="S112" s="221">
        <v>0.205</v>
      </c>
      <c r="T112" s="222">
        <f>S112*H112</f>
        <v>2.05</v>
      </c>
      <c r="AR112" s="223" t="s">
        <v>132</v>
      </c>
      <c r="AT112" s="223" t="s">
        <v>127</v>
      </c>
      <c r="AU112" s="223" t="s">
        <v>88</v>
      </c>
      <c r="AY112" s="18" t="s">
        <v>125</v>
      </c>
      <c r="BE112" s="224">
        <f>IF(N112="základní",J112,0)</f>
        <v>0</v>
      </c>
      <c r="BF112" s="224">
        <f>IF(N112="snížená",J112,0)</f>
        <v>0</v>
      </c>
      <c r="BG112" s="224">
        <f>IF(N112="zákl. přenesená",J112,0)</f>
        <v>0</v>
      </c>
      <c r="BH112" s="224">
        <f>IF(N112="sníž. přenesená",J112,0)</f>
        <v>0</v>
      </c>
      <c r="BI112" s="224">
        <f>IF(N112="nulová",J112,0)</f>
        <v>0</v>
      </c>
      <c r="BJ112" s="18" t="s">
        <v>22</v>
      </c>
      <c r="BK112" s="224">
        <f>ROUND(I112*H112,2)</f>
        <v>0</v>
      </c>
      <c r="BL112" s="18" t="s">
        <v>132</v>
      </c>
      <c r="BM112" s="223" t="s">
        <v>164</v>
      </c>
    </row>
    <row r="113" spans="2:47" s="1" customFormat="1" ht="12">
      <c r="B113" s="39"/>
      <c r="C113" s="40"/>
      <c r="D113" s="225" t="s">
        <v>134</v>
      </c>
      <c r="E113" s="40"/>
      <c r="F113" s="226" t="s">
        <v>165</v>
      </c>
      <c r="G113" s="40"/>
      <c r="H113" s="40"/>
      <c r="I113" s="136"/>
      <c r="J113" s="40"/>
      <c r="K113" s="40"/>
      <c r="L113" s="44"/>
      <c r="M113" s="227"/>
      <c r="N113" s="84"/>
      <c r="O113" s="84"/>
      <c r="P113" s="84"/>
      <c r="Q113" s="84"/>
      <c r="R113" s="84"/>
      <c r="S113" s="84"/>
      <c r="T113" s="85"/>
      <c r="AT113" s="18" t="s">
        <v>134</v>
      </c>
      <c r="AU113" s="18" t="s">
        <v>88</v>
      </c>
    </row>
    <row r="114" spans="2:47" s="1" customFormat="1" ht="12">
      <c r="B114" s="39"/>
      <c r="C114" s="40"/>
      <c r="D114" s="225" t="s">
        <v>136</v>
      </c>
      <c r="E114" s="40"/>
      <c r="F114" s="228" t="s">
        <v>166</v>
      </c>
      <c r="G114" s="40"/>
      <c r="H114" s="40"/>
      <c r="I114" s="136"/>
      <c r="J114" s="40"/>
      <c r="K114" s="40"/>
      <c r="L114" s="44"/>
      <c r="M114" s="227"/>
      <c r="N114" s="84"/>
      <c r="O114" s="84"/>
      <c r="P114" s="84"/>
      <c r="Q114" s="84"/>
      <c r="R114" s="84"/>
      <c r="S114" s="84"/>
      <c r="T114" s="85"/>
      <c r="AT114" s="18" t="s">
        <v>136</v>
      </c>
      <c r="AU114" s="18" t="s">
        <v>88</v>
      </c>
    </row>
    <row r="115" spans="2:65" s="1" customFormat="1" ht="16.5" customHeight="1">
      <c r="B115" s="39"/>
      <c r="C115" s="212" t="s">
        <v>167</v>
      </c>
      <c r="D115" s="212" t="s">
        <v>127</v>
      </c>
      <c r="E115" s="213" t="s">
        <v>168</v>
      </c>
      <c r="F115" s="214" t="s">
        <v>169</v>
      </c>
      <c r="G115" s="215" t="s">
        <v>170</v>
      </c>
      <c r="H115" s="216">
        <v>24.28</v>
      </c>
      <c r="I115" s="217"/>
      <c r="J115" s="218">
        <f>ROUND(I115*H115,2)</f>
        <v>0</v>
      </c>
      <c r="K115" s="214" t="s">
        <v>131</v>
      </c>
      <c r="L115" s="44"/>
      <c r="M115" s="219" t="s">
        <v>20</v>
      </c>
      <c r="N115" s="220" t="s">
        <v>50</v>
      </c>
      <c r="O115" s="84"/>
      <c r="P115" s="221">
        <f>O115*H115</f>
        <v>0</v>
      </c>
      <c r="Q115" s="221">
        <v>0</v>
      </c>
      <c r="R115" s="221">
        <f>Q115*H115</f>
        <v>0</v>
      </c>
      <c r="S115" s="221">
        <v>0</v>
      </c>
      <c r="T115" s="222">
        <f>S115*H115</f>
        <v>0</v>
      </c>
      <c r="AR115" s="223" t="s">
        <v>132</v>
      </c>
      <c r="AT115" s="223" t="s">
        <v>127</v>
      </c>
      <c r="AU115" s="223" t="s">
        <v>88</v>
      </c>
      <c r="AY115" s="18" t="s">
        <v>125</v>
      </c>
      <c r="BE115" s="224">
        <f>IF(N115="základní",J115,0)</f>
        <v>0</v>
      </c>
      <c r="BF115" s="224">
        <f>IF(N115="snížená",J115,0)</f>
        <v>0</v>
      </c>
      <c r="BG115" s="224">
        <f>IF(N115="zákl. přenesená",J115,0)</f>
        <v>0</v>
      </c>
      <c r="BH115" s="224">
        <f>IF(N115="sníž. přenesená",J115,0)</f>
        <v>0</v>
      </c>
      <c r="BI115" s="224">
        <f>IF(N115="nulová",J115,0)</f>
        <v>0</v>
      </c>
      <c r="BJ115" s="18" t="s">
        <v>22</v>
      </c>
      <c r="BK115" s="224">
        <f>ROUND(I115*H115,2)</f>
        <v>0</v>
      </c>
      <c r="BL115" s="18" t="s">
        <v>132</v>
      </c>
      <c r="BM115" s="223" t="s">
        <v>171</v>
      </c>
    </row>
    <row r="116" spans="2:47" s="1" customFormat="1" ht="12">
      <c r="B116" s="39"/>
      <c r="C116" s="40"/>
      <c r="D116" s="225" t="s">
        <v>134</v>
      </c>
      <c r="E116" s="40"/>
      <c r="F116" s="226" t="s">
        <v>172</v>
      </c>
      <c r="G116" s="40"/>
      <c r="H116" s="40"/>
      <c r="I116" s="136"/>
      <c r="J116" s="40"/>
      <c r="K116" s="40"/>
      <c r="L116" s="44"/>
      <c r="M116" s="227"/>
      <c r="N116" s="84"/>
      <c r="O116" s="84"/>
      <c r="P116" s="84"/>
      <c r="Q116" s="84"/>
      <c r="R116" s="84"/>
      <c r="S116" s="84"/>
      <c r="T116" s="85"/>
      <c r="AT116" s="18" t="s">
        <v>134</v>
      </c>
      <c r="AU116" s="18" t="s">
        <v>88</v>
      </c>
    </row>
    <row r="117" spans="2:47" s="1" customFormat="1" ht="12">
      <c r="B117" s="39"/>
      <c r="C117" s="40"/>
      <c r="D117" s="225" t="s">
        <v>136</v>
      </c>
      <c r="E117" s="40"/>
      <c r="F117" s="228" t="s">
        <v>173</v>
      </c>
      <c r="G117" s="40"/>
      <c r="H117" s="40"/>
      <c r="I117" s="136"/>
      <c r="J117" s="40"/>
      <c r="K117" s="40"/>
      <c r="L117" s="44"/>
      <c r="M117" s="227"/>
      <c r="N117" s="84"/>
      <c r="O117" s="84"/>
      <c r="P117" s="84"/>
      <c r="Q117" s="84"/>
      <c r="R117" s="84"/>
      <c r="S117" s="84"/>
      <c r="T117" s="85"/>
      <c r="AT117" s="18" t="s">
        <v>136</v>
      </c>
      <c r="AU117" s="18" t="s">
        <v>88</v>
      </c>
    </row>
    <row r="118" spans="2:51" s="12" customFormat="1" ht="12">
      <c r="B118" s="229"/>
      <c r="C118" s="230"/>
      <c r="D118" s="225" t="s">
        <v>138</v>
      </c>
      <c r="E118" s="231" t="s">
        <v>20</v>
      </c>
      <c r="F118" s="232" t="s">
        <v>174</v>
      </c>
      <c r="G118" s="230"/>
      <c r="H118" s="233">
        <v>24.28</v>
      </c>
      <c r="I118" s="234"/>
      <c r="J118" s="230"/>
      <c r="K118" s="230"/>
      <c r="L118" s="235"/>
      <c r="M118" s="236"/>
      <c r="N118" s="237"/>
      <c r="O118" s="237"/>
      <c r="P118" s="237"/>
      <c r="Q118" s="237"/>
      <c r="R118" s="237"/>
      <c r="S118" s="237"/>
      <c r="T118" s="238"/>
      <c r="AT118" s="239" t="s">
        <v>138</v>
      </c>
      <c r="AU118" s="239" t="s">
        <v>88</v>
      </c>
      <c r="AV118" s="12" t="s">
        <v>88</v>
      </c>
      <c r="AW118" s="12" t="s">
        <v>41</v>
      </c>
      <c r="AX118" s="12" t="s">
        <v>22</v>
      </c>
      <c r="AY118" s="239" t="s">
        <v>125</v>
      </c>
    </row>
    <row r="119" spans="2:65" s="1" customFormat="1" ht="16.5" customHeight="1">
      <c r="B119" s="39"/>
      <c r="C119" s="212" t="s">
        <v>175</v>
      </c>
      <c r="D119" s="212" t="s">
        <v>127</v>
      </c>
      <c r="E119" s="213" t="s">
        <v>176</v>
      </c>
      <c r="F119" s="214" t="s">
        <v>177</v>
      </c>
      <c r="G119" s="215" t="s">
        <v>163</v>
      </c>
      <c r="H119" s="216">
        <v>20</v>
      </c>
      <c r="I119" s="217"/>
      <c r="J119" s="218">
        <f>ROUND(I119*H119,2)</f>
        <v>0</v>
      </c>
      <c r="K119" s="214" t="s">
        <v>20</v>
      </c>
      <c r="L119" s="44"/>
      <c r="M119" s="219" t="s">
        <v>20</v>
      </c>
      <c r="N119" s="220" t="s">
        <v>50</v>
      </c>
      <c r="O119" s="84"/>
      <c r="P119" s="221">
        <f>O119*H119</f>
        <v>0</v>
      </c>
      <c r="Q119" s="221">
        <v>0</v>
      </c>
      <c r="R119" s="221">
        <f>Q119*H119</f>
        <v>0</v>
      </c>
      <c r="S119" s="221">
        <v>0</v>
      </c>
      <c r="T119" s="222">
        <f>S119*H119</f>
        <v>0</v>
      </c>
      <c r="AR119" s="223" t="s">
        <v>132</v>
      </c>
      <c r="AT119" s="223" t="s">
        <v>127</v>
      </c>
      <c r="AU119" s="223" t="s">
        <v>88</v>
      </c>
      <c r="AY119" s="18" t="s">
        <v>125</v>
      </c>
      <c r="BE119" s="224">
        <f>IF(N119="základní",J119,0)</f>
        <v>0</v>
      </c>
      <c r="BF119" s="224">
        <f>IF(N119="snížená",J119,0)</f>
        <v>0</v>
      </c>
      <c r="BG119" s="224">
        <f>IF(N119="zákl. přenesená",J119,0)</f>
        <v>0</v>
      </c>
      <c r="BH119" s="224">
        <f>IF(N119="sníž. přenesená",J119,0)</f>
        <v>0</v>
      </c>
      <c r="BI119" s="224">
        <f>IF(N119="nulová",J119,0)</f>
        <v>0</v>
      </c>
      <c r="BJ119" s="18" t="s">
        <v>22</v>
      </c>
      <c r="BK119" s="224">
        <f>ROUND(I119*H119,2)</f>
        <v>0</v>
      </c>
      <c r="BL119" s="18" t="s">
        <v>132</v>
      </c>
      <c r="BM119" s="223" t="s">
        <v>178</v>
      </c>
    </row>
    <row r="120" spans="2:47" s="1" customFormat="1" ht="12">
      <c r="B120" s="39"/>
      <c r="C120" s="40"/>
      <c r="D120" s="225" t="s">
        <v>134</v>
      </c>
      <c r="E120" s="40"/>
      <c r="F120" s="226" t="s">
        <v>179</v>
      </c>
      <c r="G120" s="40"/>
      <c r="H120" s="40"/>
      <c r="I120" s="136"/>
      <c r="J120" s="40"/>
      <c r="K120" s="40"/>
      <c r="L120" s="44"/>
      <c r="M120" s="227"/>
      <c r="N120" s="84"/>
      <c r="O120" s="84"/>
      <c r="P120" s="84"/>
      <c r="Q120" s="84"/>
      <c r="R120" s="84"/>
      <c r="S120" s="84"/>
      <c r="T120" s="85"/>
      <c r="AT120" s="18" t="s">
        <v>134</v>
      </c>
      <c r="AU120" s="18" t="s">
        <v>88</v>
      </c>
    </row>
    <row r="121" spans="2:65" s="1" customFormat="1" ht="16.5" customHeight="1">
      <c r="B121" s="39"/>
      <c r="C121" s="212" t="s">
        <v>180</v>
      </c>
      <c r="D121" s="212" t="s">
        <v>127</v>
      </c>
      <c r="E121" s="213" t="s">
        <v>181</v>
      </c>
      <c r="F121" s="214" t="s">
        <v>182</v>
      </c>
      <c r="G121" s="215" t="s">
        <v>183</v>
      </c>
      <c r="H121" s="216">
        <v>140</v>
      </c>
      <c r="I121" s="217"/>
      <c r="J121" s="218">
        <f>ROUND(I121*H121,2)</f>
        <v>0</v>
      </c>
      <c r="K121" s="214" t="s">
        <v>131</v>
      </c>
      <c r="L121" s="44"/>
      <c r="M121" s="219" t="s">
        <v>20</v>
      </c>
      <c r="N121" s="220" t="s">
        <v>50</v>
      </c>
      <c r="O121" s="84"/>
      <c r="P121" s="221">
        <f>O121*H121</f>
        <v>0</v>
      </c>
      <c r="Q121" s="221">
        <v>0</v>
      </c>
      <c r="R121" s="221">
        <f>Q121*H121</f>
        <v>0</v>
      </c>
      <c r="S121" s="221">
        <v>0</v>
      </c>
      <c r="T121" s="222">
        <f>S121*H121</f>
        <v>0</v>
      </c>
      <c r="AR121" s="223" t="s">
        <v>132</v>
      </c>
      <c r="AT121" s="223" t="s">
        <v>127</v>
      </c>
      <c r="AU121" s="223" t="s">
        <v>88</v>
      </c>
      <c r="AY121" s="18" t="s">
        <v>125</v>
      </c>
      <c r="BE121" s="224">
        <f>IF(N121="základní",J121,0)</f>
        <v>0</v>
      </c>
      <c r="BF121" s="224">
        <f>IF(N121="snížená",J121,0)</f>
        <v>0</v>
      </c>
      <c r="BG121" s="224">
        <f>IF(N121="zákl. přenesená",J121,0)</f>
        <v>0</v>
      </c>
      <c r="BH121" s="224">
        <f>IF(N121="sníž. přenesená",J121,0)</f>
        <v>0</v>
      </c>
      <c r="BI121" s="224">
        <f>IF(N121="nulová",J121,0)</f>
        <v>0</v>
      </c>
      <c r="BJ121" s="18" t="s">
        <v>22</v>
      </c>
      <c r="BK121" s="224">
        <f>ROUND(I121*H121,2)</f>
        <v>0</v>
      </c>
      <c r="BL121" s="18" t="s">
        <v>132</v>
      </c>
      <c r="BM121" s="223" t="s">
        <v>184</v>
      </c>
    </row>
    <row r="122" spans="2:47" s="1" customFormat="1" ht="12">
      <c r="B122" s="39"/>
      <c r="C122" s="40"/>
      <c r="D122" s="225" t="s">
        <v>134</v>
      </c>
      <c r="E122" s="40"/>
      <c r="F122" s="226" t="s">
        <v>185</v>
      </c>
      <c r="G122" s="40"/>
      <c r="H122" s="40"/>
      <c r="I122" s="136"/>
      <c r="J122" s="40"/>
      <c r="K122" s="40"/>
      <c r="L122" s="44"/>
      <c r="M122" s="227"/>
      <c r="N122" s="84"/>
      <c r="O122" s="84"/>
      <c r="P122" s="84"/>
      <c r="Q122" s="84"/>
      <c r="R122" s="84"/>
      <c r="S122" s="84"/>
      <c r="T122" s="85"/>
      <c r="AT122" s="18" t="s">
        <v>134</v>
      </c>
      <c r="AU122" s="18" t="s">
        <v>88</v>
      </c>
    </row>
    <row r="123" spans="2:47" s="1" customFormat="1" ht="12">
      <c r="B123" s="39"/>
      <c r="C123" s="40"/>
      <c r="D123" s="225" t="s">
        <v>136</v>
      </c>
      <c r="E123" s="40"/>
      <c r="F123" s="228" t="s">
        <v>186</v>
      </c>
      <c r="G123" s="40"/>
      <c r="H123" s="40"/>
      <c r="I123" s="136"/>
      <c r="J123" s="40"/>
      <c r="K123" s="40"/>
      <c r="L123" s="44"/>
      <c r="M123" s="227"/>
      <c r="N123" s="84"/>
      <c r="O123" s="84"/>
      <c r="P123" s="84"/>
      <c r="Q123" s="84"/>
      <c r="R123" s="84"/>
      <c r="S123" s="84"/>
      <c r="T123" s="85"/>
      <c r="AT123" s="18" t="s">
        <v>136</v>
      </c>
      <c r="AU123" s="18" t="s">
        <v>88</v>
      </c>
    </row>
    <row r="124" spans="2:65" s="1" customFormat="1" ht="16.5" customHeight="1">
      <c r="B124" s="39"/>
      <c r="C124" s="212" t="s">
        <v>27</v>
      </c>
      <c r="D124" s="212" t="s">
        <v>127</v>
      </c>
      <c r="E124" s="213" t="s">
        <v>187</v>
      </c>
      <c r="F124" s="214" t="s">
        <v>188</v>
      </c>
      <c r="G124" s="215" t="s">
        <v>189</v>
      </c>
      <c r="H124" s="216">
        <v>14</v>
      </c>
      <c r="I124" s="217"/>
      <c r="J124" s="218">
        <f>ROUND(I124*H124,2)</f>
        <v>0</v>
      </c>
      <c r="K124" s="214" t="s">
        <v>131</v>
      </c>
      <c r="L124" s="44"/>
      <c r="M124" s="219" t="s">
        <v>20</v>
      </c>
      <c r="N124" s="220" t="s">
        <v>50</v>
      </c>
      <c r="O124" s="84"/>
      <c r="P124" s="221">
        <f>O124*H124</f>
        <v>0</v>
      </c>
      <c r="Q124" s="221">
        <v>0</v>
      </c>
      <c r="R124" s="221">
        <f>Q124*H124</f>
        <v>0</v>
      </c>
      <c r="S124" s="221">
        <v>0</v>
      </c>
      <c r="T124" s="222">
        <f>S124*H124</f>
        <v>0</v>
      </c>
      <c r="AR124" s="223" t="s">
        <v>132</v>
      </c>
      <c r="AT124" s="223" t="s">
        <v>127</v>
      </c>
      <c r="AU124" s="223" t="s">
        <v>88</v>
      </c>
      <c r="AY124" s="18" t="s">
        <v>125</v>
      </c>
      <c r="BE124" s="224">
        <f>IF(N124="základní",J124,0)</f>
        <v>0</v>
      </c>
      <c r="BF124" s="224">
        <f>IF(N124="snížená",J124,0)</f>
        <v>0</v>
      </c>
      <c r="BG124" s="224">
        <f>IF(N124="zákl. přenesená",J124,0)</f>
        <v>0</v>
      </c>
      <c r="BH124" s="224">
        <f>IF(N124="sníž. přenesená",J124,0)</f>
        <v>0</v>
      </c>
      <c r="BI124" s="224">
        <f>IF(N124="nulová",J124,0)</f>
        <v>0</v>
      </c>
      <c r="BJ124" s="18" t="s">
        <v>22</v>
      </c>
      <c r="BK124" s="224">
        <f>ROUND(I124*H124,2)</f>
        <v>0</v>
      </c>
      <c r="BL124" s="18" t="s">
        <v>132</v>
      </c>
      <c r="BM124" s="223" t="s">
        <v>190</v>
      </c>
    </row>
    <row r="125" spans="2:47" s="1" customFormat="1" ht="12">
      <c r="B125" s="39"/>
      <c r="C125" s="40"/>
      <c r="D125" s="225" t="s">
        <v>134</v>
      </c>
      <c r="E125" s="40"/>
      <c r="F125" s="226" t="s">
        <v>191</v>
      </c>
      <c r="G125" s="40"/>
      <c r="H125" s="40"/>
      <c r="I125" s="136"/>
      <c r="J125" s="40"/>
      <c r="K125" s="40"/>
      <c r="L125" s="44"/>
      <c r="M125" s="227"/>
      <c r="N125" s="84"/>
      <c r="O125" s="84"/>
      <c r="P125" s="84"/>
      <c r="Q125" s="84"/>
      <c r="R125" s="84"/>
      <c r="S125" s="84"/>
      <c r="T125" s="85"/>
      <c r="AT125" s="18" t="s">
        <v>134</v>
      </c>
      <c r="AU125" s="18" t="s">
        <v>88</v>
      </c>
    </row>
    <row r="126" spans="2:47" s="1" customFormat="1" ht="12">
      <c r="B126" s="39"/>
      <c r="C126" s="40"/>
      <c r="D126" s="225" t="s">
        <v>136</v>
      </c>
      <c r="E126" s="40"/>
      <c r="F126" s="228" t="s">
        <v>192</v>
      </c>
      <c r="G126" s="40"/>
      <c r="H126" s="40"/>
      <c r="I126" s="136"/>
      <c r="J126" s="40"/>
      <c r="K126" s="40"/>
      <c r="L126" s="44"/>
      <c r="M126" s="227"/>
      <c r="N126" s="84"/>
      <c r="O126" s="84"/>
      <c r="P126" s="84"/>
      <c r="Q126" s="84"/>
      <c r="R126" s="84"/>
      <c r="S126" s="84"/>
      <c r="T126" s="85"/>
      <c r="AT126" s="18" t="s">
        <v>136</v>
      </c>
      <c r="AU126" s="18" t="s">
        <v>88</v>
      </c>
    </row>
    <row r="127" spans="2:65" s="1" customFormat="1" ht="16.5" customHeight="1">
      <c r="B127" s="39"/>
      <c r="C127" s="212" t="s">
        <v>193</v>
      </c>
      <c r="D127" s="212" t="s">
        <v>127</v>
      </c>
      <c r="E127" s="213" t="s">
        <v>194</v>
      </c>
      <c r="F127" s="214" t="s">
        <v>195</v>
      </c>
      <c r="G127" s="215" t="s">
        <v>163</v>
      </c>
      <c r="H127" s="216">
        <v>20</v>
      </c>
      <c r="I127" s="217"/>
      <c r="J127" s="218">
        <f>ROUND(I127*H127,2)</f>
        <v>0</v>
      </c>
      <c r="K127" s="214" t="s">
        <v>131</v>
      </c>
      <c r="L127" s="44"/>
      <c r="M127" s="219" t="s">
        <v>20</v>
      </c>
      <c r="N127" s="220" t="s">
        <v>50</v>
      </c>
      <c r="O127" s="84"/>
      <c r="P127" s="221">
        <f>O127*H127</f>
        <v>0</v>
      </c>
      <c r="Q127" s="221">
        <v>0.00868</v>
      </c>
      <c r="R127" s="221">
        <f>Q127*H127</f>
        <v>0.1736</v>
      </c>
      <c r="S127" s="221">
        <v>0</v>
      </c>
      <c r="T127" s="222">
        <f>S127*H127</f>
        <v>0</v>
      </c>
      <c r="AR127" s="223" t="s">
        <v>132</v>
      </c>
      <c r="AT127" s="223" t="s">
        <v>127</v>
      </c>
      <c r="AU127" s="223" t="s">
        <v>88</v>
      </c>
      <c r="AY127" s="18" t="s">
        <v>125</v>
      </c>
      <c r="BE127" s="224">
        <f>IF(N127="základní",J127,0)</f>
        <v>0</v>
      </c>
      <c r="BF127" s="224">
        <f>IF(N127="snížená",J127,0)</f>
        <v>0</v>
      </c>
      <c r="BG127" s="224">
        <f>IF(N127="zákl. přenesená",J127,0)</f>
        <v>0</v>
      </c>
      <c r="BH127" s="224">
        <f>IF(N127="sníž. přenesená",J127,0)</f>
        <v>0</v>
      </c>
      <c r="BI127" s="224">
        <f>IF(N127="nulová",J127,0)</f>
        <v>0</v>
      </c>
      <c r="BJ127" s="18" t="s">
        <v>22</v>
      </c>
      <c r="BK127" s="224">
        <f>ROUND(I127*H127,2)</f>
        <v>0</v>
      </c>
      <c r="BL127" s="18" t="s">
        <v>132</v>
      </c>
      <c r="BM127" s="223" t="s">
        <v>196</v>
      </c>
    </row>
    <row r="128" spans="2:47" s="1" customFormat="1" ht="12">
      <c r="B128" s="39"/>
      <c r="C128" s="40"/>
      <c r="D128" s="225" t="s">
        <v>134</v>
      </c>
      <c r="E128" s="40"/>
      <c r="F128" s="226" t="s">
        <v>197</v>
      </c>
      <c r="G128" s="40"/>
      <c r="H128" s="40"/>
      <c r="I128" s="136"/>
      <c r="J128" s="40"/>
      <c r="K128" s="40"/>
      <c r="L128" s="44"/>
      <c r="M128" s="227"/>
      <c r="N128" s="84"/>
      <c r="O128" s="84"/>
      <c r="P128" s="84"/>
      <c r="Q128" s="84"/>
      <c r="R128" s="84"/>
      <c r="S128" s="84"/>
      <c r="T128" s="85"/>
      <c r="AT128" s="18" t="s">
        <v>134</v>
      </c>
      <c r="AU128" s="18" t="s">
        <v>88</v>
      </c>
    </row>
    <row r="129" spans="2:47" s="1" customFormat="1" ht="12">
      <c r="B129" s="39"/>
      <c r="C129" s="40"/>
      <c r="D129" s="225" t="s">
        <v>136</v>
      </c>
      <c r="E129" s="40"/>
      <c r="F129" s="228" t="s">
        <v>198</v>
      </c>
      <c r="G129" s="40"/>
      <c r="H129" s="40"/>
      <c r="I129" s="136"/>
      <c r="J129" s="40"/>
      <c r="K129" s="40"/>
      <c r="L129" s="44"/>
      <c r="M129" s="227"/>
      <c r="N129" s="84"/>
      <c r="O129" s="84"/>
      <c r="P129" s="84"/>
      <c r="Q129" s="84"/>
      <c r="R129" s="84"/>
      <c r="S129" s="84"/>
      <c r="T129" s="85"/>
      <c r="AT129" s="18" t="s">
        <v>136</v>
      </c>
      <c r="AU129" s="18" t="s">
        <v>88</v>
      </c>
    </row>
    <row r="130" spans="2:65" s="1" customFormat="1" ht="16.5" customHeight="1">
      <c r="B130" s="39"/>
      <c r="C130" s="212" t="s">
        <v>199</v>
      </c>
      <c r="D130" s="212" t="s">
        <v>127</v>
      </c>
      <c r="E130" s="213" t="s">
        <v>200</v>
      </c>
      <c r="F130" s="214" t="s">
        <v>201</v>
      </c>
      <c r="G130" s="215" t="s">
        <v>163</v>
      </c>
      <c r="H130" s="216">
        <v>5</v>
      </c>
      <c r="I130" s="217"/>
      <c r="J130" s="218">
        <f>ROUND(I130*H130,2)</f>
        <v>0</v>
      </c>
      <c r="K130" s="214" t="s">
        <v>131</v>
      </c>
      <c r="L130" s="44"/>
      <c r="M130" s="219" t="s">
        <v>20</v>
      </c>
      <c r="N130" s="220" t="s">
        <v>50</v>
      </c>
      <c r="O130" s="84"/>
      <c r="P130" s="221">
        <f>O130*H130</f>
        <v>0</v>
      </c>
      <c r="Q130" s="221">
        <v>0.01269</v>
      </c>
      <c r="R130" s="221">
        <f>Q130*H130</f>
        <v>0.06345</v>
      </c>
      <c r="S130" s="221">
        <v>0</v>
      </c>
      <c r="T130" s="222">
        <f>S130*H130</f>
        <v>0</v>
      </c>
      <c r="AR130" s="223" t="s">
        <v>132</v>
      </c>
      <c r="AT130" s="223" t="s">
        <v>127</v>
      </c>
      <c r="AU130" s="223" t="s">
        <v>88</v>
      </c>
      <c r="AY130" s="18" t="s">
        <v>125</v>
      </c>
      <c r="BE130" s="224">
        <f>IF(N130="základní",J130,0)</f>
        <v>0</v>
      </c>
      <c r="BF130" s="224">
        <f>IF(N130="snížená",J130,0)</f>
        <v>0</v>
      </c>
      <c r="BG130" s="224">
        <f>IF(N130="zákl. přenesená",J130,0)</f>
        <v>0</v>
      </c>
      <c r="BH130" s="224">
        <f>IF(N130="sníž. přenesená",J130,0)</f>
        <v>0</v>
      </c>
      <c r="BI130" s="224">
        <f>IF(N130="nulová",J130,0)</f>
        <v>0</v>
      </c>
      <c r="BJ130" s="18" t="s">
        <v>22</v>
      </c>
      <c r="BK130" s="224">
        <f>ROUND(I130*H130,2)</f>
        <v>0</v>
      </c>
      <c r="BL130" s="18" t="s">
        <v>132</v>
      </c>
      <c r="BM130" s="223" t="s">
        <v>202</v>
      </c>
    </row>
    <row r="131" spans="2:47" s="1" customFormat="1" ht="12">
      <c r="B131" s="39"/>
      <c r="C131" s="40"/>
      <c r="D131" s="225" t="s">
        <v>134</v>
      </c>
      <c r="E131" s="40"/>
      <c r="F131" s="226" t="s">
        <v>203</v>
      </c>
      <c r="G131" s="40"/>
      <c r="H131" s="40"/>
      <c r="I131" s="136"/>
      <c r="J131" s="40"/>
      <c r="K131" s="40"/>
      <c r="L131" s="44"/>
      <c r="M131" s="227"/>
      <c r="N131" s="84"/>
      <c r="O131" s="84"/>
      <c r="P131" s="84"/>
      <c r="Q131" s="84"/>
      <c r="R131" s="84"/>
      <c r="S131" s="84"/>
      <c r="T131" s="85"/>
      <c r="AT131" s="18" t="s">
        <v>134</v>
      </c>
      <c r="AU131" s="18" t="s">
        <v>88</v>
      </c>
    </row>
    <row r="132" spans="2:47" s="1" customFormat="1" ht="12">
      <c r="B132" s="39"/>
      <c r="C132" s="40"/>
      <c r="D132" s="225" t="s">
        <v>136</v>
      </c>
      <c r="E132" s="40"/>
      <c r="F132" s="228" t="s">
        <v>198</v>
      </c>
      <c r="G132" s="40"/>
      <c r="H132" s="40"/>
      <c r="I132" s="136"/>
      <c r="J132" s="40"/>
      <c r="K132" s="40"/>
      <c r="L132" s="44"/>
      <c r="M132" s="227"/>
      <c r="N132" s="84"/>
      <c r="O132" s="84"/>
      <c r="P132" s="84"/>
      <c r="Q132" s="84"/>
      <c r="R132" s="84"/>
      <c r="S132" s="84"/>
      <c r="T132" s="85"/>
      <c r="AT132" s="18" t="s">
        <v>136</v>
      </c>
      <c r="AU132" s="18" t="s">
        <v>88</v>
      </c>
    </row>
    <row r="133" spans="2:65" s="1" customFormat="1" ht="16.5" customHeight="1">
      <c r="B133" s="39"/>
      <c r="C133" s="212" t="s">
        <v>204</v>
      </c>
      <c r="D133" s="212" t="s">
        <v>127</v>
      </c>
      <c r="E133" s="213" t="s">
        <v>205</v>
      </c>
      <c r="F133" s="214" t="s">
        <v>206</v>
      </c>
      <c r="G133" s="215" t="s">
        <v>163</v>
      </c>
      <c r="H133" s="216">
        <v>10</v>
      </c>
      <c r="I133" s="217"/>
      <c r="J133" s="218">
        <f>ROUND(I133*H133,2)</f>
        <v>0</v>
      </c>
      <c r="K133" s="214" t="s">
        <v>131</v>
      </c>
      <c r="L133" s="44"/>
      <c r="M133" s="219" t="s">
        <v>20</v>
      </c>
      <c r="N133" s="220" t="s">
        <v>50</v>
      </c>
      <c r="O133" s="84"/>
      <c r="P133" s="221">
        <f>O133*H133</f>
        <v>0</v>
      </c>
      <c r="Q133" s="221">
        <v>0.0369</v>
      </c>
      <c r="R133" s="221">
        <f>Q133*H133</f>
        <v>0.369</v>
      </c>
      <c r="S133" s="221">
        <v>0</v>
      </c>
      <c r="T133" s="222">
        <f>S133*H133</f>
        <v>0</v>
      </c>
      <c r="AR133" s="223" t="s">
        <v>132</v>
      </c>
      <c r="AT133" s="223" t="s">
        <v>127</v>
      </c>
      <c r="AU133" s="223" t="s">
        <v>88</v>
      </c>
      <c r="AY133" s="18" t="s">
        <v>125</v>
      </c>
      <c r="BE133" s="224">
        <f>IF(N133="základní",J133,0)</f>
        <v>0</v>
      </c>
      <c r="BF133" s="224">
        <f>IF(N133="snížená",J133,0)</f>
        <v>0</v>
      </c>
      <c r="BG133" s="224">
        <f>IF(N133="zákl. přenesená",J133,0)</f>
        <v>0</v>
      </c>
      <c r="BH133" s="224">
        <f>IF(N133="sníž. přenesená",J133,0)</f>
        <v>0</v>
      </c>
      <c r="BI133" s="224">
        <f>IF(N133="nulová",J133,0)</f>
        <v>0</v>
      </c>
      <c r="BJ133" s="18" t="s">
        <v>22</v>
      </c>
      <c r="BK133" s="224">
        <f>ROUND(I133*H133,2)</f>
        <v>0</v>
      </c>
      <c r="BL133" s="18" t="s">
        <v>132</v>
      </c>
      <c r="BM133" s="223" t="s">
        <v>207</v>
      </c>
    </row>
    <row r="134" spans="2:47" s="1" customFormat="1" ht="12">
      <c r="B134" s="39"/>
      <c r="C134" s="40"/>
      <c r="D134" s="225" t="s">
        <v>134</v>
      </c>
      <c r="E134" s="40"/>
      <c r="F134" s="226" t="s">
        <v>208</v>
      </c>
      <c r="G134" s="40"/>
      <c r="H134" s="40"/>
      <c r="I134" s="136"/>
      <c r="J134" s="40"/>
      <c r="K134" s="40"/>
      <c r="L134" s="44"/>
      <c r="M134" s="227"/>
      <c r="N134" s="84"/>
      <c r="O134" s="84"/>
      <c r="P134" s="84"/>
      <c r="Q134" s="84"/>
      <c r="R134" s="84"/>
      <c r="S134" s="84"/>
      <c r="T134" s="85"/>
      <c r="AT134" s="18" t="s">
        <v>134</v>
      </c>
      <c r="AU134" s="18" t="s">
        <v>88</v>
      </c>
    </row>
    <row r="135" spans="2:47" s="1" customFormat="1" ht="12">
      <c r="B135" s="39"/>
      <c r="C135" s="40"/>
      <c r="D135" s="225" t="s">
        <v>136</v>
      </c>
      <c r="E135" s="40"/>
      <c r="F135" s="228" t="s">
        <v>198</v>
      </c>
      <c r="G135" s="40"/>
      <c r="H135" s="40"/>
      <c r="I135" s="136"/>
      <c r="J135" s="40"/>
      <c r="K135" s="40"/>
      <c r="L135" s="44"/>
      <c r="M135" s="227"/>
      <c r="N135" s="84"/>
      <c r="O135" s="84"/>
      <c r="P135" s="84"/>
      <c r="Q135" s="84"/>
      <c r="R135" s="84"/>
      <c r="S135" s="84"/>
      <c r="T135" s="85"/>
      <c r="AT135" s="18" t="s">
        <v>136</v>
      </c>
      <c r="AU135" s="18" t="s">
        <v>88</v>
      </c>
    </row>
    <row r="136" spans="2:65" s="1" customFormat="1" ht="16.5" customHeight="1">
      <c r="B136" s="39"/>
      <c r="C136" s="212" t="s">
        <v>209</v>
      </c>
      <c r="D136" s="212" t="s">
        <v>127</v>
      </c>
      <c r="E136" s="213" t="s">
        <v>210</v>
      </c>
      <c r="F136" s="214" t="s">
        <v>211</v>
      </c>
      <c r="G136" s="215" t="s">
        <v>163</v>
      </c>
      <c r="H136" s="216">
        <v>5</v>
      </c>
      <c r="I136" s="217"/>
      <c r="J136" s="218">
        <f>ROUND(I136*H136,2)</f>
        <v>0</v>
      </c>
      <c r="K136" s="214" t="s">
        <v>131</v>
      </c>
      <c r="L136" s="44"/>
      <c r="M136" s="219" t="s">
        <v>20</v>
      </c>
      <c r="N136" s="220" t="s">
        <v>50</v>
      </c>
      <c r="O136" s="84"/>
      <c r="P136" s="221">
        <f>O136*H136</f>
        <v>0</v>
      </c>
      <c r="Q136" s="221">
        <v>0.06053</v>
      </c>
      <c r="R136" s="221">
        <f>Q136*H136</f>
        <v>0.30265</v>
      </c>
      <c r="S136" s="221">
        <v>0</v>
      </c>
      <c r="T136" s="222">
        <f>S136*H136</f>
        <v>0</v>
      </c>
      <c r="AR136" s="223" t="s">
        <v>132</v>
      </c>
      <c r="AT136" s="223" t="s">
        <v>127</v>
      </c>
      <c r="AU136" s="223" t="s">
        <v>88</v>
      </c>
      <c r="AY136" s="18" t="s">
        <v>125</v>
      </c>
      <c r="BE136" s="224">
        <f>IF(N136="základní",J136,0)</f>
        <v>0</v>
      </c>
      <c r="BF136" s="224">
        <f>IF(N136="snížená",J136,0)</f>
        <v>0</v>
      </c>
      <c r="BG136" s="224">
        <f>IF(N136="zákl. přenesená",J136,0)</f>
        <v>0</v>
      </c>
      <c r="BH136" s="224">
        <f>IF(N136="sníž. přenesená",J136,0)</f>
        <v>0</v>
      </c>
      <c r="BI136" s="224">
        <f>IF(N136="nulová",J136,0)</f>
        <v>0</v>
      </c>
      <c r="BJ136" s="18" t="s">
        <v>22</v>
      </c>
      <c r="BK136" s="224">
        <f>ROUND(I136*H136,2)</f>
        <v>0</v>
      </c>
      <c r="BL136" s="18" t="s">
        <v>132</v>
      </c>
      <c r="BM136" s="223" t="s">
        <v>212</v>
      </c>
    </row>
    <row r="137" spans="2:47" s="1" customFormat="1" ht="12">
      <c r="B137" s="39"/>
      <c r="C137" s="40"/>
      <c r="D137" s="225" t="s">
        <v>134</v>
      </c>
      <c r="E137" s="40"/>
      <c r="F137" s="226" t="s">
        <v>213</v>
      </c>
      <c r="G137" s="40"/>
      <c r="H137" s="40"/>
      <c r="I137" s="136"/>
      <c r="J137" s="40"/>
      <c r="K137" s="40"/>
      <c r="L137" s="44"/>
      <c r="M137" s="227"/>
      <c r="N137" s="84"/>
      <c r="O137" s="84"/>
      <c r="P137" s="84"/>
      <c r="Q137" s="84"/>
      <c r="R137" s="84"/>
      <c r="S137" s="84"/>
      <c r="T137" s="85"/>
      <c r="AT137" s="18" t="s">
        <v>134</v>
      </c>
      <c r="AU137" s="18" t="s">
        <v>88</v>
      </c>
    </row>
    <row r="138" spans="2:47" s="1" customFormat="1" ht="12">
      <c r="B138" s="39"/>
      <c r="C138" s="40"/>
      <c r="D138" s="225" t="s">
        <v>136</v>
      </c>
      <c r="E138" s="40"/>
      <c r="F138" s="228" t="s">
        <v>198</v>
      </c>
      <c r="G138" s="40"/>
      <c r="H138" s="40"/>
      <c r="I138" s="136"/>
      <c r="J138" s="40"/>
      <c r="K138" s="40"/>
      <c r="L138" s="44"/>
      <c r="M138" s="227"/>
      <c r="N138" s="84"/>
      <c r="O138" s="84"/>
      <c r="P138" s="84"/>
      <c r="Q138" s="84"/>
      <c r="R138" s="84"/>
      <c r="S138" s="84"/>
      <c r="T138" s="85"/>
      <c r="AT138" s="18" t="s">
        <v>136</v>
      </c>
      <c r="AU138" s="18" t="s">
        <v>88</v>
      </c>
    </row>
    <row r="139" spans="2:65" s="1" customFormat="1" ht="16.5" customHeight="1">
      <c r="B139" s="39"/>
      <c r="C139" s="212" t="s">
        <v>8</v>
      </c>
      <c r="D139" s="212" t="s">
        <v>127</v>
      </c>
      <c r="E139" s="213" t="s">
        <v>214</v>
      </c>
      <c r="F139" s="214" t="s">
        <v>215</v>
      </c>
      <c r="G139" s="215" t="s">
        <v>170</v>
      </c>
      <c r="H139" s="216">
        <v>283.5</v>
      </c>
      <c r="I139" s="217"/>
      <c r="J139" s="218">
        <f>ROUND(I139*H139,2)</f>
        <v>0</v>
      </c>
      <c r="K139" s="214" t="s">
        <v>131</v>
      </c>
      <c r="L139" s="44"/>
      <c r="M139" s="219" t="s">
        <v>20</v>
      </c>
      <c r="N139" s="220" t="s">
        <v>50</v>
      </c>
      <c r="O139" s="84"/>
      <c r="P139" s="221">
        <f>O139*H139</f>
        <v>0</v>
      </c>
      <c r="Q139" s="221">
        <v>0</v>
      </c>
      <c r="R139" s="221">
        <f>Q139*H139</f>
        <v>0</v>
      </c>
      <c r="S139" s="221">
        <v>0</v>
      </c>
      <c r="T139" s="222">
        <f>S139*H139</f>
        <v>0</v>
      </c>
      <c r="AR139" s="223" t="s">
        <v>132</v>
      </c>
      <c r="AT139" s="223" t="s">
        <v>127</v>
      </c>
      <c r="AU139" s="223" t="s">
        <v>88</v>
      </c>
      <c r="AY139" s="18" t="s">
        <v>125</v>
      </c>
      <c r="BE139" s="224">
        <f>IF(N139="základní",J139,0)</f>
        <v>0</v>
      </c>
      <c r="BF139" s="224">
        <f>IF(N139="snížená",J139,0)</f>
        <v>0</v>
      </c>
      <c r="BG139" s="224">
        <f>IF(N139="zákl. přenesená",J139,0)</f>
        <v>0</v>
      </c>
      <c r="BH139" s="224">
        <f>IF(N139="sníž. přenesená",J139,0)</f>
        <v>0</v>
      </c>
      <c r="BI139" s="224">
        <f>IF(N139="nulová",J139,0)</f>
        <v>0</v>
      </c>
      <c r="BJ139" s="18" t="s">
        <v>22</v>
      </c>
      <c r="BK139" s="224">
        <f>ROUND(I139*H139,2)</f>
        <v>0</v>
      </c>
      <c r="BL139" s="18" t="s">
        <v>132</v>
      </c>
      <c r="BM139" s="223" t="s">
        <v>216</v>
      </c>
    </row>
    <row r="140" spans="2:47" s="1" customFormat="1" ht="12">
      <c r="B140" s="39"/>
      <c r="C140" s="40"/>
      <c r="D140" s="225" t="s">
        <v>134</v>
      </c>
      <c r="E140" s="40"/>
      <c r="F140" s="226" t="s">
        <v>217</v>
      </c>
      <c r="G140" s="40"/>
      <c r="H140" s="40"/>
      <c r="I140" s="136"/>
      <c r="J140" s="40"/>
      <c r="K140" s="40"/>
      <c r="L140" s="44"/>
      <c r="M140" s="227"/>
      <c r="N140" s="84"/>
      <c r="O140" s="84"/>
      <c r="P140" s="84"/>
      <c r="Q140" s="84"/>
      <c r="R140" s="84"/>
      <c r="S140" s="84"/>
      <c r="T140" s="85"/>
      <c r="AT140" s="18" t="s">
        <v>134</v>
      </c>
      <c r="AU140" s="18" t="s">
        <v>88</v>
      </c>
    </row>
    <row r="141" spans="2:47" s="1" customFormat="1" ht="12">
      <c r="B141" s="39"/>
      <c r="C141" s="40"/>
      <c r="D141" s="225" t="s">
        <v>136</v>
      </c>
      <c r="E141" s="40"/>
      <c r="F141" s="228" t="s">
        <v>218</v>
      </c>
      <c r="G141" s="40"/>
      <c r="H141" s="40"/>
      <c r="I141" s="136"/>
      <c r="J141" s="40"/>
      <c r="K141" s="40"/>
      <c r="L141" s="44"/>
      <c r="M141" s="227"/>
      <c r="N141" s="84"/>
      <c r="O141" s="84"/>
      <c r="P141" s="84"/>
      <c r="Q141" s="84"/>
      <c r="R141" s="84"/>
      <c r="S141" s="84"/>
      <c r="T141" s="85"/>
      <c r="AT141" s="18" t="s">
        <v>136</v>
      </c>
      <c r="AU141" s="18" t="s">
        <v>88</v>
      </c>
    </row>
    <row r="142" spans="2:51" s="12" customFormat="1" ht="12">
      <c r="B142" s="229"/>
      <c r="C142" s="230"/>
      <c r="D142" s="225" t="s">
        <v>138</v>
      </c>
      <c r="E142" s="231" t="s">
        <v>20</v>
      </c>
      <c r="F142" s="232" t="s">
        <v>219</v>
      </c>
      <c r="G142" s="230"/>
      <c r="H142" s="233">
        <v>380</v>
      </c>
      <c r="I142" s="234"/>
      <c r="J142" s="230"/>
      <c r="K142" s="230"/>
      <c r="L142" s="235"/>
      <c r="M142" s="236"/>
      <c r="N142" s="237"/>
      <c r="O142" s="237"/>
      <c r="P142" s="237"/>
      <c r="Q142" s="237"/>
      <c r="R142" s="237"/>
      <c r="S142" s="237"/>
      <c r="T142" s="238"/>
      <c r="AT142" s="239" t="s">
        <v>138</v>
      </c>
      <c r="AU142" s="239" t="s">
        <v>88</v>
      </c>
      <c r="AV142" s="12" t="s">
        <v>88</v>
      </c>
      <c r="AW142" s="12" t="s">
        <v>41</v>
      </c>
      <c r="AX142" s="12" t="s">
        <v>79</v>
      </c>
      <c r="AY142" s="239" t="s">
        <v>125</v>
      </c>
    </row>
    <row r="143" spans="2:51" s="12" customFormat="1" ht="12">
      <c r="B143" s="229"/>
      <c r="C143" s="230"/>
      <c r="D143" s="225" t="s">
        <v>138</v>
      </c>
      <c r="E143" s="231" t="s">
        <v>20</v>
      </c>
      <c r="F143" s="232" t="s">
        <v>220</v>
      </c>
      <c r="G143" s="230"/>
      <c r="H143" s="233">
        <v>-74.5</v>
      </c>
      <c r="I143" s="234"/>
      <c r="J143" s="230"/>
      <c r="K143" s="230"/>
      <c r="L143" s="235"/>
      <c r="M143" s="236"/>
      <c r="N143" s="237"/>
      <c r="O143" s="237"/>
      <c r="P143" s="237"/>
      <c r="Q143" s="237"/>
      <c r="R143" s="237"/>
      <c r="S143" s="237"/>
      <c r="T143" s="238"/>
      <c r="AT143" s="239" t="s">
        <v>138</v>
      </c>
      <c r="AU143" s="239" t="s">
        <v>88</v>
      </c>
      <c r="AV143" s="12" t="s">
        <v>88</v>
      </c>
      <c r="AW143" s="12" t="s">
        <v>41</v>
      </c>
      <c r="AX143" s="12" t="s">
        <v>79</v>
      </c>
      <c r="AY143" s="239" t="s">
        <v>125</v>
      </c>
    </row>
    <row r="144" spans="2:51" s="12" customFormat="1" ht="12">
      <c r="B144" s="229"/>
      <c r="C144" s="230"/>
      <c r="D144" s="225" t="s">
        <v>138</v>
      </c>
      <c r="E144" s="231" t="s">
        <v>20</v>
      </c>
      <c r="F144" s="232" t="s">
        <v>221</v>
      </c>
      <c r="G144" s="230"/>
      <c r="H144" s="233">
        <v>-22</v>
      </c>
      <c r="I144" s="234"/>
      <c r="J144" s="230"/>
      <c r="K144" s="230"/>
      <c r="L144" s="235"/>
      <c r="M144" s="236"/>
      <c r="N144" s="237"/>
      <c r="O144" s="237"/>
      <c r="P144" s="237"/>
      <c r="Q144" s="237"/>
      <c r="R144" s="237"/>
      <c r="S144" s="237"/>
      <c r="T144" s="238"/>
      <c r="AT144" s="239" t="s">
        <v>138</v>
      </c>
      <c r="AU144" s="239" t="s">
        <v>88</v>
      </c>
      <c r="AV144" s="12" t="s">
        <v>88</v>
      </c>
      <c r="AW144" s="12" t="s">
        <v>41</v>
      </c>
      <c r="AX144" s="12" t="s">
        <v>79</v>
      </c>
      <c r="AY144" s="239" t="s">
        <v>125</v>
      </c>
    </row>
    <row r="145" spans="2:51" s="13" customFormat="1" ht="12">
      <c r="B145" s="240"/>
      <c r="C145" s="241"/>
      <c r="D145" s="225" t="s">
        <v>138</v>
      </c>
      <c r="E145" s="242" t="s">
        <v>20</v>
      </c>
      <c r="F145" s="243" t="s">
        <v>222</v>
      </c>
      <c r="G145" s="241"/>
      <c r="H145" s="244">
        <v>283.5</v>
      </c>
      <c r="I145" s="245"/>
      <c r="J145" s="241"/>
      <c r="K145" s="241"/>
      <c r="L145" s="246"/>
      <c r="M145" s="247"/>
      <c r="N145" s="248"/>
      <c r="O145" s="248"/>
      <c r="P145" s="248"/>
      <c r="Q145" s="248"/>
      <c r="R145" s="248"/>
      <c r="S145" s="248"/>
      <c r="T145" s="249"/>
      <c r="AT145" s="250" t="s">
        <v>138</v>
      </c>
      <c r="AU145" s="250" t="s">
        <v>88</v>
      </c>
      <c r="AV145" s="13" t="s">
        <v>132</v>
      </c>
      <c r="AW145" s="13" t="s">
        <v>41</v>
      </c>
      <c r="AX145" s="13" t="s">
        <v>22</v>
      </c>
      <c r="AY145" s="250" t="s">
        <v>125</v>
      </c>
    </row>
    <row r="146" spans="2:65" s="1" customFormat="1" ht="16.5" customHeight="1">
      <c r="B146" s="39"/>
      <c r="C146" s="212" t="s">
        <v>223</v>
      </c>
      <c r="D146" s="212" t="s">
        <v>127</v>
      </c>
      <c r="E146" s="213" t="s">
        <v>224</v>
      </c>
      <c r="F146" s="214" t="s">
        <v>225</v>
      </c>
      <c r="G146" s="215" t="s">
        <v>170</v>
      </c>
      <c r="H146" s="216">
        <v>6.34</v>
      </c>
      <c r="I146" s="217"/>
      <c r="J146" s="218">
        <f>ROUND(I146*H146,2)</f>
        <v>0</v>
      </c>
      <c r="K146" s="214" t="s">
        <v>131</v>
      </c>
      <c r="L146" s="44"/>
      <c r="M146" s="219" t="s">
        <v>20</v>
      </c>
      <c r="N146" s="220" t="s">
        <v>50</v>
      </c>
      <c r="O146" s="84"/>
      <c r="P146" s="221">
        <f>O146*H146</f>
        <v>0</v>
      </c>
      <c r="Q146" s="221">
        <v>0</v>
      </c>
      <c r="R146" s="221">
        <f>Q146*H146</f>
        <v>0</v>
      </c>
      <c r="S146" s="221">
        <v>0</v>
      </c>
      <c r="T146" s="222">
        <f>S146*H146</f>
        <v>0</v>
      </c>
      <c r="AR146" s="223" t="s">
        <v>132</v>
      </c>
      <c r="AT146" s="223" t="s">
        <v>127</v>
      </c>
      <c r="AU146" s="223" t="s">
        <v>88</v>
      </c>
      <c r="AY146" s="18" t="s">
        <v>125</v>
      </c>
      <c r="BE146" s="224">
        <f>IF(N146="základní",J146,0)</f>
        <v>0</v>
      </c>
      <c r="BF146" s="224">
        <f>IF(N146="snížená",J146,0)</f>
        <v>0</v>
      </c>
      <c r="BG146" s="224">
        <f>IF(N146="zákl. přenesená",J146,0)</f>
        <v>0</v>
      </c>
      <c r="BH146" s="224">
        <f>IF(N146="sníž. přenesená",J146,0)</f>
        <v>0</v>
      </c>
      <c r="BI146" s="224">
        <f>IF(N146="nulová",J146,0)</f>
        <v>0</v>
      </c>
      <c r="BJ146" s="18" t="s">
        <v>22</v>
      </c>
      <c r="BK146" s="224">
        <f>ROUND(I146*H146,2)</f>
        <v>0</v>
      </c>
      <c r="BL146" s="18" t="s">
        <v>132</v>
      </c>
      <c r="BM146" s="223" t="s">
        <v>226</v>
      </c>
    </row>
    <row r="147" spans="2:47" s="1" customFormat="1" ht="12">
      <c r="B147" s="39"/>
      <c r="C147" s="40"/>
      <c r="D147" s="225" t="s">
        <v>134</v>
      </c>
      <c r="E147" s="40"/>
      <c r="F147" s="226" t="s">
        <v>227</v>
      </c>
      <c r="G147" s="40"/>
      <c r="H147" s="40"/>
      <c r="I147" s="136"/>
      <c r="J147" s="40"/>
      <c r="K147" s="40"/>
      <c r="L147" s="44"/>
      <c r="M147" s="227"/>
      <c r="N147" s="84"/>
      <c r="O147" s="84"/>
      <c r="P147" s="84"/>
      <c r="Q147" s="84"/>
      <c r="R147" s="84"/>
      <c r="S147" s="84"/>
      <c r="T147" s="85"/>
      <c r="AT147" s="18" t="s">
        <v>134</v>
      </c>
      <c r="AU147" s="18" t="s">
        <v>88</v>
      </c>
    </row>
    <row r="148" spans="2:47" s="1" customFormat="1" ht="12">
      <c r="B148" s="39"/>
      <c r="C148" s="40"/>
      <c r="D148" s="225" t="s">
        <v>136</v>
      </c>
      <c r="E148" s="40"/>
      <c r="F148" s="228" t="s">
        <v>228</v>
      </c>
      <c r="G148" s="40"/>
      <c r="H148" s="40"/>
      <c r="I148" s="136"/>
      <c r="J148" s="40"/>
      <c r="K148" s="40"/>
      <c r="L148" s="44"/>
      <c r="M148" s="227"/>
      <c r="N148" s="84"/>
      <c r="O148" s="84"/>
      <c r="P148" s="84"/>
      <c r="Q148" s="84"/>
      <c r="R148" s="84"/>
      <c r="S148" s="84"/>
      <c r="T148" s="85"/>
      <c r="AT148" s="18" t="s">
        <v>136</v>
      </c>
      <c r="AU148" s="18" t="s">
        <v>88</v>
      </c>
    </row>
    <row r="149" spans="2:51" s="12" customFormat="1" ht="12">
      <c r="B149" s="229"/>
      <c r="C149" s="230"/>
      <c r="D149" s="225" t="s">
        <v>138</v>
      </c>
      <c r="E149" s="231" t="s">
        <v>20</v>
      </c>
      <c r="F149" s="232" t="s">
        <v>229</v>
      </c>
      <c r="G149" s="230"/>
      <c r="H149" s="233">
        <v>6.34</v>
      </c>
      <c r="I149" s="234"/>
      <c r="J149" s="230"/>
      <c r="K149" s="230"/>
      <c r="L149" s="235"/>
      <c r="M149" s="236"/>
      <c r="N149" s="237"/>
      <c r="O149" s="237"/>
      <c r="P149" s="237"/>
      <c r="Q149" s="237"/>
      <c r="R149" s="237"/>
      <c r="S149" s="237"/>
      <c r="T149" s="238"/>
      <c r="AT149" s="239" t="s">
        <v>138</v>
      </c>
      <c r="AU149" s="239" t="s">
        <v>88</v>
      </c>
      <c r="AV149" s="12" t="s">
        <v>88</v>
      </c>
      <c r="AW149" s="12" t="s">
        <v>41</v>
      </c>
      <c r="AX149" s="12" t="s">
        <v>22</v>
      </c>
      <c r="AY149" s="239" t="s">
        <v>125</v>
      </c>
    </row>
    <row r="150" spans="2:65" s="1" customFormat="1" ht="16.5" customHeight="1">
      <c r="B150" s="39"/>
      <c r="C150" s="212" t="s">
        <v>230</v>
      </c>
      <c r="D150" s="212" t="s">
        <v>127</v>
      </c>
      <c r="E150" s="213" t="s">
        <v>231</v>
      </c>
      <c r="F150" s="214" t="s">
        <v>232</v>
      </c>
      <c r="G150" s="215" t="s">
        <v>170</v>
      </c>
      <c r="H150" s="216">
        <v>484.338</v>
      </c>
      <c r="I150" s="217"/>
      <c r="J150" s="218">
        <f>ROUND(I150*H150,2)</f>
        <v>0</v>
      </c>
      <c r="K150" s="214" t="s">
        <v>131</v>
      </c>
      <c r="L150" s="44"/>
      <c r="M150" s="219" t="s">
        <v>20</v>
      </c>
      <c r="N150" s="220" t="s">
        <v>50</v>
      </c>
      <c r="O150" s="84"/>
      <c r="P150" s="221">
        <f>O150*H150</f>
        <v>0</v>
      </c>
      <c r="Q150" s="221">
        <v>0</v>
      </c>
      <c r="R150" s="221">
        <f>Q150*H150</f>
        <v>0</v>
      </c>
      <c r="S150" s="221">
        <v>0</v>
      </c>
      <c r="T150" s="222">
        <f>S150*H150</f>
        <v>0</v>
      </c>
      <c r="AR150" s="223" t="s">
        <v>132</v>
      </c>
      <c r="AT150" s="223" t="s">
        <v>127</v>
      </c>
      <c r="AU150" s="223" t="s">
        <v>88</v>
      </c>
      <c r="AY150" s="18" t="s">
        <v>125</v>
      </c>
      <c r="BE150" s="224">
        <f>IF(N150="základní",J150,0)</f>
        <v>0</v>
      </c>
      <c r="BF150" s="224">
        <f>IF(N150="snížená",J150,0)</f>
        <v>0</v>
      </c>
      <c r="BG150" s="224">
        <f>IF(N150="zákl. přenesená",J150,0)</f>
        <v>0</v>
      </c>
      <c r="BH150" s="224">
        <f>IF(N150="sníž. přenesená",J150,0)</f>
        <v>0</v>
      </c>
      <c r="BI150" s="224">
        <f>IF(N150="nulová",J150,0)</f>
        <v>0</v>
      </c>
      <c r="BJ150" s="18" t="s">
        <v>22</v>
      </c>
      <c r="BK150" s="224">
        <f>ROUND(I150*H150,2)</f>
        <v>0</v>
      </c>
      <c r="BL150" s="18" t="s">
        <v>132</v>
      </c>
      <c r="BM150" s="223" t="s">
        <v>233</v>
      </c>
    </row>
    <row r="151" spans="2:47" s="1" customFormat="1" ht="12">
      <c r="B151" s="39"/>
      <c r="C151" s="40"/>
      <c r="D151" s="225" t="s">
        <v>134</v>
      </c>
      <c r="E151" s="40"/>
      <c r="F151" s="226" t="s">
        <v>234</v>
      </c>
      <c r="G151" s="40"/>
      <c r="H151" s="40"/>
      <c r="I151" s="136"/>
      <c r="J151" s="40"/>
      <c r="K151" s="40"/>
      <c r="L151" s="44"/>
      <c r="M151" s="227"/>
      <c r="N151" s="84"/>
      <c r="O151" s="84"/>
      <c r="P151" s="84"/>
      <c r="Q151" s="84"/>
      <c r="R151" s="84"/>
      <c r="S151" s="84"/>
      <c r="T151" s="85"/>
      <c r="AT151" s="18" t="s">
        <v>134</v>
      </c>
      <c r="AU151" s="18" t="s">
        <v>88</v>
      </c>
    </row>
    <row r="152" spans="2:47" s="1" customFormat="1" ht="12">
      <c r="B152" s="39"/>
      <c r="C152" s="40"/>
      <c r="D152" s="225" t="s">
        <v>136</v>
      </c>
      <c r="E152" s="40"/>
      <c r="F152" s="228" t="s">
        <v>235</v>
      </c>
      <c r="G152" s="40"/>
      <c r="H152" s="40"/>
      <c r="I152" s="136"/>
      <c r="J152" s="40"/>
      <c r="K152" s="40"/>
      <c r="L152" s="44"/>
      <c r="M152" s="227"/>
      <c r="N152" s="84"/>
      <c r="O152" s="84"/>
      <c r="P152" s="84"/>
      <c r="Q152" s="84"/>
      <c r="R152" s="84"/>
      <c r="S152" s="84"/>
      <c r="T152" s="85"/>
      <c r="AT152" s="18" t="s">
        <v>136</v>
      </c>
      <c r="AU152" s="18" t="s">
        <v>88</v>
      </c>
    </row>
    <row r="153" spans="2:51" s="12" customFormat="1" ht="12">
      <c r="B153" s="229"/>
      <c r="C153" s="230"/>
      <c r="D153" s="225" t="s">
        <v>138</v>
      </c>
      <c r="E153" s="231" t="s">
        <v>20</v>
      </c>
      <c r="F153" s="232" t="s">
        <v>236</v>
      </c>
      <c r="G153" s="230"/>
      <c r="H153" s="233">
        <v>1129.92</v>
      </c>
      <c r="I153" s="234"/>
      <c r="J153" s="230"/>
      <c r="K153" s="230"/>
      <c r="L153" s="235"/>
      <c r="M153" s="236"/>
      <c r="N153" s="237"/>
      <c r="O153" s="237"/>
      <c r="P153" s="237"/>
      <c r="Q153" s="237"/>
      <c r="R153" s="237"/>
      <c r="S153" s="237"/>
      <c r="T153" s="238"/>
      <c r="AT153" s="239" t="s">
        <v>138</v>
      </c>
      <c r="AU153" s="239" t="s">
        <v>88</v>
      </c>
      <c r="AV153" s="12" t="s">
        <v>88</v>
      </c>
      <c r="AW153" s="12" t="s">
        <v>41</v>
      </c>
      <c r="AX153" s="12" t="s">
        <v>79</v>
      </c>
      <c r="AY153" s="239" t="s">
        <v>125</v>
      </c>
    </row>
    <row r="154" spans="2:51" s="12" customFormat="1" ht="12">
      <c r="B154" s="229"/>
      <c r="C154" s="230"/>
      <c r="D154" s="225" t="s">
        <v>138</v>
      </c>
      <c r="E154" s="231" t="s">
        <v>20</v>
      </c>
      <c r="F154" s="232" t="s">
        <v>219</v>
      </c>
      <c r="G154" s="230"/>
      <c r="H154" s="233">
        <v>380</v>
      </c>
      <c r="I154" s="234"/>
      <c r="J154" s="230"/>
      <c r="K154" s="230"/>
      <c r="L154" s="235"/>
      <c r="M154" s="236"/>
      <c r="N154" s="237"/>
      <c r="O154" s="237"/>
      <c r="P154" s="237"/>
      <c r="Q154" s="237"/>
      <c r="R154" s="237"/>
      <c r="S154" s="237"/>
      <c r="T154" s="238"/>
      <c r="AT154" s="239" t="s">
        <v>138</v>
      </c>
      <c r="AU154" s="239" t="s">
        <v>88</v>
      </c>
      <c r="AV154" s="12" t="s">
        <v>88</v>
      </c>
      <c r="AW154" s="12" t="s">
        <v>41</v>
      </c>
      <c r="AX154" s="12" t="s">
        <v>79</v>
      </c>
      <c r="AY154" s="239" t="s">
        <v>125</v>
      </c>
    </row>
    <row r="155" spans="2:51" s="12" customFormat="1" ht="12">
      <c r="B155" s="229"/>
      <c r="C155" s="230"/>
      <c r="D155" s="225" t="s">
        <v>138</v>
      </c>
      <c r="E155" s="231" t="s">
        <v>20</v>
      </c>
      <c r="F155" s="232" t="s">
        <v>237</v>
      </c>
      <c r="G155" s="230"/>
      <c r="H155" s="233">
        <v>8</v>
      </c>
      <c r="I155" s="234"/>
      <c r="J155" s="230"/>
      <c r="K155" s="230"/>
      <c r="L155" s="235"/>
      <c r="M155" s="236"/>
      <c r="N155" s="237"/>
      <c r="O155" s="237"/>
      <c r="P155" s="237"/>
      <c r="Q155" s="237"/>
      <c r="R155" s="237"/>
      <c r="S155" s="237"/>
      <c r="T155" s="238"/>
      <c r="AT155" s="239" t="s">
        <v>138</v>
      </c>
      <c r="AU155" s="239" t="s">
        <v>88</v>
      </c>
      <c r="AV155" s="12" t="s">
        <v>88</v>
      </c>
      <c r="AW155" s="12" t="s">
        <v>41</v>
      </c>
      <c r="AX155" s="12" t="s">
        <v>79</v>
      </c>
      <c r="AY155" s="239" t="s">
        <v>125</v>
      </c>
    </row>
    <row r="156" spans="2:51" s="12" customFormat="1" ht="12">
      <c r="B156" s="229"/>
      <c r="C156" s="230"/>
      <c r="D156" s="225" t="s">
        <v>138</v>
      </c>
      <c r="E156" s="231" t="s">
        <v>20</v>
      </c>
      <c r="F156" s="232" t="s">
        <v>238</v>
      </c>
      <c r="G156" s="230"/>
      <c r="H156" s="233">
        <v>-125.832</v>
      </c>
      <c r="I156" s="234"/>
      <c r="J156" s="230"/>
      <c r="K156" s="230"/>
      <c r="L156" s="235"/>
      <c r="M156" s="236"/>
      <c r="N156" s="237"/>
      <c r="O156" s="237"/>
      <c r="P156" s="237"/>
      <c r="Q156" s="237"/>
      <c r="R156" s="237"/>
      <c r="S156" s="237"/>
      <c r="T156" s="238"/>
      <c r="AT156" s="239" t="s">
        <v>138</v>
      </c>
      <c r="AU156" s="239" t="s">
        <v>88</v>
      </c>
      <c r="AV156" s="12" t="s">
        <v>88</v>
      </c>
      <c r="AW156" s="12" t="s">
        <v>41</v>
      </c>
      <c r="AX156" s="12" t="s">
        <v>79</v>
      </c>
      <c r="AY156" s="239" t="s">
        <v>125</v>
      </c>
    </row>
    <row r="157" spans="2:51" s="12" customFormat="1" ht="12">
      <c r="B157" s="229"/>
      <c r="C157" s="230"/>
      <c r="D157" s="225" t="s">
        <v>138</v>
      </c>
      <c r="E157" s="231" t="s">
        <v>20</v>
      </c>
      <c r="F157" s="232" t="s">
        <v>220</v>
      </c>
      <c r="G157" s="230"/>
      <c r="H157" s="233">
        <v>-74.5</v>
      </c>
      <c r="I157" s="234"/>
      <c r="J157" s="230"/>
      <c r="K157" s="230"/>
      <c r="L157" s="235"/>
      <c r="M157" s="236"/>
      <c r="N157" s="237"/>
      <c r="O157" s="237"/>
      <c r="P157" s="237"/>
      <c r="Q157" s="237"/>
      <c r="R157" s="237"/>
      <c r="S157" s="237"/>
      <c r="T157" s="238"/>
      <c r="AT157" s="239" t="s">
        <v>138</v>
      </c>
      <c r="AU157" s="239" t="s">
        <v>88</v>
      </c>
      <c r="AV157" s="12" t="s">
        <v>88</v>
      </c>
      <c r="AW157" s="12" t="s">
        <v>41</v>
      </c>
      <c r="AX157" s="12" t="s">
        <v>79</v>
      </c>
      <c r="AY157" s="239" t="s">
        <v>125</v>
      </c>
    </row>
    <row r="158" spans="2:51" s="12" customFormat="1" ht="12">
      <c r="B158" s="229"/>
      <c r="C158" s="230"/>
      <c r="D158" s="225" t="s">
        <v>138</v>
      </c>
      <c r="E158" s="231" t="s">
        <v>20</v>
      </c>
      <c r="F158" s="232" t="s">
        <v>221</v>
      </c>
      <c r="G158" s="230"/>
      <c r="H158" s="233">
        <v>-22</v>
      </c>
      <c r="I158" s="234"/>
      <c r="J158" s="230"/>
      <c r="K158" s="230"/>
      <c r="L158" s="235"/>
      <c r="M158" s="236"/>
      <c r="N158" s="237"/>
      <c r="O158" s="237"/>
      <c r="P158" s="237"/>
      <c r="Q158" s="237"/>
      <c r="R158" s="237"/>
      <c r="S158" s="237"/>
      <c r="T158" s="238"/>
      <c r="AT158" s="239" t="s">
        <v>138</v>
      </c>
      <c r="AU158" s="239" t="s">
        <v>88</v>
      </c>
      <c r="AV158" s="12" t="s">
        <v>88</v>
      </c>
      <c r="AW158" s="12" t="s">
        <v>41</v>
      </c>
      <c r="AX158" s="12" t="s">
        <v>79</v>
      </c>
      <c r="AY158" s="239" t="s">
        <v>125</v>
      </c>
    </row>
    <row r="159" spans="2:51" s="12" customFormat="1" ht="12">
      <c r="B159" s="229"/>
      <c r="C159" s="230"/>
      <c r="D159" s="225" t="s">
        <v>138</v>
      </c>
      <c r="E159" s="231" t="s">
        <v>20</v>
      </c>
      <c r="F159" s="232" t="s">
        <v>239</v>
      </c>
      <c r="G159" s="230"/>
      <c r="H159" s="233">
        <v>-84.744</v>
      </c>
      <c r="I159" s="234"/>
      <c r="J159" s="230"/>
      <c r="K159" s="230"/>
      <c r="L159" s="235"/>
      <c r="M159" s="236"/>
      <c r="N159" s="237"/>
      <c r="O159" s="237"/>
      <c r="P159" s="237"/>
      <c r="Q159" s="237"/>
      <c r="R159" s="237"/>
      <c r="S159" s="237"/>
      <c r="T159" s="238"/>
      <c r="AT159" s="239" t="s">
        <v>138</v>
      </c>
      <c r="AU159" s="239" t="s">
        <v>88</v>
      </c>
      <c r="AV159" s="12" t="s">
        <v>88</v>
      </c>
      <c r="AW159" s="12" t="s">
        <v>41</v>
      </c>
      <c r="AX159" s="12" t="s">
        <v>79</v>
      </c>
      <c r="AY159" s="239" t="s">
        <v>125</v>
      </c>
    </row>
    <row r="160" spans="2:51" s="13" customFormat="1" ht="12">
      <c r="B160" s="240"/>
      <c r="C160" s="241"/>
      <c r="D160" s="225" t="s">
        <v>138</v>
      </c>
      <c r="E160" s="242" t="s">
        <v>20</v>
      </c>
      <c r="F160" s="243" t="s">
        <v>222</v>
      </c>
      <c r="G160" s="241"/>
      <c r="H160" s="244">
        <v>1210.844</v>
      </c>
      <c r="I160" s="245"/>
      <c r="J160" s="241"/>
      <c r="K160" s="241"/>
      <c r="L160" s="246"/>
      <c r="M160" s="247"/>
      <c r="N160" s="248"/>
      <c r="O160" s="248"/>
      <c r="P160" s="248"/>
      <c r="Q160" s="248"/>
      <c r="R160" s="248"/>
      <c r="S160" s="248"/>
      <c r="T160" s="249"/>
      <c r="AT160" s="250" t="s">
        <v>138</v>
      </c>
      <c r="AU160" s="250" t="s">
        <v>88</v>
      </c>
      <c r="AV160" s="13" t="s">
        <v>132</v>
      </c>
      <c r="AW160" s="13" t="s">
        <v>41</v>
      </c>
      <c r="AX160" s="13" t="s">
        <v>79</v>
      </c>
      <c r="AY160" s="250" t="s">
        <v>125</v>
      </c>
    </row>
    <row r="161" spans="2:51" s="12" customFormat="1" ht="12">
      <c r="B161" s="229"/>
      <c r="C161" s="230"/>
      <c r="D161" s="225" t="s">
        <v>138</v>
      </c>
      <c r="E161" s="231" t="s">
        <v>20</v>
      </c>
      <c r="F161" s="232" t="s">
        <v>240</v>
      </c>
      <c r="G161" s="230"/>
      <c r="H161" s="233">
        <v>484.338</v>
      </c>
      <c r="I161" s="234"/>
      <c r="J161" s="230"/>
      <c r="K161" s="230"/>
      <c r="L161" s="235"/>
      <c r="M161" s="236"/>
      <c r="N161" s="237"/>
      <c r="O161" s="237"/>
      <c r="P161" s="237"/>
      <c r="Q161" s="237"/>
      <c r="R161" s="237"/>
      <c r="S161" s="237"/>
      <c r="T161" s="238"/>
      <c r="AT161" s="239" t="s">
        <v>138</v>
      </c>
      <c r="AU161" s="239" t="s">
        <v>88</v>
      </c>
      <c r="AV161" s="12" t="s">
        <v>88</v>
      </c>
      <c r="AW161" s="12" t="s">
        <v>41</v>
      </c>
      <c r="AX161" s="12" t="s">
        <v>22</v>
      </c>
      <c r="AY161" s="239" t="s">
        <v>125</v>
      </c>
    </row>
    <row r="162" spans="2:65" s="1" customFormat="1" ht="16.5" customHeight="1">
      <c r="B162" s="39"/>
      <c r="C162" s="212" t="s">
        <v>241</v>
      </c>
      <c r="D162" s="212" t="s">
        <v>127</v>
      </c>
      <c r="E162" s="213" t="s">
        <v>242</v>
      </c>
      <c r="F162" s="214" t="s">
        <v>243</v>
      </c>
      <c r="G162" s="215" t="s">
        <v>170</v>
      </c>
      <c r="H162" s="216">
        <v>145.301</v>
      </c>
      <c r="I162" s="217"/>
      <c r="J162" s="218">
        <f>ROUND(I162*H162,2)</f>
        <v>0</v>
      </c>
      <c r="K162" s="214" t="s">
        <v>131</v>
      </c>
      <c r="L162" s="44"/>
      <c r="M162" s="219" t="s">
        <v>20</v>
      </c>
      <c r="N162" s="220" t="s">
        <v>50</v>
      </c>
      <c r="O162" s="84"/>
      <c r="P162" s="221">
        <f>O162*H162</f>
        <v>0</v>
      </c>
      <c r="Q162" s="221">
        <v>0</v>
      </c>
      <c r="R162" s="221">
        <f>Q162*H162</f>
        <v>0</v>
      </c>
      <c r="S162" s="221">
        <v>0</v>
      </c>
      <c r="T162" s="222">
        <f>S162*H162</f>
        <v>0</v>
      </c>
      <c r="AR162" s="223" t="s">
        <v>132</v>
      </c>
      <c r="AT162" s="223" t="s">
        <v>127</v>
      </c>
      <c r="AU162" s="223" t="s">
        <v>88</v>
      </c>
      <c r="AY162" s="18" t="s">
        <v>125</v>
      </c>
      <c r="BE162" s="224">
        <f>IF(N162="základní",J162,0)</f>
        <v>0</v>
      </c>
      <c r="BF162" s="224">
        <f>IF(N162="snížená",J162,0)</f>
        <v>0</v>
      </c>
      <c r="BG162" s="224">
        <f>IF(N162="zákl. přenesená",J162,0)</f>
        <v>0</v>
      </c>
      <c r="BH162" s="224">
        <f>IF(N162="sníž. přenesená",J162,0)</f>
        <v>0</v>
      </c>
      <c r="BI162" s="224">
        <f>IF(N162="nulová",J162,0)</f>
        <v>0</v>
      </c>
      <c r="BJ162" s="18" t="s">
        <v>22</v>
      </c>
      <c r="BK162" s="224">
        <f>ROUND(I162*H162,2)</f>
        <v>0</v>
      </c>
      <c r="BL162" s="18" t="s">
        <v>132</v>
      </c>
      <c r="BM162" s="223" t="s">
        <v>244</v>
      </c>
    </row>
    <row r="163" spans="2:47" s="1" customFormat="1" ht="12">
      <c r="B163" s="39"/>
      <c r="C163" s="40"/>
      <c r="D163" s="225" t="s">
        <v>134</v>
      </c>
      <c r="E163" s="40"/>
      <c r="F163" s="226" t="s">
        <v>245</v>
      </c>
      <c r="G163" s="40"/>
      <c r="H163" s="40"/>
      <c r="I163" s="136"/>
      <c r="J163" s="40"/>
      <c r="K163" s="40"/>
      <c r="L163" s="44"/>
      <c r="M163" s="227"/>
      <c r="N163" s="84"/>
      <c r="O163" s="84"/>
      <c r="P163" s="84"/>
      <c r="Q163" s="84"/>
      <c r="R163" s="84"/>
      <c r="S163" s="84"/>
      <c r="T163" s="85"/>
      <c r="AT163" s="18" t="s">
        <v>134</v>
      </c>
      <c r="AU163" s="18" t="s">
        <v>88</v>
      </c>
    </row>
    <row r="164" spans="2:47" s="1" customFormat="1" ht="12">
      <c r="B164" s="39"/>
      <c r="C164" s="40"/>
      <c r="D164" s="225" t="s">
        <v>136</v>
      </c>
      <c r="E164" s="40"/>
      <c r="F164" s="228" t="s">
        <v>235</v>
      </c>
      <c r="G164" s="40"/>
      <c r="H164" s="40"/>
      <c r="I164" s="136"/>
      <c r="J164" s="40"/>
      <c r="K164" s="40"/>
      <c r="L164" s="44"/>
      <c r="M164" s="227"/>
      <c r="N164" s="84"/>
      <c r="O164" s="84"/>
      <c r="P164" s="84"/>
      <c r="Q164" s="84"/>
      <c r="R164" s="84"/>
      <c r="S164" s="84"/>
      <c r="T164" s="85"/>
      <c r="AT164" s="18" t="s">
        <v>136</v>
      </c>
      <c r="AU164" s="18" t="s">
        <v>88</v>
      </c>
    </row>
    <row r="165" spans="2:51" s="12" customFormat="1" ht="12">
      <c r="B165" s="229"/>
      <c r="C165" s="230"/>
      <c r="D165" s="225" t="s">
        <v>138</v>
      </c>
      <c r="E165" s="231" t="s">
        <v>20</v>
      </c>
      <c r="F165" s="232" t="s">
        <v>246</v>
      </c>
      <c r="G165" s="230"/>
      <c r="H165" s="233">
        <v>145.301</v>
      </c>
      <c r="I165" s="234"/>
      <c r="J165" s="230"/>
      <c r="K165" s="230"/>
      <c r="L165" s="235"/>
      <c r="M165" s="236"/>
      <c r="N165" s="237"/>
      <c r="O165" s="237"/>
      <c r="P165" s="237"/>
      <c r="Q165" s="237"/>
      <c r="R165" s="237"/>
      <c r="S165" s="237"/>
      <c r="T165" s="238"/>
      <c r="AT165" s="239" t="s">
        <v>138</v>
      </c>
      <c r="AU165" s="239" t="s">
        <v>88</v>
      </c>
      <c r="AV165" s="12" t="s">
        <v>88</v>
      </c>
      <c r="AW165" s="12" t="s">
        <v>41</v>
      </c>
      <c r="AX165" s="12" t="s">
        <v>22</v>
      </c>
      <c r="AY165" s="239" t="s">
        <v>125</v>
      </c>
    </row>
    <row r="166" spans="2:65" s="1" customFormat="1" ht="16.5" customHeight="1">
      <c r="B166" s="39"/>
      <c r="C166" s="212" t="s">
        <v>247</v>
      </c>
      <c r="D166" s="212" t="s">
        <v>127</v>
      </c>
      <c r="E166" s="213" t="s">
        <v>248</v>
      </c>
      <c r="F166" s="214" t="s">
        <v>249</v>
      </c>
      <c r="G166" s="215" t="s">
        <v>170</v>
      </c>
      <c r="H166" s="216">
        <v>484.338</v>
      </c>
      <c r="I166" s="217"/>
      <c r="J166" s="218">
        <f>ROUND(I166*H166,2)</f>
        <v>0</v>
      </c>
      <c r="K166" s="214" t="s">
        <v>131</v>
      </c>
      <c r="L166" s="44"/>
      <c r="M166" s="219" t="s">
        <v>20</v>
      </c>
      <c r="N166" s="220" t="s">
        <v>50</v>
      </c>
      <c r="O166" s="84"/>
      <c r="P166" s="221">
        <f>O166*H166</f>
        <v>0</v>
      </c>
      <c r="Q166" s="221">
        <v>0</v>
      </c>
      <c r="R166" s="221">
        <f>Q166*H166</f>
        <v>0</v>
      </c>
      <c r="S166" s="221">
        <v>0</v>
      </c>
      <c r="T166" s="222">
        <f>S166*H166</f>
        <v>0</v>
      </c>
      <c r="AR166" s="223" t="s">
        <v>132</v>
      </c>
      <c r="AT166" s="223" t="s">
        <v>127</v>
      </c>
      <c r="AU166" s="223" t="s">
        <v>88</v>
      </c>
      <c r="AY166" s="18" t="s">
        <v>125</v>
      </c>
      <c r="BE166" s="224">
        <f>IF(N166="základní",J166,0)</f>
        <v>0</v>
      </c>
      <c r="BF166" s="224">
        <f>IF(N166="snížená",J166,0)</f>
        <v>0</v>
      </c>
      <c r="BG166" s="224">
        <f>IF(N166="zákl. přenesená",J166,0)</f>
        <v>0</v>
      </c>
      <c r="BH166" s="224">
        <f>IF(N166="sníž. přenesená",J166,0)</f>
        <v>0</v>
      </c>
      <c r="BI166" s="224">
        <f>IF(N166="nulová",J166,0)</f>
        <v>0</v>
      </c>
      <c r="BJ166" s="18" t="s">
        <v>22</v>
      </c>
      <c r="BK166" s="224">
        <f>ROUND(I166*H166,2)</f>
        <v>0</v>
      </c>
      <c r="BL166" s="18" t="s">
        <v>132</v>
      </c>
      <c r="BM166" s="223" t="s">
        <v>250</v>
      </c>
    </row>
    <row r="167" spans="2:47" s="1" customFormat="1" ht="12">
      <c r="B167" s="39"/>
      <c r="C167" s="40"/>
      <c r="D167" s="225" t="s">
        <v>134</v>
      </c>
      <c r="E167" s="40"/>
      <c r="F167" s="226" t="s">
        <v>251</v>
      </c>
      <c r="G167" s="40"/>
      <c r="H167" s="40"/>
      <c r="I167" s="136"/>
      <c r="J167" s="40"/>
      <c r="K167" s="40"/>
      <c r="L167" s="44"/>
      <c r="M167" s="227"/>
      <c r="N167" s="84"/>
      <c r="O167" s="84"/>
      <c r="P167" s="84"/>
      <c r="Q167" s="84"/>
      <c r="R167" s="84"/>
      <c r="S167" s="84"/>
      <c r="T167" s="85"/>
      <c r="AT167" s="18" t="s">
        <v>134</v>
      </c>
      <c r="AU167" s="18" t="s">
        <v>88</v>
      </c>
    </row>
    <row r="168" spans="2:47" s="1" customFormat="1" ht="12">
      <c r="B168" s="39"/>
      <c r="C168" s="40"/>
      <c r="D168" s="225" t="s">
        <v>136</v>
      </c>
      <c r="E168" s="40"/>
      <c r="F168" s="228" t="s">
        <v>235</v>
      </c>
      <c r="G168" s="40"/>
      <c r="H168" s="40"/>
      <c r="I168" s="136"/>
      <c r="J168" s="40"/>
      <c r="K168" s="40"/>
      <c r="L168" s="44"/>
      <c r="M168" s="227"/>
      <c r="N168" s="84"/>
      <c r="O168" s="84"/>
      <c r="P168" s="84"/>
      <c r="Q168" s="84"/>
      <c r="R168" s="84"/>
      <c r="S168" s="84"/>
      <c r="T168" s="85"/>
      <c r="AT168" s="18" t="s">
        <v>136</v>
      </c>
      <c r="AU168" s="18" t="s">
        <v>88</v>
      </c>
    </row>
    <row r="169" spans="2:51" s="12" customFormat="1" ht="12">
      <c r="B169" s="229"/>
      <c r="C169" s="230"/>
      <c r="D169" s="225" t="s">
        <v>138</v>
      </c>
      <c r="E169" s="231" t="s">
        <v>20</v>
      </c>
      <c r="F169" s="232" t="s">
        <v>236</v>
      </c>
      <c r="G169" s="230"/>
      <c r="H169" s="233">
        <v>1129.92</v>
      </c>
      <c r="I169" s="234"/>
      <c r="J169" s="230"/>
      <c r="K169" s="230"/>
      <c r="L169" s="235"/>
      <c r="M169" s="236"/>
      <c r="N169" s="237"/>
      <c r="O169" s="237"/>
      <c r="P169" s="237"/>
      <c r="Q169" s="237"/>
      <c r="R169" s="237"/>
      <c r="S169" s="237"/>
      <c r="T169" s="238"/>
      <c r="AT169" s="239" t="s">
        <v>138</v>
      </c>
      <c r="AU169" s="239" t="s">
        <v>88</v>
      </c>
      <c r="AV169" s="12" t="s">
        <v>88</v>
      </c>
      <c r="AW169" s="12" t="s">
        <v>41</v>
      </c>
      <c r="AX169" s="12" t="s">
        <v>79</v>
      </c>
      <c r="AY169" s="239" t="s">
        <v>125</v>
      </c>
    </row>
    <row r="170" spans="2:51" s="12" customFormat="1" ht="12">
      <c r="B170" s="229"/>
      <c r="C170" s="230"/>
      <c r="D170" s="225" t="s">
        <v>138</v>
      </c>
      <c r="E170" s="231" t="s">
        <v>20</v>
      </c>
      <c r="F170" s="232" t="s">
        <v>219</v>
      </c>
      <c r="G170" s="230"/>
      <c r="H170" s="233">
        <v>380</v>
      </c>
      <c r="I170" s="234"/>
      <c r="J170" s="230"/>
      <c r="K170" s="230"/>
      <c r="L170" s="235"/>
      <c r="M170" s="236"/>
      <c r="N170" s="237"/>
      <c r="O170" s="237"/>
      <c r="P170" s="237"/>
      <c r="Q170" s="237"/>
      <c r="R170" s="237"/>
      <c r="S170" s="237"/>
      <c r="T170" s="238"/>
      <c r="AT170" s="239" t="s">
        <v>138</v>
      </c>
      <c r="AU170" s="239" t="s">
        <v>88</v>
      </c>
      <c r="AV170" s="12" t="s">
        <v>88</v>
      </c>
      <c r="AW170" s="12" t="s">
        <v>41</v>
      </c>
      <c r="AX170" s="12" t="s">
        <v>79</v>
      </c>
      <c r="AY170" s="239" t="s">
        <v>125</v>
      </c>
    </row>
    <row r="171" spans="2:51" s="12" customFormat="1" ht="12">
      <c r="B171" s="229"/>
      <c r="C171" s="230"/>
      <c r="D171" s="225" t="s">
        <v>138</v>
      </c>
      <c r="E171" s="231" t="s">
        <v>20</v>
      </c>
      <c r="F171" s="232" t="s">
        <v>237</v>
      </c>
      <c r="G171" s="230"/>
      <c r="H171" s="233">
        <v>8</v>
      </c>
      <c r="I171" s="234"/>
      <c r="J171" s="230"/>
      <c r="K171" s="230"/>
      <c r="L171" s="235"/>
      <c r="M171" s="236"/>
      <c r="N171" s="237"/>
      <c r="O171" s="237"/>
      <c r="P171" s="237"/>
      <c r="Q171" s="237"/>
      <c r="R171" s="237"/>
      <c r="S171" s="237"/>
      <c r="T171" s="238"/>
      <c r="AT171" s="239" t="s">
        <v>138</v>
      </c>
      <c r="AU171" s="239" t="s">
        <v>88</v>
      </c>
      <c r="AV171" s="12" t="s">
        <v>88</v>
      </c>
      <c r="AW171" s="12" t="s">
        <v>41</v>
      </c>
      <c r="AX171" s="12" t="s">
        <v>79</v>
      </c>
      <c r="AY171" s="239" t="s">
        <v>125</v>
      </c>
    </row>
    <row r="172" spans="2:51" s="12" customFormat="1" ht="12">
      <c r="B172" s="229"/>
      <c r="C172" s="230"/>
      <c r="D172" s="225" t="s">
        <v>138</v>
      </c>
      <c r="E172" s="231" t="s">
        <v>20</v>
      </c>
      <c r="F172" s="232" t="s">
        <v>238</v>
      </c>
      <c r="G172" s="230"/>
      <c r="H172" s="233">
        <v>-125.832</v>
      </c>
      <c r="I172" s="234"/>
      <c r="J172" s="230"/>
      <c r="K172" s="230"/>
      <c r="L172" s="235"/>
      <c r="M172" s="236"/>
      <c r="N172" s="237"/>
      <c r="O172" s="237"/>
      <c r="P172" s="237"/>
      <c r="Q172" s="237"/>
      <c r="R172" s="237"/>
      <c r="S172" s="237"/>
      <c r="T172" s="238"/>
      <c r="AT172" s="239" t="s">
        <v>138</v>
      </c>
      <c r="AU172" s="239" t="s">
        <v>88</v>
      </c>
      <c r="AV172" s="12" t="s">
        <v>88</v>
      </c>
      <c r="AW172" s="12" t="s">
        <v>41</v>
      </c>
      <c r="AX172" s="12" t="s">
        <v>79</v>
      </c>
      <c r="AY172" s="239" t="s">
        <v>125</v>
      </c>
    </row>
    <row r="173" spans="2:51" s="12" customFormat="1" ht="12">
      <c r="B173" s="229"/>
      <c r="C173" s="230"/>
      <c r="D173" s="225" t="s">
        <v>138</v>
      </c>
      <c r="E173" s="231" t="s">
        <v>20</v>
      </c>
      <c r="F173" s="232" t="s">
        <v>220</v>
      </c>
      <c r="G173" s="230"/>
      <c r="H173" s="233">
        <v>-74.5</v>
      </c>
      <c r="I173" s="234"/>
      <c r="J173" s="230"/>
      <c r="K173" s="230"/>
      <c r="L173" s="235"/>
      <c r="M173" s="236"/>
      <c r="N173" s="237"/>
      <c r="O173" s="237"/>
      <c r="P173" s="237"/>
      <c r="Q173" s="237"/>
      <c r="R173" s="237"/>
      <c r="S173" s="237"/>
      <c r="T173" s="238"/>
      <c r="AT173" s="239" t="s">
        <v>138</v>
      </c>
      <c r="AU173" s="239" t="s">
        <v>88</v>
      </c>
      <c r="AV173" s="12" t="s">
        <v>88</v>
      </c>
      <c r="AW173" s="12" t="s">
        <v>41</v>
      </c>
      <c r="AX173" s="12" t="s">
        <v>79</v>
      </c>
      <c r="AY173" s="239" t="s">
        <v>125</v>
      </c>
    </row>
    <row r="174" spans="2:51" s="12" customFormat="1" ht="12">
      <c r="B174" s="229"/>
      <c r="C174" s="230"/>
      <c r="D174" s="225" t="s">
        <v>138</v>
      </c>
      <c r="E174" s="231" t="s">
        <v>20</v>
      </c>
      <c r="F174" s="232" t="s">
        <v>221</v>
      </c>
      <c r="G174" s="230"/>
      <c r="H174" s="233">
        <v>-22</v>
      </c>
      <c r="I174" s="234"/>
      <c r="J174" s="230"/>
      <c r="K174" s="230"/>
      <c r="L174" s="235"/>
      <c r="M174" s="236"/>
      <c r="N174" s="237"/>
      <c r="O174" s="237"/>
      <c r="P174" s="237"/>
      <c r="Q174" s="237"/>
      <c r="R174" s="237"/>
      <c r="S174" s="237"/>
      <c r="T174" s="238"/>
      <c r="AT174" s="239" t="s">
        <v>138</v>
      </c>
      <c r="AU174" s="239" t="s">
        <v>88</v>
      </c>
      <c r="AV174" s="12" t="s">
        <v>88</v>
      </c>
      <c r="AW174" s="12" t="s">
        <v>41</v>
      </c>
      <c r="AX174" s="12" t="s">
        <v>79</v>
      </c>
      <c r="AY174" s="239" t="s">
        <v>125</v>
      </c>
    </row>
    <row r="175" spans="2:51" s="12" customFormat="1" ht="12">
      <c r="B175" s="229"/>
      <c r="C175" s="230"/>
      <c r="D175" s="225" t="s">
        <v>138</v>
      </c>
      <c r="E175" s="231" t="s">
        <v>20</v>
      </c>
      <c r="F175" s="232" t="s">
        <v>239</v>
      </c>
      <c r="G175" s="230"/>
      <c r="H175" s="233">
        <v>-84.744</v>
      </c>
      <c r="I175" s="234"/>
      <c r="J175" s="230"/>
      <c r="K175" s="230"/>
      <c r="L175" s="235"/>
      <c r="M175" s="236"/>
      <c r="N175" s="237"/>
      <c r="O175" s="237"/>
      <c r="P175" s="237"/>
      <c r="Q175" s="237"/>
      <c r="R175" s="237"/>
      <c r="S175" s="237"/>
      <c r="T175" s="238"/>
      <c r="AT175" s="239" t="s">
        <v>138</v>
      </c>
      <c r="AU175" s="239" t="s">
        <v>88</v>
      </c>
      <c r="AV175" s="12" t="s">
        <v>88</v>
      </c>
      <c r="AW175" s="12" t="s">
        <v>41</v>
      </c>
      <c r="AX175" s="12" t="s">
        <v>79</v>
      </c>
      <c r="AY175" s="239" t="s">
        <v>125</v>
      </c>
    </row>
    <row r="176" spans="2:51" s="13" customFormat="1" ht="12">
      <c r="B176" s="240"/>
      <c r="C176" s="241"/>
      <c r="D176" s="225" t="s">
        <v>138</v>
      </c>
      <c r="E176" s="242" t="s">
        <v>20</v>
      </c>
      <c r="F176" s="243" t="s">
        <v>222</v>
      </c>
      <c r="G176" s="241"/>
      <c r="H176" s="244">
        <v>1210.844</v>
      </c>
      <c r="I176" s="245"/>
      <c r="J176" s="241"/>
      <c r="K176" s="241"/>
      <c r="L176" s="246"/>
      <c r="M176" s="247"/>
      <c r="N176" s="248"/>
      <c r="O176" s="248"/>
      <c r="P176" s="248"/>
      <c r="Q176" s="248"/>
      <c r="R176" s="248"/>
      <c r="S176" s="248"/>
      <c r="T176" s="249"/>
      <c r="AT176" s="250" t="s">
        <v>138</v>
      </c>
      <c r="AU176" s="250" t="s">
        <v>88</v>
      </c>
      <c r="AV176" s="13" t="s">
        <v>132</v>
      </c>
      <c r="AW176" s="13" t="s">
        <v>41</v>
      </c>
      <c r="AX176" s="13" t="s">
        <v>79</v>
      </c>
      <c r="AY176" s="250" t="s">
        <v>125</v>
      </c>
    </row>
    <row r="177" spans="2:51" s="12" customFormat="1" ht="12">
      <c r="B177" s="229"/>
      <c r="C177" s="230"/>
      <c r="D177" s="225" t="s">
        <v>138</v>
      </c>
      <c r="E177" s="231" t="s">
        <v>20</v>
      </c>
      <c r="F177" s="232" t="s">
        <v>240</v>
      </c>
      <c r="G177" s="230"/>
      <c r="H177" s="233">
        <v>484.338</v>
      </c>
      <c r="I177" s="234"/>
      <c r="J177" s="230"/>
      <c r="K177" s="230"/>
      <c r="L177" s="235"/>
      <c r="M177" s="236"/>
      <c r="N177" s="237"/>
      <c r="O177" s="237"/>
      <c r="P177" s="237"/>
      <c r="Q177" s="237"/>
      <c r="R177" s="237"/>
      <c r="S177" s="237"/>
      <c r="T177" s="238"/>
      <c r="AT177" s="239" t="s">
        <v>138</v>
      </c>
      <c r="AU177" s="239" t="s">
        <v>88</v>
      </c>
      <c r="AV177" s="12" t="s">
        <v>88</v>
      </c>
      <c r="AW177" s="12" t="s">
        <v>41</v>
      </c>
      <c r="AX177" s="12" t="s">
        <v>22</v>
      </c>
      <c r="AY177" s="239" t="s">
        <v>125</v>
      </c>
    </row>
    <row r="178" spans="2:65" s="1" customFormat="1" ht="16.5" customHeight="1">
      <c r="B178" s="39"/>
      <c r="C178" s="212" t="s">
        <v>252</v>
      </c>
      <c r="D178" s="212" t="s">
        <v>127</v>
      </c>
      <c r="E178" s="213" t="s">
        <v>253</v>
      </c>
      <c r="F178" s="214" t="s">
        <v>254</v>
      </c>
      <c r="G178" s="215" t="s">
        <v>170</v>
      </c>
      <c r="H178" s="216">
        <v>145.301</v>
      </c>
      <c r="I178" s="217"/>
      <c r="J178" s="218">
        <f>ROUND(I178*H178,2)</f>
        <v>0</v>
      </c>
      <c r="K178" s="214" t="s">
        <v>131</v>
      </c>
      <c r="L178" s="44"/>
      <c r="M178" s="219" t="s">
        <v>20</v>
      </c>
      <c r="N178" s="220" t="s">
        <v>50</v>
      </c>
      <c r="O178" s="84"/>
      <c r="P178" s="221">
        <f>O178*H178</f>
        <v>0</v>
      </c>
      <c r="Q178" s="221">
        <v>0</v>
      </c>
      <c r="R178" s="221">
        <f>Q178*H178</f>
        <v>0</v>
      </c>
      <c r="S178" s="221">
        <v>0</v>
      </c>
      <c r="T178" s="222">
        <f>S178*H178</f>
        <v>0</v>
      </c>
      <c r="AR178" s="223" t="s">
        <v>132</v>
      </c>
      <c r="AT178" s="223" t="s">
        <v>127</v>
      </c>
      <c r="AU178" s="223" t="s">
        <v>88</v>
      </c>
      <c r="AY178" s="18" t="s">
        <v>125</v>
      </c>
      <c r="BE178" s="224">
        <f>IF(N178="základní",J178,0)</f>
        <v>0</v>
      </c>
      <c r="BF178" s="224">
        <f>IF(N178="snížená",J178,0)</f>
        <v>0</v>
      </c>
      <c r="BG178" s="224">
        <f>IF(N178="zákl. přenesená",J178,0)</f>
        <v>0</v>
      </c>
      <c r="BH178" s="224">
        <f>IF(N178="sníž. přenesená",J178,0)</f>
        <v>0</v>
      </c>
      <c r="BI178" s="224">
        <f>IF(N178="nulová",J178,0)</f>
        <v>0</v>
      </c>
      <c r="BJ178" s="18" t="s">
        <v>22</v>
      </c>
      <c r="BK178" s="224">
        <f>ROUND(I178*H178,2)</f>
        <v>0</v>
      </c>
      <c r="BL178" s="18" t="s">
        <v>132</v>
      </c>
      <c r="BM178" s="223" t="s">
        <v>255</v>
      </c>
    </row>
    <row r="179" spans="2:47" s="1" customFormat="1" ht="12">
      <c r="B179" s="39"/>
      <c r="C179" s="40"/>
      <c r="D179" s="225" t="s">
        <v>134</v>
      </c>
      <c r="E179" s="40"/>
      <c r="F179" s="226" t="s">
        <v>256</v>
      </c>
      <c r="G179" s="40"/>
      <c r="H179" s="40"/>
      <c r="I179" s="136"/>
      <c r="J179" s="40"/>
      <c r="K179" s="40"/>
      <c r="L179" s="44"/>
      <c r="M179" s="227"/>
      <c r="N179" s="84"/>
      <c r="O179" s="84"/>
      <c r="P179" s="84"/>
      <c r="Q179" s="84"/>
      <c r="R179" s="84"/>
      <c r="S179" s="84"/>
      <c r="T179" s="85"/>
      <c r="AT179" s="18" t="s">
        <v>134</v>
      </c>
      <c r="AU179" s="18" t="s">
        <v>88</v>
      </c>
    </row>
    <row r="180" spans="2:47" s="1" customFormat="1" ht="12">
      <c r="B180" s="39"/>
      <c r="C180" s="40"/>
      <c r="D180" s="225" t="s">
        <v>136</v>
      </c>
      <c r="E180" s="40"/>
      <c r="F180" s="228" t="s">
        <v>235</v>
      </c>
      <c r="G180" s="40"/>
      <c r="H180" s="40"/>
      <c r="I180" s="136"/>
      <c r="J180" s="40"/>
      <c r="K180" s="40"/>
      <c r="L180" s="44"/>
      <c r="M180" s="227"/>
      <c r="N180" s="84"/>
      <c r="O180" s="84"/>
      <c r="P180" s="84"/>
      <c r="Q180" s="84"/>
      <c r="R180" s="84"/>
      <c r="S180" s="84"/>
      <c r="T180" s="85"/>
      <c r="AT180" s="18" t="s">
        <v>136</v>
      </c>
      <c r="AU180" s="18" t="s">
        <v>88</v>
      </c>
    </row>
    <row r="181" spans="2:51" s="12" customFormat="1" ht="12">
      <c r="B181" s="229"/>
      <c r="C181" s="230"/>
      <c r="D181" s="225" t="s">
        <v>138</v>
      </c>
      <c r="E181" s="231" t="s">
        <v>20</v>
      </c>
      <c r="F181" s="232" t="s">
        <v>246</v>
      </c>
      <c r="G181" s="230"/>
      <c r="H181" s="233">
        <v>145.301</v>
      </c>
      <c r="I181" s="234"/>
      <c r="J181" s="230"/>
      <c r="K181" s="230"/>
      <c r="L181" s="235"/>
      <c r="M181" s="236"/>
      <c r="N181" s="237"/>
      <c r="O181" s="237"/>
      <c r="P181" s="237"/>
      <c r="Q181" s="237"/>
      <c r="R181" s="237"/>
      <c r="S181" s="237"/>
      <c r="T181" s="238"/>
      <c r="AT181" s="239" t="s">
        <v>138</v>
      </c>
      <c r="AU181" s="239" t="s">
        <v>88</v>
      </c>
      <c r="AV181" s="12" t="s">
        <v>88</v>
      </c>
      <c r="AW181" s="12" t="s">
        <v>41</v>
      </c>
      <c r="AX181" s="12" t="s">
        <v>22</v>
      </c>
      <c r="AY181" s="239" t="s">
        <v>125</v>
      </c>
    </row>
    <row r="182" spans="2:65" s="1" customFormat="1" ht="16.5" customHeight="1">
      <c r="B182" s="39"/>
      <c r="C182" s="212" t="s">
        <v>7</v>
      </c>
      <c r="D182" s="212" t="s">
        <v>127</v>
      </c>
      <c r="E182" s="213" t="s">
        <v>257</v>
      </c>
      <c r="F182" s="214" t="s">
        <v>258</v>
      </c>
      <c r="G182" s="215" t="s">
        <v>170</v>
      </c>
      <c r="H182" s="216">
        <v>242.169</v>
      </c>
      <c r="I182" s="217"/>
      <c r="J182" s="218">
        <f>ROUND(I182*H182,2)</f>
        <v>0</v>
      </c>
      <c r="K182" s="214" t="s">
        <v>131</v>
      </c>
      <c r="L182" s="44"/>
      <c r="M182" s="219" t="s">
        <v>20</v>
      </c>
      <c r="N182" s="220" t="s">
        <v>50</v>
      </c>
      <c r="O182" s="84"/>
      <c r="P182" s="221">
        <f>O182*H182</f>
        <v>0</v>
      </c>
      <c r="Q182" s="221">
        <v>0.0083</v>
      </c>
      <c r="R182" s="221">
        <f>Q182*H182</f>
        <v>2.0100027000000003</v>
      </c>
      <c r="S182" s="221">
        <v>0</v>
      </c>
      <c r="T182" s="222">
        <f>S182*H182</f>
        <v>0</v>
      </c>
      <c r="AR182" s="223" t="s">
        <v>132</v>
      </c>
      <c r="AT182" s="223" t="s">
        <v>127</v>
      </c>
      <c r="AU182" s="223" t="s">
        <v>88</v>
      </c>
      <c r="AY182" s="18" t="s">
        <v>125</v>
      </c>
      <c r="BE182" s="224">
        <f>IF(N182="základní",J182,0)</f>
        <v>0</v>
      </c>
      <c r="BF182" s="224">
        <f>IF(N182="snížená",J182,0)</f>
        <v>0</v>
      </c>
      <c r="BG182" s="224">
        <f>IF(N182="zákl. přenesená",J182,0)</f>
        <v>0</v>
      </c>
      <c r="BH182" s="224">
        <f>IF(N182="sníž. přenesená",J182,0)</f>
        <v>0</v>
      </c>
      <c r="BI182" s="224">
        <f>IF(N182="nulová",J182,0)</f>
        <v>0</v>
      </c>
      <c r="BJ182" s="18" t="s">
        <v>22</v>
      </c>
      <c r="BK182" s="224">
        <f>ROUND(I182*H182,2)</f>
        <v>0</v>
      </c>
      <c r="BL182" s="18" t="s">
        <v>132</v>
      </c>
      <c r="BM182" s="223" t="s">
        <v>259</v>
      </c>
    </row>
    <row r="183" spans="2:47" s="1" customFormat="1" ht="12">
      <c r="B183" s="39"/>
      <c r="C183" s="40"/>
      <c r="D183" s="225" t="s">
        <v>134</v>
      </c>
      <c r="E183" s="40"/>
      <c r="F183" s="226" t="s">
        <v>260</v>
      </c>
      <c r="G183" s="40"/>
      <c r="H183" s="40"/>
      <c r="I183" s="136"/>
      <c r="J183" s="40"/>
      <c r="K183" s="40"/>
      <c r="L183" s="44"/>
      <c r="M183" s="227"/>
      <c r="N183" s="84"/>
      <c r="O183" s="84"/>
      <c r="P183" s="84"/>
      <c r="Q183" s="84"/>
      <c r="R183" s="84"/>
      <c r="S183" s="84"/>
      <c r="T183" s="85"/>
      <c r="AT183" s="18" t="s">
        <v>134</v>
      </c>
      <c r="AU183" s="18" t="s">
        <v>88</v>
      </c>
    </row>
    <row r="184" spans="2:47" s="1" customFormat="1" ht="12">
      <c r="B184" s="39"/>
      <c r="C184" s="40"/>
      <c r="D184" s="225" t="s">
        <v>136</v>
      </c>
      <c r="E184" s="40"/>
      <c r="F184" s="228" t="s">
        <v>235</v>
      </c>
      <c r="G184" s="40"/>
      <c r="H184" s="40"/>
      <c r="I184" s="136"/>
      <c r="J184" s="40"/>
      <c r="K184" s="40"/>
      <c r="L184" s="44"/>
      <c r="M184" s="227"/>
      <c r="N184" s="84"/>
      <c r="O184" s="84"/>
      <c r="P184" s="84"/>
      <c r="Q184" s="84"/>
      <c r="R184" s="84"/>
      <c r="S184" s="84"/>
      <c r="T184" s="85"/>
      <c r="AT184" s="18" t="s">
        <v>136</v>
      </c>
      <c r="AU184" s="18" t="s">
        <v>88</v>
      </c>
    </row>
    <row r="185" spans="2:51" s="12" customFormat="1" ht="12">
      <c r="B185" s="229"/>
      <c r="C185" s="230"/>
      <c r="D185" s="225" t="s">
        <v>138</v>
      </c>
      <c r="E185" s="231" t="s">
        <v>20</v>
      </c>
      <c r="F185" s="232" t="s">
        <v>236</v>
      </c>
      <c r="G185" s="230"/>
      <c r="H185" s="233">
        <v>1129.92</v>
      </c>
      <c r="I185" s="234"/>
      <c r="J185" s="230"/>
      <c r="K185" s="230"/>
      <c r="L185" s="235"/>
      <c r="M185" s="236"/>
      <c r="N185" s="237"/>
      <c r="O185" s="237"/>
      <c r="P185" s="237"/>
      <c r="Q185" s="237"/>
      <c r="R185" s="237"/>
      <c r="S185" s="237"/>
      <c r="T185" s="238"/>
      <c r="AT185" s="239" t="s">
        <v>138</v>
      </c>
      <c r="AU185" s="239" t="s">
        <v>88</v>
      </c>
      <c r="AV185" s="12" t="s">
        <v>88</v>
      </c>
      <c r="AW185" s="12" t="s">
        <v>41</v>
      </c>
      <c r="AX185" s="12" t="s">
        <v>79</v>
      </c>
      <c r="AY185" s="239" t="s">
        <v>125</v>
      </c>
    </row>
    <row r="186" spans="2:51" s="12" customFormat="1" ht="12">
      <c r="B186" s="229"/>
      <c r="C186" s="230"/>
      <c r="D186" s="225" t="s">
        <v>138</v>
      </c>
      <c r="E186" s="231" t="s">
        <v>20</v>
      </c>
      <c r="F186" s="232" t="s">
        <v>219</v>
      </c>
      <c r="G186" s="230"/>
      <c r="H186" s="233">
        <v>380</v>
      </c>
      <c r="I186" s="234"/>
      <c r="J186" s="230"/>
      <c r="K186" s="230"/>
      <c r="L186" s="235"/>
      <c r="M186" s="236"/>
      <c r="N186" s="237"/>
      <c r="O186" s="237"/>
      <c r="P186" s="237"/>
      <c r="Q186" s="237"/>
      <c r="R186" s="237"/>
      <c r="S186" s="237"/>
      <c r="T186" s="238"/>
      <c r="AT186" s="239" t="s">
        <v>138</v>
      </c>
      <c r="AU186" s="239" t="s">
        <v>88</v>
      </c>
      <c r="AV186" s="12" t="s">
        <v>88</v>
      </c>
      <c r="AW186" s="12" t="s">
        <v>41</v>
      </c>
      <c r="AX186" s="12" t="s">
        <v>79</v>
      </c>
      <c r="AY186" s="239" t="s">
        <v>125</v>
      </c>
    </row>
    <row r="187" spans="2:51" s="12" customFormat="1" ht="12">
      <c r="B187" s="229"/>
      <c r="C187" s="230"/>
      <c r="D187" s="225" t="s">
        <v>138</v>
      </c>
      <c r="E187" s="231" t="s">
        <v>20</v>
      </c>
      <c r="F187" s="232" t="s">
        <v>237</v>
      </c>
      <c r="G187" s="230"/>
      <c r="H187" s="233">
        <v>8</v>
      </c>
      <c r="I187" s="234"/>
      <c r="J187" s="230"/>
      <c r="K187" s="230"/>
      <c r="L187" s="235"/>
      <c r="M187" s="236"/>
      <c r="N187" s="237"/>
      <c r="O187" s="237"/>
      <c r="P187" s="237"/>
      <c r="Q187" s="237"/>
      <c r="R187" s="237"/>
      <c r="S187" s="237"/>
      <c r="T187" s="238"/>
      <c r="AT187" s="239" t="s">
        <v>138</v>
      </c>
      <c r="AU187" s="239" t="s">
        <v>88</v>
      </c>
      <c r="AV187" s="12" t="s">
        <v>88</v>
      </c>
      <c r="AW187" s="12" t="s">
        <v>41</v>
      </c>
      <c r="AX187" s="12" t="s">
        <v>79</v>
      </c>
      <c r="AY187" s="239" t="s">
        <v>125</v>
      </c>
    </row>
    <row r="188" spans="2:51" s="12" customFormat="1" ht="12">
      <c r="B188" s="229"/>
      <c r="C188" s="230"/>
      <c r="D188" s="225" t="s">
        <v>138</v>
      </c>
      <c r="E188" s="231" t="s">
        <v>20</v>
      </c>
      <c r="F188" s="232" t="s">
        <v>238</v>
      </c>
      <c r="G188" s="230"/>
      <c r="H188" s="233">
        <v>-125.832</v>
      </c>
      <c r="I188" s="234"/>
      <c r="J188" s="230"/>
      <c r="K188" s="230"/>
      <c r="L188" s="235"/>
      <c r="M188" s="236"/>
      <c r="N188" s="237"/>
      <c r="O188" s="237"/>
      <c r="P188" s="237"/>
      <c r="Q188" s="237"/>
      <c r="R188" s="237"/>
      <c r="S188" s="237"/>
      <c r="T188" s="238"/>
      <c r="AT188" s="239" t="s">
        <v>138</v>
      </c>
      <c r="AU188" s="239" t="s">
        <v>88</v>
      </c>
      <c r="AV188" s="12" t="s">
        <v>88</v>
      </c>
      <c r="AW188" s="12" t="s">
        <v>41</v>
      </c>
      <c r="AX188" s="12" t="s">
        <v>79</v>
      </c>
      <c r="AY188" s="239" t="s">
        <v>125</v>
      </c>
    </row>
    <row r="189" spans="2:51" s="12" customFormat="1" ht="12">
      <c r="B189" s="229"/>
      <c r="C189" s="230"/>
      <c r="D189" s="225" t="s">
        <v>138</v>
      </c>
      <c r="E189" s="231" t="s">
        <v>20</v>
      </c>
      <c r="F189" s="232" t="s">
        <v>220</v>
      </c>
      <c r="G189" s="230"/>
      <c r="H189" s="233">
        <v>-74.5</v>
      </c>
      <c r="I189" s="234"/>
      <c r="J189" s="230"/>
      <c r="K189" s="230"/>
      <c r="L189" s="235"/>
      <c r="M189" s="236"/>
      <c r="N189" s="237"/>
      <c r="O189" s="237"/>
      <c r="P189" s="237"/>
      <c r="Q189" s="237"/>
      <c r="R189" s="237"/>
      <c r="S189" s="237"/>
      <c r="T189" s="238"/>
      <c r="AT189" s="239" t="s">
        <v>138</v>
      </c>
      <c r="AU189" s="239" t="s">
        <v>88</v>
      </c>
      <c r="AV189" s="12" t="s">
        <v>88</v>
      </c>
      <c r="AW189" s="12" t="s">
        <v>41</v>
      </c>
      <c r="AX189" s="12" t="s">
        <v>79</v>
      </c>
      <c r="AY189" s="239" t="s">
        <v>125</v>
      </c>
    </row>
    <row r="190" spans="2:51" s="12" customFormat="1" ht="12">
      <c r="B190" s="229"/>
      <c r="C190" s="230"/>
      <c r="D190" s="225" t="s">
        <v>138</v>
      </c>
      <c r="E190" s="231" t="s">
        <v>20</v>
      </c>
      <c r="F190" s="232" t="s">
        <v>221</v>
      </c>
      <c r="G190" s="230"/>
      <c r="H190" s="233">
        <v>-22</v>
      </c>
      <c r="I190" s="234"/>
      <c r="J190" s="230"/>
      <c r="K190" s="230"/>
      <c r="L190" s="235"/>
      <c r="M190" s="236"/>
      <c r="N190" s="237"/>
      <c r="O190" s="237"/>
      <c r="P190" s="237"/>
      <c r="Q190" s="237"/>
      <c r="R190" s="237"/>
      <c r="S190" s="237"/>
      <c r="T190" s="238"/>
      <c r="AT190" s="239" t="s">
        <v>138</v>
      </c>
      <c r="AU190" s="239" t="s">
        <v>88</v>
      </c>
      <c r="AV190" s="12" t="s">
        <v>88</v>
      </c>
      <c r="AW190" s="12" t="s">
        <v>41</v>
      </c>
      <c r="AX190" s="12" t="s">
        <v>79</v>
      </c>
      <c r="AY190" s="239" t="s">
        <v>125</v>
      </c>
    </row>
    <row r="191" spans="2:51" s="12" customFormat="1" ht="12">
      <c r="B191" s="229"/>
      <c r="C191" s="230"/>
      <c r="D191" s="225" t="s">
        <v>138</v>
      </c>
      <c r="E191" s="231" t="s">
        <v>20</v>
      </c>
      <c r="F191" s="232" t="s">
        <v>239</v>
      </c>
      <c r="G191" s="230"/>
      <c r="H191" s="233">
        <v>-84.744</v>
      </c>
      <c r="I191" s="234"/>
      <c r="J191" s="230"/>
      <c r="K191" s="230"/>
      <c r="L191" s="235"/>
      <c r="M191" s="236"/>
      <c r="N191" s="237"/>
      <c r="O191" s="237"/>
      <c r="P191" s="237"/>
      <c r="Q191" s="237"/>
      <c r="R191" s="237"/>
      <c r="S191" s="237"/>
      <c r="T191" s="238"/>
      <c r="AT191" s="239" t="s">
        <v>138</v>
      </c>
      <c r="AU191" s="239" t="s">
        <v>88</v>
      </c>
      <c r="AV191" s="12" t="s">
        <v>88</v>
      </c>
      <c r="AW191" s="12" t="s">
        <v>41</v>
      </c>
      <c r="AX191" s="12" t="s">
        <v>79</v>
      </c>
      <c r="AY191" s="239" t="s">
        <v>125</v>
      </c>
    </row>
    <row r="192" spans="2:51" s="13" customFormat="1" ht="12">
      <c r="B192" s="240"/>
      <c r="C192" s="241"/>
      <c r="D192" s="225" t="s">
        <v>138</v>
      </c>
      <c r="E192" s="242" t="s">
        <v>20</v>
      </c>
      <c r="F192" s="243" t="s">
        <v>222</v>
      </c>
      <c r="G192" s="241"/>
      <c r="H192" s="244">
        <v>1210.844</v>
      </c>
      <c r="I192" s="245"/>
      <c r="J192" s="241"/>
      <c r="K192" s="241"/>
      <c r="L192" s="246"/>
      <c r="M192" s="247"/>
      <c r="N192" s="248"/>
      <c r="O192" s="248"/>
      <c r="P192" s="248"/>
      <c r="Q192" s="248"/>
      <c r="R192" s="248"/>
      <c r="S192" s="248"/>
      <c r="T192" s="249"/>
      <c r="AT192" s="250" t="s">
        <v>138</v>
      </c>
      <c r="AU192" s="250" t="s">
        <v>88</v>
      </c>
      <c r="AV192" s="13" t="s">
        <v>132</v>
      </c>
      <c r="AW192" s="13" t="s">
        <v>41</v>
      </c>
      <c r="AX192" s="13" t="s">
        <v>79</v>
      </c>
      <c r="AY192" s="250" t="s">
        <v>125</v>
      </c>
    </row>
    <row r="193" spans="2:51" s="12" customFormat="1" ht="12">
      <c r="B193" s="229"/>
      <c r="C193" s="230"/>
      <c r="D193" s="225" t="s">
        <v>138</v>
      </c>
      <c r="E193" s="231" t="s">
        <v>20</v>
      </c>
      <c r="F193" s="232" t="s">
        <v>261</v>
      </c>
      <c r="G193" s="230"/>
      <c r="H193" s="233">
        <v>242.169</v>
      </c>
      <c r="I193" s="234"/>
      <c r="J193" s="230"/>
      <c r="K193" s="230"/>
      <c r="L193" s="235"/>
      <c r="M193" s="236"/>
      <c r="N193" s="237"/>
      <c r="O193" s="237"/>
      <c r="P193" s="237"/>
      <c r="Q193" s="237"/>
      <c r="R193" s="237"/>
      <c r="S193" s="237"/>
      <c r="T193" s="238"/>
      <c r="AT193" s="239" t="s">
        <v>138</v>
      </c>
      <c r="AU193" s="239" t="s">
        <v>88</v>
      </c>
      <c r="AV193" s="12" t="s">
        <v>88</v>
      </c>
      <c r="AW193" s="12" t="s">
        <v>41</v>
      </c>
      <c r="AX193" s="12" t="s">
        <v>22</v>
      </c>
      <c r="AY193" s="239" t="s">
        <v>125</v>
      </c>
    </row>
    <row r="194" spans="2:65" s="1" customFormat="1" ht="16.5" customHeight="1">
      <c r="B194" s="39"/>
      <c r="C194" s="212" t="s">
        <v>262</v>
      </c>
      <c r="D194" s="212" t="s">
        <v>127</v>
      </c>
      <c r="E194" s="213" t="s">
        <v>263</v>
      </c>
      <c r="F194" s="214" t="s">
        <v>264</v>
      </c>
      <c r="G194" s="215" t="s">
        <v>130</v>
      </c>
      <c r="H194" s="216">
        <v>16</v>
      </c>
      <c r="I194" s="217"/>
      <c r="J194" s="218">
        <f>ROUND(I194*H194,2)</f>
        <v>0</v>
      </c>
      <c r="K194" s="214" t="s">
        <v>131</v>
      </c>
      <c r="L194" s="44"/>
      <c r="M194" s="219" t="s">
        <v>20</v>
      </c>
      <c r="N194" s="220" t="s">
        <v>50</v>
      </c>
      <c r="O194" s="84"/>
      <c r="P194" s="221">
        <f>O194*H194</f>
        <v>0</v>
      </c>
      <c r="Q194" s="221">
        <v>0.00084</v>
      </c>
      <c r="R194" s="221">
        <f>Q194*H194</f>
        <v>0.01344</v>
      </c>
      <c r="S194" s="221">
        <v>0</v>
      </c>
      <c r="T194" s="222">
        <f>S194*H194</f>
        <v>0</v>
      </c>
      <c r="AR194" s="223" t="s">
        <v>132</v>
      </c>
      <c r="AT194" s="223" t="s">
        <v>127</v>
      </c>
      <c r="AU194" s="223" t="s">
        <v>88</v>
      </c>
      <c r="AY194" s="18" t="s">
        <v>125</v>
      </c>
      <c r="BE194" s="224">
        <f>IF(N194="základní",J194,0)</f>
        <v>0</v>
      </c>
      <c r="BF194" s="224">
        <f>IF(N194="snížená",J194,0)</f>
        <v>0</v>
      </c>
      <c r="BG194" s="224">
        <f>IF(N194="zákl. přenesená",J194,0)</f>
        <v>0</v>
      </c>
      <c r="BH194" s="224">
        <f>IF(N194="sníž. přenesená",J194,0)</f>
        <v>0</v>
      </c>
      <c r="BI194" s="224">
        <f>IF(N194="nulová",J194,0)</f>
        <v>0</v>
      </c>
      <c r="BJ194" s="18" t="s">
        <v>22</v>
      </c>
      <c r="BK194" s="224">
        <f>ROUND(I194*H194,2)</f>
        <v>0</v>
      </c>
      <c r="BL194" s="18" t="s">
        <v>132</v>
      </c>
      <c r="BM194" s="223" t="s">
        <v>265</v>
      </c>
    </row>
    <row r="195" spans="2:47" s="1" customFormat="1" ht="12">
      <c r="B195" s="39"/>
      <c r="C195" s="40"/>
      <c r="D195" s="225" t="s">
        <v>134</v>
      </c>
      <c r="E195" s="40"/>
      <c r="F195" s="226" t="s">
        <v>266</v>
      </c>
      <c r="G195" s="40"/>
      <c r="H195" s="40"/>
      <c r="I195" s="136"/>
      <c r="J195" s="40"/>
      <c r="K195" s="40"/>
      <c r="L195" s="44"/>
      <c r="M195" s="227"/>
      <c r="N195" s="84"/>
      <c r="O195" s="84"/>
      <c r="P195" s="84"/>
      <c r="Q195" s="84"/>
      <c r="R195" s="84"/>
      <c r="S195" s="84"/>
      <c r="T195" s="85"/>
      <c r="AT195" s="18" t="s">
        <v>134</v>
      </c>
      <c r="AU195" s="18" t="s">
        <v>88</v>
      </c>
    </row>
    <row r="196" spans="2:47" s="1" customFormat="1" ht="12">
      <c r="B196" s="39"/>
      <c r="C196" s="40"/>
      <c r="D196" s="225" t="s">
        <v>136</v>
      </c>
      <c r="E196" s="40"/>
      <c r="F196" s="228" t="s">
        <v>267</v>
      </c>
      <c r="G196" s="40"/>
      <c r="H196" s="40"/>
      <c r="I196" s="136"/>
      <c r="J196" s="40"/>
      <c r="K196" s="40"/>
      <c r="L196" s="44"/>
      <c r="M196" s="227"/>
      <c r="N196" s="84"/>
      <c r="O196" s="84"/>
      <c r="P196" s="84"/>
      <c r="Q196" s="84"/>
      <c r="R196" s="84"/>
      <c r="S196" s="84"/>
      <c r="T196" s="85"/>
      <c r="AT196" s="18" t="s">
        <v>136</v>
      </c>
      <c r="AU196" s="18" t="s">
        <v>88</v>
      </c>
    </row>
    <row r="197" spans="2:51" s="12" customFormat="1" ht="12">
      <c r="B197" s="229"/>
      <c r="C197" s="230"/>
      <c r="D197" s="225" t="s">
        <v>138</v>
      </c>
      <c r="E197" s="231" t="s">
        <v>20</v>
      </c>
      <c r="F197" s="232" t="s">
        <v>268</v>
      </c>
      <c r="G197" s="230"/>
      <c r="H197" s="233">
        <v>16</v>
      </c>
      <c r="I197" s="234"/>
      <c r="J197" s="230"/>
      <c r="K197" s="230"/>
      <c r="L197" s="235"/>
      <c r="M197" s="236"/>
      <c r="N197" s="237"/>
      <c r="O197" s="237"/>
      <c r="P197" s="237"/>
      <c r="Q197" s="237"/>
      <c r="R197" s="237"/>
      <c r="S197" s="237"/>
      <c r="T197" s="238"/>
      <c r="AT197" s="239" t="s">
        <v>138</v>
      </c>
      <c r="AU197" s="239" t="s">
        <v>88</v>
      </c>
      <c r="AV197" s="12" t="s">
        <v>88</v>
      </c>
      <c r="AW197" s="12" t="s">
        <v>41</v>
      </c>
      <c r="AX197" s="12" t="s">
        <v>22</v>
      </c>
      <c r="AY197" s="239" t="s">
        <v>125</v>
      </c>
    </row>
    <row r="198" spans="2:65" s="1" customFormat="1" ht="16.5" customHeight="1">
      <c r="B198" s="39"/>
      <c r="C198" s="212" t="s">
        <v>269</v>
      </c>
      <c r="D198" s="212" t="s">
        <v>127</v>
      </c>
      <c r="E198" s="213" t="s">
        <v>270</v>
      </c>
      <c r="F198" s="214" t="s">
        <v>271</v>
      </c>
      <c r="G198" s="215" t="s">
        <v>130</v>
      </c>
      <c r="H198" s="216">
        <v>16</v>
      </c>
      <c r="I198" s="217"/>
      <c r="J198" s="218">
        <f>ROUND(I198*H198,2)</f>
        <v>0</v>
      </c>
      <c r="K198" s="214" t="s">
        <v>131</v>
      </c>
      <c r="L198" s="44"/>
      <c r="M198" s="219" t="s">
        <v>20</v>
      </c>
      <c r="N198" s="220" t="s">
        <v>50</v>
      </c>
      <c r="O198" s="84"/>
      <c r="P198" s="221">
        <f>O198*H198</f>
        <v>0</v>
      </c>
      <c r="Q198" s="221">
        <v>0</v>
      </c>
      <c r="R198" s="221">
        <f>Q198*H198</f>
        <v>0</v>
      </c>
      <c r="S198" s="221">
        <v>0</v>
      </c>
      <c r="T198" s="222">
        <f>S198*H198</f>
        <v>0</v>
      </c>
      <c r="AR198" s="223" t="s">
        <v>132</v>
      </c>
      <c r="AT198" s="223" t="s">
        <v>127</v>
      </c>
      <c r="AU198" s="223" t="s">
        <v>88</v>
      </c>
      <c r="AY198" s="18" t="s">
        <v>125</v>
      </c>
      <c r="BE198" s="224">
        <f>IF(N198="základní",J198,0)</f>
        <v>0</v>
      </c>
      <c r="BF198" s="224">
        <f>IF(N198="snížená",J198,0)</f>
        <v>0</v>
      </c>
      <c r="BG198" s="224">
        <f>IF(N198="zákl. přenesená",J198,0)</f>
        <v>0</v>
      </c>
      <c r="BH198" s="224">
        <f>IF(N198="sníž. přenesená",J198,0)</f>
        <v>0</v>
      </c>
      <c r="BI198" s="224">
        <f>IF(N198="nulová",J198,0)</f>
        <v>0</v>
      </c>
      <c r="BJ198" s="18" t="s">
        <v>22</v>
      </c>
      <c r="BK198" s="224">
        <f>ROUND(I198*H198,2)</f>
        <v>0</v>
      </c>
      <c r="BL198" s="18" t="s">
        <v>132</v>
      </c>
      <c r="BM198" s="223" t="s">
        <v>272</v>
      </c>
    </row>
    <row r="199" spans="2:47" s="1" customFormat="1" ht="12">
      <c r="B199" s="39"/>
      <c r="C199" s="40"/>
      <c r="D199" s="225" t="s">
        <v>134</v>
      </c>
      <c r="E199" s="40"/>
      <c r="F199" s="226" t="s">
        <v>273</v>
      </c>
      <c r="G199" s="40"/>
      <c r="H199" s="40"/>
      <c r="I199" s="136"/>
      <c r="J199" s="40"/>
      <c r="K199" s="40"/>
      <c r="L199" s="44"/>
      <c r="M199" s="227"/>
      <c r="N199" s="84"/>
      <c r="O199" s="84"/>
      <c r="P199" s="84"/>
      <c r="Q199" s="84"/>
      <c r="R199" s="84"/>
      <c r="S199" s="84"/>
      <c r="T199" s="85"/>
      <c r="AT199" s="18" t="s">
        <v>134</v>
      </c>
      <c r="AU199" s="18" t="s">
        <v>88</v>
      </c>
    </row>
    <row r="200" spans="2:65" s="1" customFormat="1" ht="16.5" customHeight="1">
      <c r="B200" s="39"/>
      <c r="C200" s="212" t="s">
        <v>274</v>
      </c>
      <c r="D200" s="212" t="s">
        <v>127</v>
      </c>
      <c r="E200" s="213" t="s">
        <v>275</v>
      </c>
      <c r="F200" s="214" t="s">
        <v>276</v>
      </c>
      <c r="G200" s="215" t="s">
        <v>170</v>
      </c>
      <c r="H200" s="216">
        <v>1129.92</v>
      </c>
      <c r="I200" s="217"/>
      <c r="J200" s="218">
        <f>ROUND(I200*H200,2)</f>
        <v>0</v>
      </c>
      <c r="K200" s="214" t="s">
        <v>131</v>
      </c>
      <c r="L200" s="44"/>
      <c r="M200" s="219" t="s">
        <v>20</v>
      </c>
      <c r="N200" s="220" t="s">
        <v>50</v>
      </c>
      <c r="O200" s="84"/>
      <c r="P200" s="221">
        <f>O200*H200</f>
        <v>0</v>
      </c>
      <c r="Q200" s="221">
        <v>0.00046</v>
      </c>
      <c r="R200" s="221">
        <f>Q200*H200</f>
        <v>0.5197632000000001</v>
      </c>
      <c r="S200" s="221">
        <v>0</v>
      </c>
      <c r="T200" s="222">
        <f>S200*H200</f>
        <v>0</v>
      </c>
      <c r="AR200" s="223" t="s">
        <v>132</v>
      </c>
      <c r="AT200" s="223" t="s">
        <v>127</v>
      </c>
      <c r="AU200" s="223" t="s">
        <v>88</v>
      </c>
      <c r="AY200" s="18" t="s">
        <v>125</v>
      </c>
      <c r="BE200" s="224">
        <f>IF(N200="základní",J200,0)</f>
        <v>0</v>
      </c>
      <c r="BF200" s="224">
        <f>IF(N200="snížená",J200,0)</f>
        <v>0</v>
      </c>
      <c r="BG200" s="224">
        <f>IF(N200="zákl. přenesená",J200,0)</f>
        <v>0</v>
      </c>
      <c r="BH200" s="224">
        <f>IF(N200="sníž. přenesená",J200,0)</f>
        <v>0</v>
      </c>
      <c r="BI200" s="224">
        <f>IF(N200="nulová",J200,0)</f>
        <v>0</v>
      </c>
      <c r="BJ200" s="18" t="s">
        <v>22</v>
      </c>
      <c r="BK200" s="224">
        <f>ROUND(I200*H200,2)</f>
        <v>0</v>
      </c>
      <c r="BL200" s="18" t="s">
        <v>132</v>
      </c>
      <c r="BM200" s="223" t="s">
        <v>277</v>
      </c>
    </row>
    <row r="201" spans="2:47" s="1" customFormat="1" ht="12">
      <c r="B201" s="39"/>
      <c r="C201" s="40"/>
      <c r="D201" s="225" t="s">
        <v>134</v>
      </c>
      <c r="E201" s="40"/>
      <c r="F201" s="226" t="s">
        <v>278</v>
      </c>
      <c r="G201" s="40"/>
      <c r="H201" s="40"/>
      <c r="I201" s="136"/>
      <c r="J201" s="40"/>
      <c r="K201" s="40"/>
      <c r="L201" s="44"/>
      <c r="M201" s="227"/>
      <c r="N201" s="84"/>
      <c r="O201" s="84"/>
      <c r="P201" s="84"/>
      <c r="Q201" s="84"/>
      <c r="R201" s="84"/>
      <c r="S201" s="84"/>
      <c r="T201" s="85"/>
      <c r="AT201" s="18" t="s">
        <v>134</v>
      </c>
      <c r="AU201" s="18" t="s">
        <v>88</v>
      </c>
    </row>
    <row r="202" spans="2:47" s="1" customFormat="1" ht="12">
      <c r="B202" s="39"/>
      <c r="C202" s="40"/>
      <c r="D202" s="225" t="s">
        <v>136</v>
      </c>
      <c r="E202" s="40"/>
      <c r="F202" s="228" t="s">
        <v>279</v>
      </c>
      <c r="G202" s="40"/>
      <c r="H202" s="40"/>
      <c r="I202" s="136"/>
      <c r="J202" s="40"/>
      <c r="K202" s="40"/>
      <c r="L202" s="44"/>
      <c r="M202" s="227"/>
      <c r="N202" s="84"/>
      <c r="O202" s="84"/>
      <c r="P202" s="84"/>
      <c r="Q202" s="84"/>
      <c r="R202" s="84"/>
      <c r="S202" s="84"/>
      <c r="T202" s="85"/>
      <c r="AT202" s="18" t="s">
        <v>136</v>
      </c>
      <c r="AU202" s="18" t="s">
        <v>88</v>
      </c>
    </row>
    <row r="203" spans="2:51" s="12" customFormat="1" ht="12">
      <c r="B203" s="229"/>
      <c r="C203" s="230"/>
      <c r="D203" s="225" t="s">
        <v>138</v>
      </c>
      <c r="E203" s="231" t="s">
        <v>20</v>
      </c>
      <c r="F203" s="232" t="s">
        <v>236</v>
      </c>
      <c r="G203" s="230"/>
      <c r="H203" s="233">
        <v>1129.92</v>
      </c>
      <c r="I203" s="234"/>
      <c r="J203" s="230"/>
      <c r="K203" s="230"/>
      <c r="L203" s="235"/>
      <c r="M203" s="236"/>
      <c r="N203" s="237"/>
      <c r="O203" s="237"/>
      <c r="P203" s="237"/>
      <c r="Q203" s="237"/>
      <c r="R203" s="237"/>
      <c r="S203" s="237"/>
      <c r="T203" s="238"/>
      <c r="AT203" s="239" t="s">
        <v>138</v>
      </c>
      <c r="AU203" s="239" t="s">
        <v>88</v>
      </c>
      <c r="AV203" s="12" t="s">
        <v>88</v>
      </c>
      <c r="AW203" s="12" t="s">
        <v>41</v>
      </c>
      <c r="AX203" s="12" t="s">
        <v>79</v>
      </c>
      <c r="AY203" s="239" t="s">
        <v>125</v>
      </c>
    </row>
    <row r="204" spans="2:51" s="13" customFormat="1" ht="12">
      <c r="B204" s="240"/>
      <c r="C204" s="241"/>
      <c r="D204" s="225" t="s">
        <v>138</v>
      </c>
      <c r="E204" s="242" t="s">
        <v>20</v>
      </c>
      <c r="F204" s="243" t="s">
        <v>222</v>
      </c>
      <c r="G204" s="241"/>
      <c r="H204" s="244">
        <v>1129.92</v>
      </c>
      <c r="I204" s="245"/>
      <c r="J204" s="241"/>
      <c r="K204" s="241"/>
      <c r="L204" s="246"/>
      <c r="M204" s="247"/>
      <c r="N204" s="248"/>
      <c r="O204" s="248"/>
      <c r="P204" s="248"/>
      <c r="Q204" s="248"/>
      <c r="R204" s="248"/>
      <c r="S204" s="248"/>
      <c r="T204" s="249"/>
      <c r="AT204" s="250" t="s">
        <v>138</v>
      </c>
      <c r="AU204" s="250" t="s">
        <v>88</v>
      </c>
      <c r="AV204" s="13" t="s">
        <v>132</v>
      </c>
      <c r="AW204" s="13" t="s">
        <v>41</v>
      </c>
      <c r="AX204" s="13" t="s">
        <v>22</v>
      </c>
      <c r="AY204" s="250" t="s">
        <v>125</v>
      </c>
    </row>
    <row r="205" spans="2:65" s="1" customFormat="1" ht="16.5" customHeight="1">
      <c r="B205" s="39"/>
      <c r="C205" s="212" t="s">
        <v>280</v>
      </c>
      <c r="D205" s="212" t="s">
        <v>127</v>
      </c>
      <c r="E205" s="213" t="s">
        <v>281</v>
      </c>
      <c r="F205" s="214" t="s">
        <v>282</v>
      </c>
      <c r="G205" s="215" t="s">
        <v>170</v>
      </c>
      <c r="H205" s="216">
        <v>380</v>
      </c>
      <c r="I205" s="217"/>
      <c r="J205" s="218">
        <f>ROUND(I205*H205,2)</f>
        <v>0</v>
      </c>
      <c r="K205" s="214" t="s">
        <v>131</v>
      </c>
      <c r="L205" s="44"/>
      <c r="M205" s="219" t="s">
        <v>20</v>
      </c>
      <c r="N205" s="220" t="s">
        <v>50</v>
      </c>
      <c r="O205" s="84"/>
      <c r="P205" s="221">
        <f>O205*H205</f>
        <v>0</v>
      </c>
      <c r="Q205" s="221">
        <v>0.00048</v>
      </c>
      <c r="R205" s="221">
        <f>Q205*H205</f>
        <v>0.1824</v>
      </c>
      <c r="S205" s="221">
        <v>0</v>
      </c>
      <c r="T205" s="222">
        <f>S205*H205</f>
        <v>0</v>
      </c>
      <c r="AR205" s="223" t="s">
        <v>132</v>
      </c>
      <c r="AT205" s="223" t="s">
        <v>127</v>
      </c>
      <c r="AU205" s="223" t="s">
        <v>88</v>
      </c>
      <c r="AY205" s="18" t="s">
        <v>125</v>
      </c>
      <c r="BE205" s="224">
        <f>IF(N205="základní",J205,0)</f>
        <v>0</v>
      </c>
      <c r="BF205" s="224">
        <f>IF(N205="snížená",J205,0)</f>
        <v>0</v>
      </c>
      <c r="BG205" s="224">
        <f>IF(N205="zákl. přenesená",J205,0)</f>
        <v>0</v>
      </c>
      <c r="BH205" s="224">
        <f>IF(N205="sníž. přenesená",J205,0)</f>
        <v>0</v>
      </c>
      <c r="BI205" s="224">
        <f>IF(N205="nulová",J205,0)</f>
        <v>0</v>
      </c>
      <c r="BJ205" s="18" t="s">
        <v>22</v>
      </c>
      <c r="BK205" s="224">
        <f>ROUND(I205*H205,2)</f>
        <v>0</v>
      </c>
      <c r="BL205" s="18" t="s">
        <v>132</v>
      </c>
      <c r="BM205" s="223" t="s">
        <v>283</v>
      </c>
    </row>
    <row r="206" spans="2:47" s="1" customFormat="1" ht="12">
      <c r="B206" s="39"/>
      <c r="C206" s="40"/>
      <c r="D206" s="225" t="s">
        <v>134</v>
      </c>
      <c r="E206" s="40"/>
      <c r="F206" s="226" t="s">
        <v>284</v>
      </c>
      <c r="G206" s="40"/>
      <c r="H206" s="40"/>
      <c r="I206" s="136"/>
      <c r="J206" s="40"/>
      <c r="K206" s="40"/>
      <c r="L206" s="44"/>
      <c r="M206" s="227"/>
      <c r="N206" s="84"/>
      <c r="O206" s="84"/>
      <c r="P206" s="84"/>
      <c r="Q206" s="84"/>
      <c r="R206" s="84"/>
      <c r="S206" s="84"/>
      <c r="T206" s="85"/>
      <c r="AT206" s="18" t="s">
        <v>134</v>
      </c>
      <c r="AU206" s="18" t="s">
        <v>88</v>
      </c>
    </row>
    <row r="207" spans="2:47" s="1" customFormat="1" ht="12">
      <c r="B207" s="39"/>
      <c r="C207" s="40"/>
      <c r="D207" s="225" t="s">
        <v>136</v>
      </c>
      <c r="E207" s="40"/>
      <c r="F207" s="228" t="s">
        <v>279</v>
      </c>
      <c r="G207" s="40"/>
      <c r="H207" s="40"/>
      <c r="I207" s="136"/>
      <c r="J207" s="40"/>
      <c r="K207" s="40"/>
      <c r="L207" s="44"/>
      <c r="M207" s="227"/>
      <c r="N207" s="84"/>
      <c r="O207" s="84"/>
      <c r="P207" s="84"/>
      <c r="Q207" s="84"/>
      <c r="R207" s="84"/>
      <c r="S207" s="84"/>
      <c r="T207" s="85"/>
      <c r="AT207" s="18" t="s">
        <v>136</v>
      </c>
      <c r="AU207" s="18" t="s">
        <v>88</v>
      </c>
    </row>
    <row r="208" spans="2:51" s="12" customFormat="1" ht="12">
      <c r="B208" s="229"/>
      <c r="C208" s="230"/>
      <c r="D208" s="225" t="s">
        <v>138</v>
      </c>
      <c r="E208" s="231" t="s">
        <v>20</v>
      </c>
      <c r="F208" s="232" t="s">
        <v>219</v>
      </c>
      <c r="G208" s="230"/>
      <c r="H208" s="233">
        <v>380</v>
      </c>
      <c r="I208" s="234"/>
      <c r="J208" s="230"/>
      <c r="K208" s="230"/>
      <c r="L208" s="235"/>
      <c r="M208" s="236"/>
      <c r="N208" s="237"/>
      <c r="O208" s="237"/>
      <c r="P208" s="237"/>
      <c r="Q208" s="237"/>
      <c r="R208" s="237"/>
      <c r="S208" s="237"/>
      <c r="T208" s="238"/>
      <c r="AT208" s="239" t="s">
        <v>138</v>
      </c>
      <c r="AU208" s="239" t="s">
        <v>88</v>
      </c>
      <c r="AV208" s="12" t="s">
        <v>88</v>
      </c>
      <c r="AW208" s="12" t="s">
        <v>41</v>
      </c>
      <c r="AX208" s="12" t="s">
        <v>79</v>
      </c>
      <c r="AY208" s="239" t="s">
        <v>125</v>
      </c>
    </row>
    <row r="209" spans="2:51" s="13" customFormat="1" ht="12">
      <c r="B209" s="240"/>
      <c r="C209" s="241"/>
      <c r="D209" s="225" t="s">
        <v>138</v>
      </c>
      <c r="E209" s="242" t="s">
        <v>20</v>
      </c>
      <c r="F209" s="243" t="s">
        <v>222</v>
      </c>
      <c r="G209" s="241"/>
      <c r="H209" s="244">
        <v>380</v>
      </c>
      <c r="I209" s="245"/>
      <c r="J209" s="241"/>
      <c r="K209" s="241"/>
      <c r="L209" s="246"/>
      <c r="M209" s="247"/>
      <c r="N209" s="248"/>
      <c r="O209" s="248"/>
      <c r="P209" s="248"/>
      <c r="Q209" s="248"/>
      <c r="R209" s="248"/>
      <c r="S209" s="248"/>
      <c r="T209" s="249"/>
      <c r="AT209" s="250" t="s">
        <v>138</v>
      </c>
      <c r="AU209" s="250" t="s">
        <v>88</v>
      </c>
      <c r="AV209" s="13" t="s">
        <v>132</v>
      </c>
      <c r="AW209" s="13" t="s">
        <v>41</v>
      </c>
      <c r="AX209" s="13" t="s">
        <v>22</v>
      </c>
      <c r="AY209" s="250" t="s">
        <v>125</v>
      </c>
    </row>
    <row r="210" spans="2:65" s="1" customFormat="1" ht="16.5" customHeight="1">
      <c r="B210" s="39"/>
      <c r="C210" s="212" t="s">
        <v>285</v>
      </c>
      <c r="D210" s="212" t="s">
        <v>127</v>
      </c>
      <c r="E210" s="213" t="s">
        <v>286</v>
      </c>
      <c r="F210" s="214" t="s">
        <v>287</v>
      </c>
      <c r="G210" s="215" t="s">
        <v>170</v>
      </c>
      <c r="H210" s="216">
        <v>1129.92</v>
      </c>
      <c r="I210" s="217"/>
      <c r="J210" s="218">
        <f>ROUND(I210*H210,2)</f>
        <v>0</v>
      </c>
      <c r="K210" s="214" t="s">
        <v>131</v>
      </c>
      <c r="L210" s="44"/>
      <c r="M210" s="219" t="s">
        <v>20</v>
      </c>
      <c r="N210" s="220" t="s">
        <v>50</v>
      </c>
      <c r="O210" s="84"/>
      <c r="P210" s="221">
        <f>O210*H210</f>
        <v>0</v>
      </c>
      <c r="Q210" s="221">
        <v>0</v>
      </c>
      <c r="R210" s="221">
        <f>Q210*H210</f>
        <v>0</v>
      </c>
      <c r="S210" s="221">
        <v>0</v>
      </c>
      <c r="T210" s="222">
        <f>S210*H210</f>
        <v>0</v>
      </c>
      <c r="AR210" s="223" t="s">
        <v>132</v>
      </c>
      <c r="AT210" s="223" t="s">
        <v>127</v>
      </c>
      <c r="AU210" s="223" t="s">
        <v>88</v>
      </c>
      <c r="AY210" s="18" t="s">
        <v>125</v>
      </c>
      <c r="BE210" s="224">
        <f>IF(N210="základní",J210,0)</f>
        <v>0</v>
      </c>
      <c r="BF210" s="224">
        <f>IF(N210="snížená",J210,0)</f>
        <v>0</v>
      </c>
      <c r="BG210" s="224">
        <f>IF(N210="zákl. přenesená",J210,0)</f>
        <v>0</v>
      </c>
      <c r="BH210" s="224">
        <f>IF(N210="sníž. přenesená",J210,0)</f>
        <v>0</v>
      </c>
      <c r="BI210" s="224">
        <f>IF(N210="nulová",J210,0)</f>
        <v>0</v>
      </c>
      <c r="BJ210" s="18" t="s">
        <v>22</v>
      </c>
      <c r="BK210" s="224">
        <f>ROUND(I210*H210,2)</f>
        <v>0</v>
      </c>
      <c r="BL210" s="18" t="s">
        <v>132</v>
      </c>
      <c r="BM210" s="223" t="s">
        <v>288</v>
      </c>
    </row>
    <row r="211" spans="2:47" s="1" customFormat="1" ht="12">
      <c r="B211" s="39"/>
      <c r="C211" s="40"/>
      <c r="D211" s="225" t="s">
        <v>134</v>
      </c>
      <c r="E211" s="40"/>
      <c r="F211" s="226" t="s">
        <v>289</v>
      </c>
      <c r="G211" s="40"/>
      <c r="H211" s="40"/>
      <c r="I211" s="136"/>
      <c r="J211" s="40"/>
      <c r="K211" s="40"/>
      <c r="L211" s="44"/>
      <c r="M211" s="227"/>
      <c r="N211" s="84"/>
      <c r="O211" s="84"/>
      <c r="P211" s="84"/>
      <c r="Q211" s="84"/>
      <c r="R211" s="84"/>
      <c r="S211" s="84"/>
      <c r="T211" s="85"/>
      <c r="AT211" s="18" t="s">
        <v>134</v>
      </c>
      <c r="AU211" s="18" t="s">
        <v>88</v>
      </c>
    </row>
    <row r="212" spans="2:65" s="1" customFormat="1" ht="16.5" customHeight="1">
      <c r="B212" s="39"/>
      <c r="C212" s="212" t="s">
        <v>290</v>
      </c>
      <c r="D212" s="212" t="s">
        <v>127</v>
      </c>
      <c r="E212" s="213" t="s">
        <v>291</v>
      </c>
      <c r="F212" s="214" t="s">
        <v>292</v>
      </c>
      <c r="G212" s="215" t="s">
        <v>170</v>
      </c>
      <c r="H212" s="216">
        <v>380</v>
      </c>
      <c r="I212" s="217"/>
      <c r="J212" s="218">
        <f>ROUND(I212*H212,2)</f>
        <v>0</v>
      </c>
      <c r="K212" s="214" t="s">
        <v>131</v>
      </c>
      <c r="L212" s="44"/>
      <c r="M212" s="219" t="s">
        <v>20</v>
      </c>
      <c r="N212" s="220" t="s">
        <v>50</v>
      </c>
      <c r="O212" s="84"/>
      <c r="P212" s="221">
        <f>O212*H212</f>
        <v>0</v>
      </c>
      <c r="Q212" s="221">
        <v>0</v>
      </c>
      <c r="R212" s="221">
        <f>Q212*H212</f>
        <v>0</v>
      </c>
      <c r="S212" s="221">
        <v>0</v>
      </c>
      <c r="T212" s="222">
        <f>S212*H212</f>
        <v>0</v>
      </c>
      <c r="AR212" s="223" t="s">
        <v>132</v>
      </c>
      <c r="AT212" s="223" t="s">
        <v>127</v>
      </c>
      <c r="AU212" s="223" t="s">
        <v>88</v>
      </c>
      <c r="AY212" s="18" t="s">
        <v>125</v>
      </c>
      <c r="BE212" s="224">
        <f>IF(N212="základní",J212,0)</f>
        <v>0</v>
      </c>
      <c r="BF212" s="224">
        <f>IF(N212="snížená",J212,0)</f>
        <v>0</v>
      </c>
      <c r="BG212" s="224">
        <f>IF(N212="zákl. přenesená",J212,0)</f>
        <v>0</v>
      </c>
      <c r="BH212" s="224">
        <f>IF(N212="sníž. přenesená",J212,0)</f>
        <v>0</v>
      </c>
      <c r="BI212" s="224">
        <f>IF(N212="nulová",J212,0)</f>
        <v>0</v>
      </c>
      <c r="BJ212" s="18" t="s">
        <v>22</v>
      </c>
      <c r="BK212" s="224">
        <f>ROUND(I212*H212,2)</f>
        <v>0</v>
      </c>
      <c r="BL212" s="18" t="s">
        <v>132</v>
      </c>
      <c r="BM212" s="223" t="s">
        <v>293</v>
      </c>
    </row>
    <row r="213" spans="2:47" s="1" customFormat="1" ht="12">
      <c r="B213" s="39"/>
      <c r="C213" s="40"/>
      <c r="D213" s="225" t="s">
        <v>134</v>
      </c>
      <c r="E213" s="40"/>
      <c r="F213" s="226" t="s">
        <v>294</v>
      </c>
      <c r="G213" s="40"/>
      <c r="H213" s="40"/>
      <c r="I213" s="136"/>
      <c r="J213" s="40"/>
      <c r="K213" s="40"/>
      <c r="L213" s="44"/>
      <c r="M213" s="227"/>
      <c r="N213" s="84"/>
      <c r="O213" s="84"/>
      <c r="P213" s="84"/>
      <c r="Q213" s="84"/>
      <c r="R213" s="84"/>
      <c r="S213" s="84"/>
      <c r="T213" s="85"/>
      <c r="AT213" s="18" t="s">
        <v>134</v>
      </c>
      <c r="AU213" s="18" t="s">
        <v>88</v>
      </c>
    </row>
    <row r="214" spans="2:65" s="1" customFormat="1" ht="16.5" customHeight="1">
      <c r="B214" s="39"/>
      <c r="C214" s="212" t="s">
        <v>295</v>
      </c>
      <c r="D214" s="212" t="s">
        <v>127</v>
      </c>
      <c r="E214" s="213" t="s">
        <v>296</v>
      </c>
      <c r="F214" s="214" t="s">
        <v>297</v>
      </c>
      <c r="G214" s="215" t="s">
        <v>170</v>
      </c>
      <c r="H214" s="216">
        <v>118.7</v>
      </c>
      <c r="I214" s="217"/>
      <c r="J214" s="218">
        <f>ROUND(I214*H214,2)</f>
        <v>0</v>
      </c>
      <c r="K214" s="214" t="s">
        <v>131</v>
      </c>
      <c r="L214" s="44"/>
      <c r="M214" s="219" t="s">
        <v>20</v>
      </c>
      <c r="N214" s="220" t="s">
        <v>50</v>
      </c>
      <c r="O214" s="84"/>
      <c r="P214" s="221">
        <f>O214*H214</f>
        <v>0</v>
      </c>
      <c r="Q214" s="221">
        <v>0</v>
      </c>
      <c r="R214" s="221">
        <f>Q214*H214</f>
        <v>0</v>
      </c>
      <c r="S214" s="221">
        <v>0</v>
      </c>
      <c r="T214" s="222">
        <f>S214*H214</f>
        <v>0</v>
      </c>
      <c r="AR214" s="223" t="s">
        <v>132</v>
      </c>
      <c r="AT214" s="223" t="s">
        <v>127</v>
      </c>
      <c r="AU214" s="223" t="s">
        <v>88</v>
      </c>
      <c r="AY214" s="18" t="s">
        <v>125</v>
      </c>
      <c r="BE214" s="224">
        <f>IF(N214="základní",J214,0)</f>
        <v>0</v>
      </c>
      <c r="BF214" s="224">
        <f>IF(N214="snížená",J214,0)</f>
        <v>0</v>
      </c>
      <c r="BG214" s="224">
        <f>IF(N214="zákl. přenesená",J214,0)</f>
        <v>0</v>
      </c>
      <c r="BH214" s="224">
        <f>IF(N214="sníž. přenesená",J214,0)</f>
        <v>0</v>
      </c>
      <c r="BI214" s="224">
        <f>IF(N214="nulová",J214,0)</f>
        <v>0</v>
      </c>
      <c r="BJ214" s="18" t="s">
        <v>22</v>
      </c>
      <c r="BK214" s="224">
        <f>ROUND(I214*H214,2)</f>
        <v>0</v>
      </c>
      <c r="BL214" s="18" t="s">
        <v>132</v>
      </c>
      <c r="BM214" s="223" t="s">
        <v>298</v>
      </c>
    </row>
    <row r="215" spans="2:47" s="1" customFormat="1" ht="12">
      <c r="B215" s="39"/>
      <c r="C215" s="40"/>
      <c r="D215" s="225" t="s">
        <v>134</v>
      </c>
      <c r="E215" s="40"/>
      <c r="F215" s="226" t="s">
        <v>299</v>
      </c>
      <c r="G215" s="40"/>
      <c r="H215" s="40"/>
      <c r="I215" s="136"/>
      <c r="J215" s="40"/>
      <c r="K215" s="40"/>
      <c r="L215" s="44"/>
      <c r="M215" s="227"/>
      <c r="N215" s="84"/>
      <c r="O215" s="84"/>
      <c r="P215" s="84"/>
      <c r="Q215" s="84"/>
      <c r="R215" s="84"/>
      <c r="S215" s="84"/>
      <c r="T215" s="85"/>
      <c r="AT215" s="18" t="s">
        <v>134</v>
      </c>
      <c r="AU215" s="18" t="s">
        <v>88</v>
      </c>
    </row>
    <row r="216" spans="2:47" s="1" customFormat="1" ht="12">
      <c r="B216" s="39"/>
      <c r="C216" s="40"/>
      <c r="D216" s="225" t="s">
        <v>136</v>
      </c>
      <c r="E216" s="40"/>
      <c r="F216" s="228" t="s">
        <v>300</v>
      </c>
      <c r="G216" s="40"/>
      <c r="H216" s="40"/>
      <c r="I216" s="136"/>
      <c r="J216" s="40"/>
      <c r="K216" s="40"/>
      <c r="L216" s="44"/>
      <c r="M216" s="227"/>
      <c r="N216" s="84"/>
      <c r="O216" s="84"/>
      <c r="P216" s="84"/>
      <c r="Q216" s="84"/>
      <c r="R216" s="84"/>
      <c r="S216" s="84"/>
      <c r="T216" s="85"/>
      <c r="AT216" s="18" t="s">
        <v>136</v>
      </c>
      <c r="AU216" s="18" t="s">
        <v>88</v>
      </c>
    </row>
    <row r="217" spans="2:51" s="12" customFormat="1" ht="12">
      <c r="B217" s="229"/>
      <c r="C217" s="230"/>
      <c r="D217" s="225" t="s">
        <v>138</v>
      </c>
      <c r="E217" s="231" t="s">
        <v>20</v>
      </c>
      <c r="F217" s="232" t="s">
        <v>236</v>
      </c>
      <c r="G217" s="230"/>
      <c r="H217" s="233">
        <v>1129.92</v>
      </c>
      <c r="I217" s="234"/>
      <c r="J217" s="230"/>
      <c r="K217" s="230"/>
      <c r="L217" s="235"/>
      <c r="M217" s="236"/>
      <c r="N217" s="237"/>
      <c r="O217" s="237"/>
      <c r="P217" s="237"/>
      <c r="Q217" s="237"/>
      <c r="R217" s="237"/>
      <c r="S217" s="237"/>
      <c r="T217" s="238"/>
      <c r="AT217" s="239" t="s">
        <v>138</v>
      </c>
      <c r="AU217" s="239" t="s">
        <v>88</v>
      </c>
      <c r="AV217" s="12" t="s">
        <v>88</v>
      </c>
      <c r="AW217" s="12" t="s">
        <v>41</v>
      </c>
      <c r="AX217" s="12" t="s">
        <v>79</v>
      </c>
      <c r="AY217" s="239" t="s">
        <v>125</v>
      </c>
    </row>
    <row r="218" spans="2:51" s="12" customFormat="1" ht="12">
      <c r="B218" s="229"/>
      <c r="C218" s="230"/>
      <c r="D218" s="225" t="s">
        <v>138</v>
      </c>
      <c r="E218" s="231" t="s">
        <v>20</v>
      </c>
      <c r="F218" s="232" t="s">
        <v>237</v>
      </c>
      <c r="G218" s="230"/>
      <c r="H218" s="233">
        <v>8</v>
      </c>
      <c r="I218" s="234"/>
      <c r="J218" s="230"/>
      <c r="K218" s="230"/>
      <c r="L218" s="235"/>
      <c r="M218" s="236"/>
      <c r="N218" s="237"/>
      <c r="O218" s="237"/>
      <c r="P218" s="237"/>
      <c r="Q218" s="237"/>
      <c r="R218" s="237"/>
      <c r="S218" s="237"/>
      <c r="T218" s="238"/>
      <c r="AT218" s="239" t="s">
        <v>138</v>
      </c>
      <c r="AU218" s="239" t="s">
        <v>88</v>
      </c>
      <c r="AV218" s="12" t="s">
        <v>88</v>
      </c>
      <c r="AW218" s="12" t="s">
        <v>41</v>
      </c>
      <c r="AX218" s="12" t="s">
        <v>79</v>
      </c>
      <c r="AY218" s="239" t="s">
        <v>125</v>
      </c>
    </row>
    <row r="219" spans="2:51" s="12" customFormat="1" ht="12">
      <c r="B219" s="229"/>
      <c r="C219" s="230"/>
      <c r="D219" s="225" t="s">
        <v>138</v>
      </c>
      <c r="E219" s="231" t="s">
        <v>20</v>
      </c>
      <c r="F219" s="232" t="s">
        <v>238</v>
      </c>
      <c r="G219" s="230"/>
      <c r="H219" s="233">
        <v>-125.832</v>
      </c>
      <c r="I219" s="234"/>
      <c r="J219" s="230"/>
      <c r="K219" s="230"/>
      <c r="L219" s="235"/>
      <c r="M219" s="236"/>
      <c r="N219" s="237"/>
      <c r="O219" s="237"/>
      <c r="P219" s="237"/>
      <c r="Q219" s="237"/>
      <c r="R219" s="237"/>
      <c r="S219" s="237"/>
      <c r="T219" s="238"/>
      <c r="AT219" s="239" t="s">
        <v>138</v>
      </c>
      <c r="AU219" s="239" t="s">
        <v>88</v>
      </c>
      <c r="AV219" s="12" t="s">
        <v>88</v>
      </c>
      <c r="AW219" s="12" t="s">
        <v>41</v>
      </c>
      <c r="AX219" s="12" t="s">
        <v>79</v>
      </c>
      <c r="AY219" s="239" t="s">
        <v>125</v>
      </c>
    </row>
    <row r="220" spans="2:51" s="12" customFormat="1" ht="12">
      <c r="B220" s="229"/>
      <c r="C220" s="230"/>
      <c r="D220" s="225" t="s">
        <v>138</v>
      </c>
      <c r="E220" s="231" t="s">
        <v>20</v>
      </c>
      <c r="F220" s="232" t="s">
        <v>239</v>
      </c>
      <c r="G220" s="230"/>
      <c r="H220" s="233">
        <v>-84.744</v>
      </c>
      <c r="I220" s="234"/>
      <c r="J220" s="230"/>
      <c r="K220" s="230"/>
      <c r="L220" s="235"/>
      <c r="M220" s="236"/>
      <c r="N220" s="237"/>
      <c r="O220" s="237"/>
      <c r="P220" s="237"/>
      <c r="Q220" s="237"/>
      <c r="R220" s="237"/>
      <c r="S220" s="237"/>
      <c r="T220" s="238"/>
      <c r="AT220" s="239" t="s">
        <v>138</v>
      </c>
      <c r="AU220" s="239" t="s">
        <v>88</v>
      </c>
      <c r="AV220" s="12" t="s">
        <v>88</v>
      </c>
      <c r="AW220" s="12" t="s">
        <v>41</v>
      </c>
      <c r="AX220" s="12" t="s">
        <v>79</v>
      </c>
      <c r="AY220" s="239" t="s">
        <v>125</v>
      </c>
    </row>
    <row r="221" spans="2:51" s="13" customFormat="1" ht="12">
      <c r="B221" s="240"/>
      <c r="C221" s="241"/>
      <c r="D221" s="225" t="s">
        <v>138</v>
      </c>
      <c r="E221" s="242" t="s">
        <v>20</v>
      </c>
      <c r="F221" s="243" t="s">
        <v>222</v>
      </c>
      <c r="G221" s="241"/>
      <c r="H221" s="244">
        <v>927.344</v>
      </c>
      <c r="I221" s="245"/>
      <c r="J221" s="241"/>
      <c r="K221" s="241"/>
      <c r="L221" s="246"/>
      <c r="M221" s="247"/>
      <c r="N221" s="248"/>
      <c r="O221" s="248"/>
      <c r="P221" s="248"/>
      <c r="Q221" s="248"/>
      <c r="R221" s="248"/>
      <c r="S221" s="248"/>
      <c r="T221" s="249"/>
      <c r="AT221" s="250" t="s">
        <v>138</v>
      </c>
      <c r="AU221" s="250" t="s">
        <v>88</v>
      </c>
      <c r="AV221" s="13" t="s">
        <v>132</v>
      </c>
      <c r="AW221" s="13" t="s">
        <v>41</v>
      </c>
      <c r="AX221" s="13" t="s">
        <v>79</v>
      </c>
      <c r="AY221" s="250" t="s">
        <v>125</v>
      </c>
    </row>
    <row r="222" spans="2:51" s="12" customFormat="1" ht="12">
      <c r="B222" s="229"/>
      <c r="C222" s="230"/>
      <c r="D222" s="225" t="s">
        <v>138</v>
      </c>
      <c r="E222" s="231" t="s">
        <v>20</v>
      </c>
      <c r="F222" s="232" t="s">
        <v>301</v>
      </c>
      <c r="G222" s="230"/>
      <c r="H222" s="233">
        <v>148.375</v>
      </c>
      <c r="I222" s="234"/>
      <c r="J222" s="230"/>
      <c r="K222" s="230"/>
      <c r="L222" s="235"/>
      <c r="M222" s="236"/>
      <c r="N222" s="237"/>
      <c r="O222" s="237"/>
      <c r="P222" s="237"/>
      <c r="Q222" s="237"/>
      <c r="R222" s="237"/>
      <c r="S222" s="237"/>
      <c r="T222" s="238"/>
      <c r="AT222" s="239" t="s">
        <v>138</v>
      </c>
      <c r="AU222" s="239" t="s">
        <v>88</v>
      </c>
      <c r="AV222" s="12" t="s">
        <v>88</v>
      </c>
      <c r="AW222" s="12" t="s">
        <v>41</v>
      </c>
      <c r="AX222" s="12" t="s">
        <v>79</v>
      </c>
      <c r="AY222" s="239" t="s">
        <v>125</v>
      </c>
    </row>
    <row r="223" spans="2:51" s="12" customFormat="1" ht="12">
      <c r="B223" s="229"/>
      <c r="C223" s="230"/>
      <c r="D223" s="225" t="s">
        <v>138</v>
      </c>
      <c r="E223" s="231" t="s">
        <v>20</v>
      </c>
      <c r="F223" s="232" t="s">
        <v>302</v>
      </c>
      <c r="G223" s="230"/>
      <c r="H223" s="233">
        <v>118.7</v>
      </c>
      <c r="I223" s="234"/>
      <c r="J223" s="230"/>
      <c r="K223" s="230"/>
      <c r="L223" s="235"/>
      <c r="M223" s="236"/>
      <c r="N223" s="237"/>
      <c r="O223" s="237"/>
      <c r="P223" s="237"/>
      <c r="Q223" s="237"/>
      <c r="R223" s="237"/>
      <c r="S223" s="237"/>
      <c r="T223" s="238"/>
      <c r="AT223" s="239" t="s">
        <v>138</v>
      </c>
      <c r="AU223" s="239" t="s">
        <v>88</v>
      </c>
      <c r="AV223" s="12" t="s">
        <v>88</v>
      </c>
      <c r="AW223" s="12" t="s">
        <v>41</v>
      </c>
      <c r="AX223" s="12" t="s">
        <v>22</v>
      </c>
      <c r="AY223" s="239" t="s">
        <v>125</v>
      </c>
    </row>
    <row r="224" spans="2:65" s="1" customFormat="1" ht="16.5" customHeight="1">
      <c r="B224" s="39"/>
      <c r="C224" s="212" t="s">
        <v>303</v>
      </c>
      <c r="D224" s="212" t="s">
        <v>127</v>
      </c>
      <c r="E224" s="213" t="s">
        <v>304</v>
      </c>
      <c r="F224" s="214" t="s">
        <v>305</v>
      </c>
      <c r="G224" s="215" t="s">
        <v>170</v>
      </c>
      <c r="H224" s="216">
        <v>90.72</v>
      </c>
      <c r="I224" s="217"/>
      <c r="J224" s="218">
        <f>ROUND(I224*H224,2)</f>
        <v>0</v>
      </c>
      <c r="K224" s="214" t="s">
        <v>131</v>
      </c>
      <c r="L224" s="44"/>
      <c r="M224" s="219" t="s">
        <v>20</v>
      </c>
      <c r="N224" s="220" t="s">
        <v>50</v>
      </c>
      <c r="O224" s="84"/>
      <c r="P224" s="221">
        <f>O224*H224</f>
        <v>0</v>
      </c>
      <c r="Q224" s="221">
        <v>0</v>
      </c>
      <c r="R224" s="221">
        <f>Q224*H224</f>
        <v>0</v>
      </c>
      <c r="S224" s="221">
        <v>0</v>
      </c>
      <c r="T224" s="222">
        <f>S224*H224</f>
        <v>0</v>
      </c>
      <c r="AR224" s="223" t="s">
        <v>132</v>
      </c>
      <c r="AT224" s="223" t="s">
        <v>127</v>
      </c>
      <c r="AU224" s="223" t="s">
        <v>88</v>
      </c>
      <c r="AY224" s="18" t="s">
        <v>125</v>
      </c>
      <c r="BE224" s="224">
        <f>IF(N224="základní",J224,0)</f>
        <v>0</v>
      </c>
      <c r="BF224" s="224">
        <f>IF(N224="snížená",J224,0)</f>
        <v>0</v>
      </c>
      <c r="BG224" s="224">
        <f>IF(N224="zákl. přenesená",J224,0)</f>
        <v>0</v>
      </c>
      <c r="BH224" s="224">
        <f>IF(N224="sníž. přenesená",J224,0)</f>
        <v>0</v>
      </c>
      <c r="BI224" s="224">
        <f>IF(N224="nulová",J224,0)</f>
        <v>0</v>
      </c>
      <c r="BJ224" s="18" t="s">
        <v>22</v>
      </c>
      <c r="BK224" s="224">
        <f>ROUND(I224*H224,2)</f>
        <v>0</v>
      </c>
      <c r="BL224" s="18" t="s">
        <v>132</v>
      </c>
      <c r="BM224" s="223" t="s">
        <v>306</v>
      </c>
    </row>
    <row r="225" spans="2:47" s="1" customFormat="1" ht="12">
      <c r="B225" s="39"/>
      <c r="C225" s="40"/>
      <c r="D225" s="225" t="s">
        <v>134</v>
      </c>
      <c r="E225" s="40"/>
      <c r="F225" s="226" t="s">
        <v>307</v>
      </c>
      <c r="G225" s="40"/>
      <c r="H225" s="40"/>
      <c r="I225" s="136"/>
      <c r="J225" s="40"/>
      <c r="K225" s="40"/>
      <c r="L225" s="44"/>
      <c r="M225" s="227"/>
      <c r="N225" s="84"/>
      <c r="O225" s="84"/>
      <c r="P225" s="84"/>
      <c r="Q225" s="84"/>
      <c r="R225" s="84"/>
      <c r="S225" s="84"/>
      <c r="T225" s="85"/>
      <c r="AT225" s="18" t="s">
        <v>134</v>
      </c>
      <c r="AU225" s="18" t="s">
        <v>88</v>
      </c>
    </row>
    <row r="226" spans="2:47" s="1" customFormat="1" ht="12">
      <c r="B226" s="39"/>
      <c r="C226" s="40"/>
      <c r="D226" s="225" t="s">
        <v>136</v>
      </c>
      <c r="E226" s="40"/>
      <c r="F226" s="228" t="s">
        <v>300</v>
      </c>
      <c r="G226" s="40"/>
      <c r="H226" s="40"/>
      <c r="I226" s="136"/>
      <c r="J226" s="40"/>
      <c r="K226" s="40"/>
      <c r="L226" s="44"/>
      <c r="M226" s="227"/>
      <c r="N226" s="84"/>
      <c r="O226" s="84"/>
      <c r="P226" s="84"/>
      <c r="Q226" s="84"/>
      <c r="R226" s="84"/>
      <c r="S226" s="84"/>
      <c r="T226" s="85"/>
      <c r="AT226" s="18" t="s">
        <v>136</v>
      </c>
      <c r="AU226" s="18" t="s">
        <v>88</v>
      </c>
    </row>
    <row r="227" spans="2:51" s="12" customFormat="1" ht="12">
      <c r="B227" s="229"/>
      <c r="C227" s="230"/>
      <c r="D227" s="225" t="s">
        <v>138</v>
      </c>
      <c r="E227" s="231" t="s">
        <v>20</v>
      </c>
      <c r="F227" s="232" t="s">
        <v>219</v>
      </c>
      <c r="G227" s="230"/>
      <c r="H227" s="233">
        <v>380</v>
      </c>
      <c r="I227" s="234"/>
      <c r="J227" s="230"/>
      <c r="K227" s="230"/>
      <c r="L227" s="235"/>
      <c r="M227" s="236"/>
      <c r="N227" s="237"/>
      <c r="O227" s="237"/>
      <c r="P227" s="237"/>
      <c r="Q227" s="237"/>
      <c r="R227" s="237"/>
      <c r="S227" s="237"/>
      <c r="T227" s="238"/>
      <c r="AT227" s="239" t="s">
        <v>138</v>
      </c>
      <c r="AU227" s="239" t="s">
        <v>88</v>
      </c>
      <c r="AV227" s="12" t="s">
        <v>88</v>
      </c>
      <c r="AW227" s="12" t="s">
        <v>41</v>
      </c>
      <c r="AX227" s="12" t="s">
        <v>79</v>
      </c>
      <c r="AY227" s="239" t="s">
        <v>125</v>
      </c>
    </row>
    <row r="228" spans="2:51" s="12" customFormat="1" ht="12">
      <c r="B228" s="229"/>
      <c r="C228" s="230"/>
      <c r="D228" s="225" t="s">
        <v>138</v>
      </c>
      <c r="E228" s="231" t="s">
        <v>20</v>
      </c>
      <c r="F228" s="232" t="s">
        <v>220</v>
      </c>
      <c r="G228" s="230"/>
      <c r="H228" s="233">
        <v>-74.5</v>
      </c>
      <c r="I228" s="234"/>
      <c r="J228" s="230"/>
      <c r="K228" s="230"/>
      <c r="L228" s="235"/>
      <c r="M228" s="236"/>
      <c r="N228" s="237"/>
      <c r="O228" s="237"/>
      <c r="P228" s="237"/>
      <c r="Q228" s="237"/>
      <c r="R228" s="237"/>
      <c r="S228" s="237"/>
      <c r="T228" s="238"/>
      <c r="AT228" s="239" t="s">
        <v>138</v>
      </c>
      <c r="AU228" s="239" t="s">
        <v>88</v>
      </c>
      <c r="AV228" s="12" t="s">
        <v>88</v>
      </c>
      <c r="AW228" s="12" t="s">
        <v>41</v>
      </c>
      <c r="AX228" s="12" t="s">
        <v>79</v>
      </c>
      <c r="AY228" s="239" t="s">
        <v>125</v>
      </c>
    </row>
    <row r="229" spans="2:51" s="12" customFormat="1" ht="12">
      <c r="B229" s="229"/>
      <c r="C229" s="230"/>
      <c r="D229" s="225" t="s">
        <v>138</v>
      </c>
      <c r="E229" s="231" t="s">
        <v>20</v>
      </c>
      <c r="F229" s="232" t="s">
        <v>221</v>
      </c>
      <c r="G229" s="230"/>
      <c r="H229" s="233">
        <v>-22</v>
      </c>
      <c r="I229" s="234"/>
      <c r="J229" s="230"/>
      <c r="K229" s="230"/>
      <c r="L229" s="235"/>
      <c r="M229" s="236"/>
      <c r="N229" s="237"/>
      <c r="O229" s="237"/>
      <c r="P229" s="237"/>
      <c r="Q229" s="237"/>
      <c r="R229" s="237"/>
      <c r="S229" s="237"/>
      <c r="T229" s="238"/>
      <c r="AT229" s="239" t="s">
        <v>138</v>
      </c>
      <c r="AU229" s="239" t="s">
        <v>88</v>
      </c>
      <c r="AV229" s="12" t="s">
        <v>88</v>
      </c>
      <c r="AW229" s="12" t="s">
        <v>41</v>
      </c>
      <c r="AX229" s="12" t="s">
        <v>79</v>
      </c>
      <c r="AY229" s="239" t="s">
        <v>125</v>
      </c>
    </row>
    <row r="230" spans="2:51" s="13" customFormat="1" ht="12">
      <c r="B230" s="240"/>
      <c r="C230" s="241"/>
      <c r="D230" s="225" t="s">
        <v>138</v>
      </c>
      <c r="E230" s="242" t="s">
        <v>20</v>
      </c>
      <c r="F230" s="243" t="s">
        <v>222</v>
      </c>
      <c r="G230" s="241"/>
      <c r="H230" s="244">
        <v>283.5</v>
      </c>
      <c r="I230" s="245"/>
      <c r="J230" s="241"/>
      <c r="K230" s="241"/>
      <c r="L230" s="246"/>
      <c r="M230" s="247"/>
      <c r="N230" s="248"/>
      <c r="O230" s="248"/>
      <c r="P230" s="248"/>
      <c r="Q230" s="248"/>
      <c r="R230" s="248"/>
      <c r="S230" s="248"/>
      <c r="T230" s="249"/>
      <c r="AT230" s="250" t="s">
        <v>138</v>
      </c>
      <c r="AU230" s="250" t="s">
        <v>88</v>
      </c>
      <c r="AV230" s="13" t="s">
        <v>132</v>
      </c>
      <c r="AW230" s="13" t="s">
        <v>41</v>
      </c>
      <c r="AX230" s="13" t="s">
        <v>79</v>
      </c>
      <c r="AY230" s="250" t="s">
        <v>125</v>
      </c>
    </row>
    <row r="231" spans="2:51" s="12" customFormat="1" ht="12">
      <c r="B231" s="229"/>
      <c r="C231" s="230"/>
      <c r="D231" s="225" t="s">
        <v>138</v>
      </c>
      <c r="E231" s="231" t="s">
        <v>20</v>
      </c>
      <c r="F231" s="232" t="s">
        <v>308</v>
      </c>
      <c r="G231" s="230"/>
      <c r="H231" s="233">
        <v>113.4</v>
      </c>
      <c r="I231" s="234"/>
      <c r="J231" s="230"/>
      <c r="K231" s="230"/>
      <c r="L231" s="235"/>
      <c r="M231" s="236"/>
      <c r="N231" s="237"/>
      <c r="O231" s="237"/>
      <c r="P231" s="237"/>
      <c r="Q231" s="237"/>
      <c r="R231" s="237"/>
      <c r="S231" s="237"/>
      <c r="T231" s="238"/>
      <c r="AT231" s="239" t="s">
        <v>138</v>
      </c>
      <c r="AU231" s="239" t="s">
        <v>88</v>
      </c>
      <c r="AV231" s="12" t="s">
        <v>88</v>
      </c>
      <c r="AW231" s="12" t="s">
        <v>41</v>
      </c>
      <c r="AX231" s="12" t="s">
        <v>79</v>
      </c>
      <c r="AY231" s="239" t="s">
        <v>125</v>
      </c>
    </row>
    <row r="232" spans="2:51" s="12" customFormat="1" ht="12">
      <c r="B232" s="229"/>
      <c r="C232" s="230"/>
      <c r="D232" s="225" t="s">
        <v>138</v>
      </c>
      <c r="E232" s="231" t="s">
        <v>20</v>
      </c>
      <c r="F232" s="232" t="s">
        <v>309</v>
      </c>
      <c r="G232" s="230"/>
      <c r="H232" s="233">
        <v>90.72</v>
      </c>
      <c r="I232" s="234"/>
      <c r="J232" s="230"/>
      <c r="K232" s="230"/>
      <c r="L232" s="235"/>
      <c r="M232" s="236"/>
      <c r="N232" s="237"/>
      <c r="O232" s="237"/>
      <c r="P232" s="237"/>
      <c r="Q232" s="237"/>
      <c r="R232" s="237"/>
      <c r="S232" s="237"/>
      <c r="T232" s="238"/>
      <c r="AT232" s="239" t="s">
        <v>138</v>
      </c>
      <c r="AU232" s="239" t="s">
        <v>88</v>
      </c>
      <c r="AV232" s="12" t="s">
        <v>88</v>
      </c>
      <c r="AW232" s="12" t="s">
        <v>41</v>
      </c>
      <c r="AX232" s="12" t="s">
        <v>22</v>
      </c>
      <c r="AY232" s="239" t="s">
        <v>125</v>
      </c>
    </row>
    <row r="233" spans="2:65" s="1" customFormat="1" ht="16.5" customHeight="1">
      <c r="B233" s="39"/>
      <c r="C233" s="212" t="s">
        <v>310</v>
      </c>
      <c r="D233" s="212" t="s">
        <v>127</v>
      </c>
      <c r="E233" s="213" t="s">
        <v>311</v>
      </c>
      <c r="F233" s="214" t="s">
        <v>312</v>
      </c>
      <c r="G233" s="215" t="s">
        <v>170</v>
      </c>
      <c r="H233" s="216">
        <v>29.675</v>
      </c>
      <c r="I233" s="217"/>
      <c r="J233" s="218">
        <f>ROUND(I233*H233,2)</f>
        <v>0</v>
      </c>
      <c r="K233" s="214" t="s">
        <v>131</v>
      </c>
      <c r="L233" s="44"/>
      <c r="M233" s="219" t="s">
        <v>20</v>
      </c>
      <c r="N233" s="220" t="s">
        <v>50</v>
      </c>
      <c r="O233" s="84"/>
      <c r="P233" s="221">
        <f>O233*H233</f>
        <v>0</v>
      </c>
      <c r="Q233" s="221">
        <v>0</v>
      </c>
      <c r="R233" s="221">
        <f>Q233*H233</f>
        <v>0</v>
      </c>
      <c r="S233" s="221">
        <v>0</v>
      </c>
      <c r="T233" s="222">
        <f>S233*H233</f>
        <v>0</v>
      </c>
      <c r="AR233" s="223" t="s">
        <v>132</v>
      </c>
      <c r="AT233" s="223" t="s">
        <v>127</v>
      </c>
      <c r="AU233" s="223" t="s">
        <v>88</v>
      </c>
      <c r="AY233" s="18" t="s">
        <v>125</v>
      </c>
      <c r="BE233" s="224">
        <f>IF(N233="základní",J233,0)</f>
        <v>0</v>
      </c>
      <c r="BF233" s="224">
        <f>IF(N233="snížená",J233,0)</f>
        <v>0</v>
      </c>
      <c r="BG233" s="224">
        <f>IF(N233="zákl. přenesená",J233,0)</f>
        <v>0</v>
      </c>
      <c r="BH233" s="224">
        <f>IF(N233="sníž. přenesená",J233,0)</f>
        <v>0</v>
      </c>
      <c r="BI233" s="224">
        <f>IF(N233="nulová",J233,0)</f>
        <v>0</v>
      </c>
      <c r="BJ233" s="18" t="s">
        <v>22</v>
      </c>
      <c r="BK233" s="224">
        <f>ROUND(I233*H233,2)</f>
        <v>0</v>
      </c>
      <c r="BL233" s="18" t="s">
        <v>132</v>
      </c>
      <c r="BM233" s="223" t="s">
        <v>313</v>
      </c>
    </row>
    <row r="234" spans="2:47" s="1" customFormat="1" ht="12">
      <c r="B234" s="39"/>
      <c r="C234" s="40"/>
      <c r="D234" s="225" t="s">
        <v>134</v>
      </c>
      <c r="E234" s="40"/>
      <c r="F234" s="226" t="s">
        <v>314</v>
      </c>
      <c r="G234" s="40"/>
      <c r="H234" s="40"/>
      <c r="I234" s="136"/>
      <c r="J234" s="40"/>
      <c r="K234" s="40"/>
      <c r="L234" s="44"/>
      <c r="M234" s="227"/>
      <c r="N234" s="84"/>
      <c r="O234" s="84"/>
      <c r="P234" s="84"/>
      <c r="Q234" s="84"/>
      <c r="R234" s="84"/>
      <c r="S234" s="84"/>
      <c r="T234" s="85"/>
      <c r="AT234" s="18" t="s">
        <v>134</v>
      </c>
      <c r="AU234" s="18" t="s">
        <v>88</v>
      </c>
    </row>
    <row r="235" spans="2:47" s="1" customFormat="1" ht="12">
      <c r="B235" s="39"/>
      <c r="C235" s="40"/>
      <c r="D235" s="225" t="s">
        <v>136</v>
      </c>
      <c r="E235" s="40"/>
      <c r="F235" s="228" t="s">
        <v>300</v>
      </c>
      <c r="G235" s="40"/>
      <c r="H235" s="40"/>
      <c r="I235" s="136"/>
      <c r="J235" s="40"/>
      <c r="K235" s="40"/>
      <c r="L235" s="44"/>
      <c r="M235" s="227"/>
      <c r="N235" s="84"/>
      <c r="O235" s="84"/>
      <c r="P235" s="84"/>
      <c r="Q235" s="84"/>
      <c r="R235" s="84"/>
      <c r="S235" s="84"/>
      <c r="T235" s="85"/>
      <c r="AT235" s="18" t="s">
        <v>136</v>
      </c>
      <c r="AU235" s="18" t="s">
        <v>88</v>
      </c>
    </row>
    <row r="236" spans="2:51" s="12" customFormat="1" ht="12">
      <c r="B236" s="229"/>
      <c r="C236" s="230"/>
      <c r="D236" s="225" t="s">
        <v>138</v>
      </c>
      <c r="E236" s="231" t="s">
        <v>20</v>
      </c>
      <c r="F236" s="232" t="s">
        <v>236</v>
      </c>
      <c r="G236" s="230"/>
      <c r="H236" s="233">
        <v>1129.92</v>
      </c>
      <c r="I236" s="234"/>
      <c r="J236" s="230"/>
      <c r="K236" s="230"/>
      <c r="L236" s="235"/>
      <c r="M236" s="236"/>
      <c r="N236" s="237"/>
      <c r="O236" s="237"/>
      <c r="P236" s="237"/>
      <c r="Q236" s="237"/>
      <c r="R236" s="237"/>
      <c r="S236" s="237"/>
      <c r="T236" s="238"/>
      <c r="AT236" s="239" t="s">
        <v>138</v>
      </c>
      <c r="AU236" s="239" t="s">
        <v>88</v>
      </c>
      <c r="AV236" s="12" t="s">
        <v>88</v>
      </c>
      <c r="AW236" s="12" t="s">
        <v>41</v>
      </c>
      <c r="AX236" s="12" t="s">
        <v>79</v>
      </c>
      <c r="AY236" s="239" t="s">
        <v>125</v>
      </c>
    </row>
    <row r="237" spans="2:51" s="12" customFormat="1" ht="12">
      <c r="B237" s="229"/>
      <c r="C237" s="230"/>
      <c r="D237" s="225" t="s">
        <v>138</v>
      </c>
      <c r="E237" s="231" t="s">
        <v>20</v>
      </c>
      <c r="F237" s="232" t="s">
        <v>237</v>
      </c>
      <c r="G237" s="230"/>
      <c r="H237" s="233">
        <v>8</v>
      </c>
      <c r="I237" s="234"/>
      <c r="J237" s="230"/>
      <c r="K237" s="230"/>
      <c r="L237" s="235"/>
      <c r="M237" s="236"/>
      <c r="N237" s="237"/>
      <c r="O237" s="237"/>
      <c r="P237" s="237"/>
      <c r="Q237" s="237"/>
      <c r="R237" s="237"/>
      <c r="S237" s="237"/>
      <c r="T237" s="238"/>
      <c r="AT237" s="239" t="s">
        <v>138</v>
      </c>
      <c r="AU237" s="239" t="s">
        <v>88</v>
      </c>
      <c r="AV237" s="12" t="s">
        <v>88</v>
      </c>
      <c r="AW237" s="12" t="s">
        <v>41</v>
      </c>
      <c r="AX237" s="12" t="s">
        <v>79</v>
      </c>
      <c r="AY237" s="239" t="s">
        <v>125</v>
      </c>
    </row>
    <row r="238" spans="2:51" s="12" customFormat="1" ht="12">
      <c r="B238" s="229"/>
      <c r="C238" s="230"/>
      <c r="D238" s="225" t="s">
        <v>138</v>
      </c>
      <c r="E238" s="231" t="s">
        <v>20</v>
      </c>
      <c r="F238" s="232" t="s">
        <v>238</v>
      </c>
      <c r="G238" s="230"/>
      <c r="H238" s="233">
        <v>-125.832</v>
      </c>
      <c r="I238" s="234"/>
      <c r="J238" s="230"/>
      <c r="K238" s="230"/>
      <c r="L238" s="235"/>
      <c r="M238" s="236"/>
      <c r="N238" s="237"/>
      <c r="O238" s="237"/>
      <c r="P238" s="237"/>
      <c r="Q238" s="237"/>
      <c r="R238" s="237"/>
      <c r="S238" s="237"/>
      <c r="T238" s="238"/>
      <c r="AT238" s="239" t="s">
        <v>138</v>
      </c>
      <c r="AU238" s="239" t="s">
        <v>88</v>
      </c>
      <c r="AV238" s="12" t="s">
        <v>88</v>
      </c>
      <c r="AW238" s="12" t="s">
        <v>41</v>
      </c>
      <c r="AX238" s="12" t="s">
        <v>79</v>
      </c>
      <c r="AY238" s="239" t="s">
        <v>125</v>
      </c>
    </row>
    <row r="239" spans="2:51" s="12" customFormat="1" ht="12">
      <c r="B239" s="229"/>
      <c r="C239" s="230"/>
      <c r="D239" s="225" t="s">
        <v>138</v>
      </c>
      <c r="E239" s="231" t="s">
        <v>20</v>
      </c>
      <c r="F239" s="232" t="s">
        <v>239</v>
      </c>
      <c r="G239" s="230"/>
      <c r="H239" s="233">
        <v>-84.744</v>
      </c>
      <c r="I239" s="234"/>
      <c r="J239" s="230"/>
      <c r="K239" s="230"/>
      <c r="L239" s="235"/>
      <c r="M239" s="236"/>
      <c r="N239" s="237"/>
      <c r="O239" s="237"/>
      <c r="P239" s="237"/>
      <c r="Q239" s="237"/>
      <c r="R239" s="237"/>
      <c r="S239" s="237"/>
      <c r="T239" s="238"/>
      <c r="AT239" s="239" t="s">
        <v>138</v>
      </c>
      <c r="AU239" s="239" t="s">
        <v>88</v>
      </c>
      <c r="AV239" s="12" t="s">
        <v>88</v>
      </c>
      <c r="AW239" s="12" t="s">
        <v>41</v>
      </c>
      <c r="AX239" s="12" t="s">
        <v>79</v>
      </c>
      <c r="AY239" s="239" t="s">
        <v>125</v>
      </c>
    </row>
    <row r="240" spans="2:51" s="13" customFormat="1" ht="12">
      <c r="B240" s="240"/>
      <c r="C240" s="241"/>
      <c r="D240" s="225" t="s">
        <v>138</v>
      </c>
      <c r="E240" s="242" t="s">
        <v>20</v>
      </c>
      <c r="F240" s="243" t="s">
        <v>222</v>
      </c>
      <c r="G240" s="241"/>
      <c r="H240" s="244">
        <v>927.344</v>
      </c>
      <c r="I240" s="245"/>
      <c r="J240" s="241"/>
      <c r="K240" s="241"/>
      <c r="L240" s="246"/>
      <c r="M240" s="247"/>
      <c r="N240" s="248"/>
      <c r="O240" s="248"/>
      <c r="P240" s="248"/>
      <c r="Q240" s="248"/>
      <c r="R240" s="248"/>
      <c r="S240" s="248"/>
      <c r="T240" s="249"/>
      <c r="AT240" s="250" t="s">
        <v>138</v>
      </c>
      <c r="AU240" s="250" t="s">
        <v>88</v>
      </c>
      <c r="AV240" s="13" t="s">
        <v>132</v>
      </c>
      <c r="AW240" s="13" t="s">
        <v>41</v>
      </c>
      <c r="AX240" s="13" t="s">
        <v>79</v>
      </c>
      <c r="AY240" s="250" t="s">
        <v>125</v>
      </c>
    </row>
    <row r="241" spans="2:51" s="12" customFormat="1" ht="12">
      <c r="B241" s="229"/>
      <c r="C241" s="230"/>
      <c r="D241" s="225" t="s">
        <v>138</v>
      </c>
      <c r="E241" s="231" t="s">
        <v>20</v>
      </c>
      <c r="F241" s="232" t="s">
        <v>301</v>
      </c>
      <c r="G241" s="230"/>
      <c r="H241" s="233">
        <v>148.375</v>
      </c>
      <c r="I241" s="234"/>
      <c r="J241" s="230"/>
      <c r="K241" s="230"/>
      <c r="L241" s="235"/>
      <c r="M241" s="236"/>
      <c r="N241" s="237"/>
      <c r="O241" s="237"/>
      <c r="P241" s="237"/>
      <c r="Q241" s="237"/>
      <c r="R241" s="237"/>
      <c r="S241" s="237"/>
      <c r="T241" s="238"/>
      <c r="AT241" s="239" t="s">
        <v>138</v>
      </c>
      <c r="AU241" s="239" t="s">
        <v>88</v>
      </c>
      <c r="AV241" s="12" t="s">
        <v>88</v>
      </c>
      <c r="AW241" s="12" t="s">
        <v>41</v>
      </c>
      <c r="AX241" s="12" t="s">
        <v>79</v>
      </c>
      <c r="AY241" s="239" t="s">
        <v>125</v>
      </c>
    </row>
    <row r="242" spans="2:51" s="12" customFormat="1" ht="12">
      <c r="B242" s="229"/>
      <c r="C242" s="230"/>
      <c r="D242" s="225" t="s">
        <v>138</v>
      </c>
      <c r="E242" s="231" t="s">
        <v>20</v>
      </c>
      <c r="F242" s="232" t="s">
        <v>315</v>
      </c>
      <c r="G242" s="230"/>
      <c r="H242" s="233">
        <v>29.675</v>
      </c>
      <c r="I242" s="234"/>
      <c r="J242" s="230"/>
      <c r="K242" s="230"/>
      <c r="L242" s="235"/>
      <c r="M242" s="236"/>
      <c r="N242" s="237"/>
      <c r="O242" s="237"/>
      <c r="P242" s="237"/>
      <c r="Q242" s="237"/>
      <c r="R242" s="237"/>
      <c r="S242" s="237"/>
      <c r="T242" s="238"/>
      <c r="AT242" s="239" t="s">
        <v>138</v>
      </c>
      <c r="AU242" s="239" t="s">
        <v>88</v>
      </c>
      <c r="AV242" s="12" t="s">
        <v>88</v>
      </c>
      <c r="AW242" s="12" t="s">
        <v>41</v>
      </c>
      <c r="AX242" s="12" t="s">
        <v>22</v>
      </c>
      <c r="AY242" s="239" t="s">
        <v>125</v>
      </c>
    </row>
    <row r="243" spans="2:65" s="1" customFormat="1" ht="16.5" customHeight="1">
      <c r="B243" s="39"/>
      <c r="C243" s="212" t="s">
        <v>316</v>
      </c>
      <c r="D243" s="212" t="s">
        <v>127</v>
      </c>
      <c r="E243" s="213" t="s">
        <v>317</v>
      </c>
      <c r="F243" s="214" t="s">
        <v>318</v>
      </c>
      <c r="G243" s="215" t="s">
        <v>170</v>
      </c>
      <c r="H243" s="216">
        <v>22.68</v>
      </c>
      <c r="I243" s="217"/>
      <c r="J243" s="218">
        <f>ROUND(I243*H243,2)</f>
        <v>0</v>
      </c>
      <c r="K243" s="214" t="s">
        <v>131</v>
      </c>
      <c r="L243" s="44"/>
      <c r="M243" s="219" t="s">
        <v>20</v>
      </c>
      <c r="N243" s="220" t="s">
        <v>50</v>
      </c>
      <c r="O243" s="84"/>
      <c r="P243" s="221">
        <f>O243*H243</f>
        <v>0</v>
      </c>
      <c r="Q243" s="221">
        <v>0</v>
      </c>
      <c r="R243" s="221">
        <f>Q243*H243</f>
        <v>0</v>
      </c>
      <c r="S243" s="221">
        <v>0</v>
      </c>
      <c r="T243" s="222">
        <f>S243*H243</f>
        <v>0</v>
      </c>
      <c r="AR243" s="223" t="s">
        <v>132</v>
      </c>
      <c r="AT243" s="223" t="s">
        <v>127</v>
      </c>
      <c r="AU243" s="223" t="s">
        <v>88</v>
      </c>
      <c r="AY243" s="18" t="s">
        <v>125</v>
      </c>
      <c r="BE243" s="224">
        <f>IF(N243="základní",J243,0)</f>
        <v>0</v>
      </c>
      <c r="BF243" s="224">
        <f>IF(N243="snížená",J243,0)</f>
        <v>0</v>
      </c>
      <c r="BG243" s="224">
        <f>IF(N243="zákl. přenesená",J243,0)</f>
        <v>0</v>
      </c>
      <c r="BH243" s="224">
        <f>IF(N243="sníž. přenesená",J243,0)</f>
        <v>0</v>
      </c>
      <c r="BI243" s="224">
        <f>IF(N243="nulová",J243,0)</f>
        <v>0</v>
      </c>
      <c r="BJ243" s="18" t="s">
        <v>22</v>
      </c>
      <c r="BK243" s="224">
        <f>ROUND(I243*H243,2)</f>
        <v>0</v>
      </c>
      <c r="BL243" s="18" t="s">
        <v>132</v>
      </c>
      <c r="BM243" s="223" t="s">
        <v>319</v>
      </c>
    </row>
    <row r="244" spans="2:47" s="1" customFormat="1" ht="12">
      <c r="B244" s="39"/>
      <c r="C244" s="40"/>
      <c r="D244" s="225" t="s">
        <v>134</v>
      </c>
      <c r="E244" s="40"/>
      <c r="F244" s="226" t="s">
        <v>320</v>
      </c>
      <c r="G244" s="40"/>
      <c r="H244" s="40"/>
      <c r="I244" s="136"/>
      <c r="J244" s="40"/>
      <c r="K244" s="40"/>
      <c r="L244" s="44"/>
      <c r="M244" s="227"/>
      <c r="N244" s="84"/>
      <c r="O244" s="84"/>
      <c r="P244" s="84"/>
      <c r="Q244" s="84"/>
      <c r="R244" s="84"/>
      <c r="S244" s="84"/>
      <c r="T244" s="85"/>
      <c r="AT244" s="18" t="s">
        <v>134</v>
      </c>
      <c r="AU244" s="18" t="s">
        <v>88</v>
      </c>
    </row>
    <row r="245" spans="2:47" s="1" customFormat="1" ht="12">
      <c r="B245" s="39"/>
      <c r="C245" s="40"/>
      <c r="D245" s="225" t="s">
        <v>136</v>
      </c>
      <c r="E245" s="40"/>
      <c r="F245" s="228" t="s">
        <v>300</v>
      </c>
      <c r="G245" s="40"/>
      <c r="H245" s="40"/>
      <c r="I245" s="136"/>
      <c r="J245" s="40"/>
      <c r="K245" s="40"/>
      <c r="L245" s="44"/>
      <c r="M245" s="227"/>
      <c r="N245" s="84"/>
      <c r="O245" s="84"/>
      <c r="P245" s="84"/>
      <c r="Q245" s="84"/>
      <c r="R245" s="84"/>
      <c r="S245" s="84"/>
      <c r="T245" s="85"/>
      <c r="AT245" s="18" t="s">
        <v>136</v>
      </c>
      <c r="AU245" s="18" t="s">
        <v>88</v>
      </c>
    </row>
    <row r="246" spans="2:51" s="12" customFormat="1" ht="12">
      <c r="B246" s="229"/>
      <c r="C246" s="230"/>
      <c r="D246" s="225" t="s">
        <v>138</v>
      </c>
      <c r="E246" s="231" t="s">
        <v>20</v>
      </c>
      <c r="F246" s="232" t="s">
        <v>219</v>
      </c>
      <c r="G246" s="230"/>
      <c r="H246" s="233">
        <v>380</v>
      </c>
      <c r="I246" s="234"/>
      <c r="J246" s="230"/>
      <c r="K246" s="230"/>
      <c r="L246" s="235"/>
      <c r="M246" s="236"/>
      <c r="N246" s="237"/>
      <c r="O246" s="237"/>
      <c r="P246" s="237"/>
      <c r="Q246" s="237"/>
      <c r="R246" s="237"/>
      <c r="S246" s="237"/>
      <c r="T246" s="238"/>
      <c r="AT246" s="239" t="s">
        <v>138</v>
      </c>
      <c r="AU246" s="239" t="s">
        <v>88</v>
      </c>
      <c r="AV246" s="12" t="s">
        <v>88</v>
      </c>
      <c r="AW246" s="12" t="s">
        <v>41</v>
      </c>
      <c r="AX246" s="12" t="s">
        <v>79</v>
      </c>
      <c r="AY246" s="239" t="s">
        <v>125</v>
      </c>
    </row>
    <row r="247" spans="2:51" s="12" customFormat="1" ht="12">
      <c r="B247" s="229"/>
      <c r="C247" s="230"/>
      <c r="D247" s="225" t="s">
        <v>138</v>
      </c>
      <c r="E247" s="231" t="s">
        <v>20</v>
      </c>
      <c r="F247" s="232" t="s">
        <v>220</v>
      </c>
      <c r="G247" s="230"/>
      <c r="H247" s="233">
        <v>-74.5</v>
      </c>
      <c r="I247" s="234"/>
      <c r="J247" s="230"/>
      <c r="K247" s="230"/>
      <c r="L247" s="235"/>
      <c r="M247" s="236"/>
      <c r="N247" s="237"/>
      <c r="O247" s="237"/>
      <c r="P247" s="237"/>
      <c r="Q247" s="237"/>
      <c r="R247" s="237"/>
      <c r="S247" s="237"/>
      <c r="T247" s="238"/>
      <c r="AT247" s="239" t="s">
        <v>138</v>
      </c>
      <c r="AU247" s="239" t="s">
        <v>88</v>
      </c>
      <c r="AV247" s="12" t="s">
        <v>88</v>
      </c>
      <c r="AW247" s="12" t="s">
        <v>41</v>
      </c>
      <c r="AX247" s="12" t="s">
        <v>79</v>
      </c>
      <c r="AY247" s="239" t="s">
        <v>125</v>
      </c>
    </row>
    <row r="248" spans="2:51" s="12" customFormat="1" ht="12">
      <c r="B248" s="229"/>
      <c r="C248" s="230"/>
      <c r="D248" s="225" t="s">
        <v>138</v>
      </c>
      <c r="E248" s="231" t="s">
        <v>20</v>
      </c>
      <c r="F248" s="232" t="s">
        <v>221</v>
      </c>
      <c r="G248" s="230"/>
      <c r="H248" s="233">
        <v>-22</v>
      </c>
      <c r="I248" s="234"/>
      <c r="J248" s="230"/>
      <c r="K248" s="230"/>
      <c r="L248" s="235"/>
      <c r="M248" s="236"/>
      <c r="N248" s="237"/>
      <c r="O248" s="237"/>
      <c r="P248" s="237"/>
      <c r="Q248" s="237"/>
      <c r="R248" s="237"/>
      <c r="S248" s="237"/>
      <c r="T248" s="238"/>
      <c r="AT248" s="239" t="s">
        <v>138</v>
      </c>
      <c r="AU248" s="239" t="s">
        <v>88</v>
      </c>
      <c r="AV248" s="12" t="s">
        <v>88</v>
      </c>
      <c r="AW248" s="12" t="s">
        <v>41</v>
      </c>
      <c r="AX248" s="12" t="s">
        <v>79</v>
      </c>
      <c r="AY248" s="239" t="s">
        <v>125</v>
      </c>
    </row>
    <row r="249" spans="2:51" s="13" customFormat="1" ht="12">
      <c r="B249" s="240"/>
      <c r="C249" s="241"/>
      <c r="D249" s="225" t="s">
        <v>138</v>
      </c>
      <c r="E249" s="242" t="s">
        <v>20</v>
      </c>
      <c r="F249" s="243" t="s">
        <v>222</v>
      </c>
      <c r="G249" s="241"/>
      <c r="H249" s="244">
        <v>283.5</v>
      </c>
      <c r="I249" s="245"/>
      <c r="J249" s="241"/>
      <c r="K249" s="241"/>
      <c r="L249" s="246"/>
      <c r="M249" s="247"/>
      <c r="N249" s="248"/>
      <c r="O249" s="248"/>
      <c r="P249" s="248"/>
      <c r="Q249" s="248"/>
      <c r="R249" s="248"/>
      <c r="S249" s="248"/>
      <c r="T249" s="249"/>
      <c r="AT249" s="250" t="s">
        <v>138</v>
      </c>
      <c r="AU249" s="250" t="s">
        <v>88</v>
      </c>
      <c r="AV249" s="13" t="s">
        <v>132</v>
      </c>
      <c r="AW249" s="13" t="s">
        <v>41</v>
      </c>
      <c r="AX249" s="13" t="s">
        <v>79</v>
      </c>
      <c r="AY249" s="250" t="s">
        <v>125</v>
      </c>
    </row>
    <row r="250" spans="2:51" s="12" customFormat="1" ht="12">
      <c r="B250" s="229"/>
      <c r="C250" s="230"/>
      <c r="D250" s="225" t="s">
        <v>138</v>
      </c>
      <c r="E250" s="231" t="s">
        <v>20</v>
      </c>
      <c r="F250" s="232" t="s">
        <v>308</v>
      </c>
      <c r="G250" s="230"/>
      <c r="H250" s="233">
        <v>113.4</v>
      </c>
      <c r="I250" s="234"/>
      <c r="J250" s="230"/>
      <c r="K250" s="230"/>
      <c r="L250" s="235"/>
      <c r="M250" s="236"/>
      <c r="N250" s="237"/>
      <c r="O250" s="237"/>
      <c r="P250" s="237"/>
      <c r="Q250" s="237"/>
      <c r="R250" s="237"/>
      <c r="S250" s="237"/>
      <c r="T250" s="238"/>
      <c r="AT250" s="239" t="s">
        <v>138</v>
      </c>
      <c r="AU250" s="239" t="s">
        <v>88</v>
      </c>
      <c r="AV250" s="12" t="s">
        <v>88</v>
      </c>
      <c r="AW250" s="12" t="s">
        <v>41</v>
      </c>
      <c r="AX250" s="12" t="s">
        <v>79</v>
      </c>
      <c r="AY250" s="239" t="s">
        <v>125</v>
      </c>
    </row>
    <row r="251" spans="2:51" s="12" customFormat="1" ht="12">
      <c r="B251" s="229"/>
      <c r="C251" s="230"/>
      <c r="D251" s="225" t="s">
        <v>138</v>
      </c>
      <c r="E251" s="231" t="s">
        <v>20</v>
      </c>
      <c r="F251" s="232" t="s">
        <v>321</v>
      </c>
      <c r="G251" s="230"/>
      <c r="H251" s="233">
        <v>22.68</v>
      </c>
      <c r="I251" s="234"/>
      <c r="J251" s="230"/>
      <c r="K251" s="230"/>
      <c r="L251" s="235"/>
      <c r="M251" s="236"/>
      <c r="N251" s="237"/>
      <c r="O251" s="237"/>
      <c r="P251" s="237"/>
      <c r="Q251" s="237"/>
      <c r="R251" s="237"/>
      <c r="S251" s="237"/>
      <c r="T251" s="238"/>
      <c r="AT251" s="239" t="s">
        <v>138</v>
      </c>
      <c r="AU251" s="239" t="s">
        <v>88</v>
      </c>
      <c r="AV251" s="12" t="s">
        <v>88</v>
      </c>
      <c r="AW251" s="12" t="s">
        <v>41</v>
      </c>
      <c r="AX251" s="12" t="s">
        <v>22</v>
      </c>
      <c r="AY251" s="239" t="s">
        <v>125</v>
      </c>
    </row>
    <row r="252" spans="2:65" s="1" customFormat="1" ht="16.5" customHeight="1">
      <c r="B252" s="39"/>
      <c r="C252" s="212" t="s">
        <v>322</v>
      </c>
      <c r="D252" s="212" t="s">
        <v>127</v>
      </c>
      <c r="E252" s="213" t="s">
        <v>323</v>
      </c>
      <c r="F252" s="214" t="s">
        <v>324</v>
      </c>
      <c r="G252" s="215" t="s">
        <v>170</v>
      </c>
      <c r="H252" s="216">
        <v>1479.192</v>
      </c>
      <c r="I252" s="217"/>
      <c r="J252" s="218">
        <f>ROUND(I252*H252,2)</f>
        <v>0</v>
      </c>
      <c r="K252" s="214" t="s">
        <v>131</v>
      </c>
      <c r="L252" s="44"/>
      <c r="M252" s="219" t="s">
        <v>20</v>
      </c>
      <c r="N252" s="220" t="s">
        <v>50</v>
      </c>
      <c r="O252" s="84"/>
      <c r="P252" s="221">
        <f>O252*H252</f>
        <v>0</v>
      </c>
      <c r="Q252" s="221">
        <v>0</v>
      </c>
      <c r="R252" s="221">
        <f>Q252*H252</f>
        <v>0</v>
      </c>
      <c r="S252" s="221">
        <v>0</v>
      </c>
      <c r="T252" s="222">
        <f>S252*H252</f>
        <v>0</v>
      </c>
      <c r="AR252" s="223" t="s">
        <v>132</v>
      </c>
      <c r="AT252" s="223" t="s">
        <v>127</v>
      </c>
      <c r="AU252" s="223" t="s">
        <v>88</v>
      </c>
      <c r="AY252" s="18" t="s">
        <v>125</v>
      </c>
      <c r="BE252" s="224">
        <f>IF(N252="základní",J252,0)</f>
        <v>0</v>
      </c>
      <c r="BF252" s="224">
        <f>IF(N252="snížená",J252,0)</f>
        <v>0</v>
      </c>
      <c r="BG252" s="224">
        <f>IF(N252="zákl. přenesená",J252,0)</f>
        <v>0</v>
      </c>
      <c r="BH252" s="224">
        <f>IF(N252="sníž. přenesená",J252,0)</f>
        <v>0</v>
      </c>
      <c r="BI252" s="224">
        <f>IF(N252="nulová",J252,0)</f>
        <v>0</v>
      </c>
      <c r="BJ252" s="18" t="s">
        <v>22</v>
      </c>
      <c r="BK252" s="224">
        <f>ROUND(I252*H252,2)</f>
        <v>0</v>
      </c>
      <c r="BL252" s="18" t="s">
        <v>132</v>
      </c>
      <c r="BM252" s="223" t="s">
        <v>325</v>
      </c>
    </row>
    <row r="253" spans="2:47" s="1" customFormat="1" ht="12">
      <c r="B253" s="39"/>
      <c r="C253" s="40"/>
      <c r="D253" s="225" t="s">
        <v>134</v>
      </c>
      <c r="E253" s="40"/>
      <c r="F253" s="226" t="s">
        <v>326</v>
      </c>
      <c r="G253" s="40"/>
      <c r="H253" s="40"/>
      <c r="I253" s="136"/>
      <c r="J253" s="40"/>
      <c r="K253" s="40"/>
      <c r="L253" s="44"/>
      <c r="M253" s="227"/>
      <c r="N253" s="84"/>
      <c r="O253" s="84"/>
      <c r="P253" s="84"/>
      <c r="Q253" s="84"/>
      <c r="R253" s="84"/>
      <c r="S253" s="84"/>
      <c r="T253" s="85"/>
      <c r="AT253" s="18" t="s">
        <v>134</v>
      </c>
      <c r="AU253" s="18" t="s">
        <v>88</v>
      </c>
    </row>
    <row r="254" spans="2:47" s="1" customFormat="1" ht="12">
      <c r="B254" s="39"/>
      <c r="C254" s="40"/>
      <c r="D254" s="225" t="s">
        <v>136</v>
      </c>
      <c r="E254" s="40"/>
      <c r="F254" s="228" t="s">
        <v>327</v>
      </c>
      <c r="G254" s="40"/>
      <c r="H254" s="40"/>
      <c r="I254" s="136"/>
      <c r="J254" s="40"/>
      <c r="K254" s="40"/>
      <c r="L254" s="44"/>
      <c r="M254" s="227"/>
      <c r="N254" s="84"/>
      <c r="O254" s="84"/>
      <c r="P254" s="84"/>
      <c r="Q254" s="84"/>
      <c r="R254" s="84"/>
      <c r="S254" s="84"/>
      <c r="T254" s="85"/>
      <c r="AT254" s="18" t="s">
        <v>136</v>
      </c>
      <c r="AU254" s="18" t="s">
        <v>88</v>
      </c>
    </row>
    <row r="255" spans="2:51" s="14" customFormat="1" ht="12">
      <c r="B255" s="251"/>
      <c r="C255" s="252"/>
      <c r="D255" s="225" t="s">
        <v>138</v>
      </c>
      <c r="E255" s="253" t="s">
        <v>20</v>
      </c>
      <c r="F255" s="254" t="s">
        <v>328</v>
      </c>
      <c r="G255" s="252"/>
      <c r="H255" s="253" t="s">
        <v>20</v>
      </c>
      <c r="I255" s="255"/>
      <c r="J255" s="252"/>
      <c r="K255" s="252"/>
      <c r="L255" s="256"/>
      <c r="M255" s="257"/>
      <c r="N255" s="258"/>
      <c r="O255" s="258"/>
      <c r="P255" s="258"/>
      <c r="Q255" s="258"/>
      <c r="R255" s="258"/>
      <c r="S255" s="258"/>
      <c r="T255" s="259"/>
      <c r="AT255" s="260" t="s">
        <v>138</v>
      </c>
      <c r="AU255" s="260" t="s">
        <v>88</v>
      </c>
      <c r="AV255" s="14" t="s">
        <v>22</v>
      </c>
      <c r="AW255" s="14" t="s">
        <v>41</v>
      </c>
      <c r="AX255" s="14" t="s">
        <v>79</v>
      </c>
      <c r="AY255" s="260" t="s">
        <v>125</v>
      </c>
    </row>
    <row r="256" spans="2:51" s="12" customFormat="1" ht="12">
      <c r="B256" s="229"/>
      <c r="C256" s="230"/>
      <c r="D256" s="225" t="s">
        <v>138</v>
      </c>
      <c r="E256" s="231" t="s">
        <v>20</v>
      </c>
      <c r="F256" s="232" t="s">
        <v>329</v>
      </c>
      <c r="G256" s="230"/>
      <c r="H256" s="233">
        <v>733.256</v>
      </c>
      <c r="I256" s="234"/>
      <c r="J256" s="230"/>
      <c r="K256" s="230"/>
      <c r="L256" s="235"/>
      <c r="M256" s="236"/>
      <c r="N256" s="237"/>
      <c r="O256" s="237"/>
      <c r="P256" s="237"/>
      <c r="Q256" s="237"/>
      <c r="R256" s="237"/>
      <c r="S256" s="237"/>
      <c r="T256" s="238"/>
      <c r="AT256" s="239" t="s">
        <v>138</v>
      </c>
      <c r="AU256" s="239" t="s">
        <v>88</v>
      </c>
      <c r="AV256" s="12" t="s">
        <v>88</v>
      </c>
      <c r="AW256" s="12" t="s">
        <v>41</v>
      </c>
      <c r="AX256" s="12" t="s">
        <v>79</v>
      </c>
      <c r="AY256" s="239" t="s">
        <v>125</v>
      </c>
    </row>
    <row r="257" spans="2:51" s="12" customFormat="1" ht="12">
      <c r="B257" s="229"/>
      <c r="C257" s="230"/>
      <c r="D257" s="225" t="s">
        <v>138</v>
      </c>
      <c r="E257" s="231" t="s">
        <v>20</v>
      </c>
      <c r="F257" s="232" t="s">
        <v>330</v>
      </c>
      <c r="G257" s="230"/>
      <c r="H257" s="233">
        <v>6.34</v>
      </c>
      <c r="I257" s="234"/>
      <c r="J257" s="230"/>
      <c r="K257" s="230"/>
      <c r="L257" s="235"/>
      <c r="M257" s="236"/>
      <c r="N257" s="237"/>
      <c r="O257" s="237"/>
      <c r="P257" s="237"/>
      <c r="Q257" s="237"/>
      <c r="R257" s="237"/>
      <c r="S257" s="237"/>
      <c r="T257" s="238"/>
      <c r="AT257" s="239" t="s">
        <v>138</v>
      </c>
      <c r="AU257" s="239" t="s">
        <v>88</v>
      </c>
      <c r="AV257" s="12" t="s">
        <v>88</v>
      </c>
      <c r="AW257" s="12" t="s">
        <v>41</v>
      </c>
      <c r="AX257" s="12" t="s">
        <v>79</v>
      </c>
      <c r="AY257" s="239" t="s">
        <v>125</v>
      </c>
    </row>
    <row r="258" spans="2:51" s="14" customFormat="1" ht="12">
      <c r="B258" s="251"/>
      <c r="C258" s="252"/>
      <c r="D258" s="225" t="s">
        <v>138</v>
      </c>
      <c r="E258" s="253" t="s">
        <v>20</v>
      </c>
      <c r="F258" s="254" t="s">
        <v>331</v>
      </c>
      <c r="G258" s="252"/>
      <c r="H258" s="253" t="s">
        <v>20</v>
      </c>
      <c r="I258" s="255"/>
      <c r="J258" s="252"/>
      <c r="K258" s="252"/>
      <c r="L258" s="256"/>
      <c r="M258" s="257"/>
      <c r="N258" s="258"/>
      <c r="O258" s="258"/>
      <c r="P258" s="258"/>
      <c r="Q258" s="258"/>
      <c r="R258" s="258"/>
      <c r="S258" s="258"/>
      <c r="T258" s="259"/>
      <c r="AT258" s="260" t="s">
        <v>138</v>
      </c>
      <c r="AU258" s="260" t="s">
        <v>88</v>
      </c>
      <c r="AV258" s="14" t="s">
        <v>22</v>
      </c>
      <c r="AW258" s="14" t="s">
        <v>41</v>
      </c>
      <c r="AX258" s="14" t="s">
        <v>79</v>
      </c>
      <c r="AY258" s="260" t="s">
        <v>125</v>
      </c>
    </row>
    <row r="259" spans="2:51" s="12" customFormat="1" ht="12">
      <c r="B259" s="229"/>
      <c r="C259" s="230"/>
      <c r="D259" s="225" t="s">
        <v>138</v>
      </c>
      <c r="E259" s="231" t="s">
        <v>20</v>
      </c>
      <c r="F259" s="232" t="s">
        <v>329</v>
      </c>
      <c r="G259" s="230"/>
      <c r="H259" s="233">
        <v>733.256</v>
      </c>
      <c r="I259" s="234"/>
      <c r="J259" s="230"/>
      <c r="K259" s="230"/>
      <c r="L259" s="235"/>
      <c r="M259" s="236"/>
      <c r="N259" s="237"/>
      <c r="O259" s="237"/>
      <c r="P259" s="237"/>
      <c r="Q259" s="237"/>
      <c r="R259" s="237"/>
      <c r="S259" s="237"/>
      <c r="T259" s="238"/>
      <c r="AT259" s="239" t="s">
        <v>138</v>
      </c>
      <c r="AU259" s="239" t="s">
        <v>88</v>
      </c>
      <c r="AV259" s="12" t="s">
        <v>88</v>
      </c>
      <c r="AW259" s="12" t="s">
        <v>41</v>
      </c>
      <c r="AX259" s="12" t="s">
        <v>79</v>
      </c>
      <c r="AY259" s="239" t="s">
        <v>125</v>
      </c>
    </row>
    <row r="260" spans="2:51" s="12" customFormat="1" ht="12">
      <c r="B260" s="229"/>
      <c r="C260" s="230"/>
      <c r="D260" s="225" t="s">
        <v>138</v>
      </c>
      <c r="E260" s="231" t="s">
        <v>20</v>
      </c>
      <c r="F260" s="232" t="s">
        <v>330</v>
      </c>
      <c r="G260" s="230"/>
      <c r="H260" s="233">
        <v>6.34</v>
      </c>
      <c r="I260" s="234"/>
      <c r="J260" s="230"/>
      <c r="K260" s="230"/>
      <c r="L260" s="235"/>
      <c r="M260" s="236"/>
      <c r="N260" s="237"/>
      <c r="O260" s="237"/>
      <c r="P260" s="237"/>
      <c r="Q260" s="237"/>
      <c r="R260" s="237"/>
      <c r="S260" s="237"/>
      <c r="T260" s="238"/>
      <c r="AT260" s="239" t="s">
        <v>138</v>
      </c>
      <c r="AU260" s="239" t="s">
        <v>88</v>
      </c>
      <c r="AV260" s="12" t="s">
        <v>88</v>
      </c>
      <c r="AW260" s="12" t="s">
        <v>41</v>
      </c>
      <c r="AX260" s="12" t="s">
        <v>79</v>
      </c>
      <c r="AY260" s="239" t="s">
        <v>125</v>
      </c>
    </row>
    <row r="261" spans="2:51" s="13" customFormat="1" ht="12">
      <c r="B261" s="240"/>
      <c r="C261" s="241"/>
      <c r="D261" s="225" t="s">
        <v>138</v>
      </c>
      <c r="E261" s="242" t="s">
        <v>20</v>
      </c>
      <c r="F261" s="243" t="s">
        <v>222</v>
      </c>
      <c r="G261" s="241"/>
      <c r="H261" s="244">
        <v>1479.192</v>
      </c>
      <c r="I261" s="245"/>
      <c r="J261" s="241"/>
      <c r="K261" s="241"/>
      <c r="L261" s="246"/>
      <c r="M261" s="247"/>
      <c r="N261" s="248"/>
      <c r="O261" s="248"/>
      <c r="P261" s="248"/>
      <c r="Q261" s="248"/>
      <c r="R261" s="248"/>
      <c r="S261" s="248"/>
      <c r="T261" s="249"/>
      <c r="AT261" s="250" t="s">
        <v>138</v>
      </c>
      <c r="AU261" s="250" t="s">
        <v>88</v>
      </c>
      <c r="AV261" s="13" t="s">
        <v>132</v>
      </c>
      <c r="AW261" s="13" t="s">
        <v>41</v>
      </c>
      <c r="AX261" s="13" t="s">
        <v>22</v>
      </c>
      <c r="AY261" s="250" t="s">
        <v>125</v>
      </c>
    </row>
    <row r="262" spans="2:65" s="1" customFormat="1" ht="16.5" customHeight="1">
      <c r="B262" s="39"/>
      <c r="C262" s="212" t="s">
        <v>332</v>
      </c>
      <c r="D262" s="212" t="s">
        <v>127</v>
      </c>
      <c r="E262" s="213" t="s">
        <v>333</v>
      </c>
      <c r="F262" s="214" t="s">
        <v>334</v>
      </c>
      <c r="G262" s="215" t="s">
        <v>170</v>
      </c>
      <c r="H262" s="216">
        <v>240.819</v>
      </c>
      <c r="I262" s="217"/>
      <c r="J262" s="218">
        <f>ROUND(I262*H262,2)</f>
        <v>0</v>
      </c>
      <c r="K262" s="214" t="s">
        <v>131</v>
      </c>
      <c r="L262" s="44"/>
      <c r="M262" s="219" t="s">
        <v>20</v>
      </c>
      <c r="N262" s="220" t="s">
        <v>50</v>
      </c>
      <c r="O262" s="84"/>
      <c r="P262" s="221">
        <f>O262*H262</f>
        <v>0</v>
      </c>
      <c r="Q262" s="221">
        <v>0</v>
      </c>
      <c r="R262" s="221">
        <f>Q262*H262</f>
        <v>0</v>
      </c>
      <c r="S262" s="221">
        <v>0</v>
      </c>
      <c r="T262" s="222">
        <f>S262*H262</f>
        <v>0</v>
      </c>
      <c r="AR262" s="223" t="s">
        <v>132</v>
      </c>
      <c r="AT262" s="223" t="s">
        <v>127</v>
      </c>
      <c r="AU262" s="223" t="s">
        <v>88</v>
      </c>
      <c r="AY262" s="18" t="s">
        <v>125</v>
      </c>
      <c r="BE262" s="224">
        <f>IF(N262="základní",J262,0)</f>
        <v>0</v>
      </c>
      <c r="BF262" s="224">
        <f>IF(N262="snížená",J262,0)</f>
        <v>0</v>
      </c>
      <c r="BG262" s="224">
        <f>IF(N262="zákl. přenesená",J262,0)</f>
        <v>0</v>
      </c>
      <c r="BH262" s="224">
        <f>IF(N262="sníž. přenesená",J262,0)</f>
        <v>0</v>
      </c>
      <c r="BI262" s="224">
        <f>IF(N262="nulová",J262,0)</f>
        <v>0</v>
      </c>
      <c r="BJ262" s="18" t="s">
        <v>22</v>
      </c>
      <c r="BK262" s="224">
        <f>ROUND(I262*H262,2)</f>
        <v>0</v>
      </c>
      <c r="BL262" s="18" t="s">
        <v>132</v>
      </c>
      <c r="BM262" s="223" t="s">
        <v>335</v>
      </c>
    </row>
    <row r="263" spans="2:47" s="1" customFormat="1" ht="12">
      <c r="B263" s="39"/>
      <c r="C263" s="40"/>
      <c r="D263" s="225" t="s">
        <v>134</v>
      </c>
      <c r="E263" s="40"/>
      <c r="F263" s="226" t="s">
        <v>336</v>
      </c>
      <c r="G263" s="40"/>
      <c r="H263" s="40"/>
      <c r="I263" s="136"/>
      <c r="J263" s="40"/>
      <c r="K263" s="40"/>
      <c r="L263" s="44"/>
      <c r="M263" s="227"/>
      <c r="N263" s="84"/>
      <c r="O263" s="84"/>
      <c r="P263" s="84"/>
      <c r="Q263" s="84"/>
      <c r="R263" s="84"/>
      <c r="S263" s="84"/>
      <c r="T263" s="85"/>
      <c r="AT263" s="18" t="s">
        <v>134</v>
      </c>
      <c r="AU263" s="18" t="s">
        <v>88</v>
      </c>
    </row>
    <row r="264" spans="2:47" s="1" customFormat="1" ht="12">
      <c r="B264" s="39"/>
      <c r="C264" s="40"/>
      <c r="D264" s="225" t="s">
        <v>136</v>
      </c>
      <c r="E264" s="40"/>
      <c r="F264" s="228" t="s">
        <v>327</v>
      </c>
      <c r="G264" s="40"/>
      <c r="H264" s="40"/>
      <c r="I264" s="136"/>
      <c r="J264" s="40"/>
      <c r="K264" s="40"/>
      <c r="L264" s="44"/>
      <c r="M264" s="227"/>
      <c r="N264" s="84"/>
      <c r="O264" s="84"/>
      <c r="P264" s="84"/>
      <c r="Q264" s="84"/>
      <c r="R264" s="84"/>
      <c r="S264" s="84"/>
      <c r="T264" s="85"/>
      <c r="AT264" s="18" t="s">
        <v>136</v>
      </c>
      <c r="AU264" s="18" t="s">
        <v>88</v>
      </c>
    </row>
    <row r="265" spans="2:51" s="14" customFormat="1" ht="12">
      <c r="B265" s="251"/>
      <c r="C265" s="252"/>
      <c r="D265" s="225" t="s">
        <v>138</v>
      </c>
      <c r="E265" s="253" t="s">
        <v>20</v>
      </c>
      <c r="F265" s="254" t="s">
        <v>337</v>
      </c>
      <c r="G265" s="252"/>
      <c r="H265" s="253" t="s">
        <v>20</v>
      </c>
      <c r="I265" s="255"/>
      <c r="J265" s="252"/>
      <c r="K265" s="252"/>
      <c r="L265" s="256"/>
      <c r="M265" s="257"/>
      <c r="N265" s="258"/>
      <c r="O265" s="258"/>
      <c r="P265" s="258"/>
      <c r="Q265" s="258"/>
      <c r="R265" s="258"/>
      <c r="S265" s="258"/>
      <c r="T265" s="259"/>
      <c r="AT265" s="260" t="s">
        <v>138</v>
      </c>
      <c r="AU265" s="260" t="s">
        <v>88</v>
      </c>
      <c r="AV265" s="14" t="s">
        <v>22</v>
      </c>
      <c r="AW265" s="14" t="s">
        <v>41</v>
      </c>
      <c r="AX265" s="14" t="s">
        <v>79</v>
      </c>
      <c r="AY265" s="260" t="s">
        <v>125</v>
      </c>
    </row>
    <row r="266" spans="2:51" s="12" customFormat="1" ht="12">
      <c r="B266" s="229"/>
      <c r="C266" s="230"/>
      <c r="D266" s="225" t="s">
        <v>138</v>
      </c>
      <c r="E266" s="231" t="s">
        <v>20</v>
      </c>
      <c r="F266" s="232" t="s">
        <v>236</v>
      </c>
      <c r="G266" s="230"/>
      <c r="H266" s="233">
        <v>1129.92</v>
      </c>
      <c r="I266" s="234"/>
      <c r="J266" s="230"/>
      <c r="K266" s="230"/>
      <c r="L266" s="235"/>
      <c r="M266" s="236"/>
      <c r="N266" s="237"/>
      <c r="O266" s="237"/>
      <c r="P266" s="237"/>
      <c r="Q266" s="237"/>
      <c r="R266" s="237"/>
      <c r="S266" s="237"/>
      <c r="T266" s="238"/>
      <c r="AT266" s="239" t="s">
        <v>138</v>
      </c>
      <c r="AU266" s="239" t="s">
        <v>88</v>
      </c>
      <c r="AV266" s="12" t="s">
        <v>88</v>
      </c>
      <c r="AW266" s="12" t="s">
        <v>41</v>
      </c>
      <c r="AX266" s="12" t="s">
        <v>79</v>
      </c>
      <c r="AY266" s="239" t="s">
        <v>125</v>
      </c>
    </row>
    <row r="267" spans="2:51" s="12" customFormat="1" ht="12">
      <c r="B267" s="229"/>
      <c r="C267" s="230"/>
      <c r="D267" s="225" t="s">
        <v>138</v>
      </c>
      <c r="E267" s="231" t="s">
        <v>20</v>
      </c>
      <c r="F267" s="232" t="s">
        <v>219</v>
      </c>
      <c r="G267" s="230"/>
      <c r="H267" s="233">
        <v>380</v>
      </c>
      <c r="I267" s="234"/>
      <c r="J267" s="230"/>
      <c r="K267" s="230"/>
      <c r="L267" s="235"/>
      <c r="M267" s="236"/>
      <c r="N267" s="237"/>
      <c r="O267" s="237"/>
      <c r="P267" s="237"/>
      <c r="Q267" s="237"/>
      <c r="R267" s="237"/>
      <c r="S267" s="237"/>
      <c r="T267" s="238"/>
      <c r="AT267" s="239" t="s">
        <v>138</v>
      </c>
      <c r="AU267" s="239" t="s">
        <v>88</v>
      </c>
      <c r="AV267" s="12" t="s">
        <v>88</v>
      </c>
      <c r="AW267" s="12" t="s">
        <v>41</v>
      </c>
      <c r="AX267" s="12" t="s">
        <v>79</v>
      </c>
      <c r="AY267" s="239" t="s">
        <v>125</v>
      </c>
    </row>
    <row r="268" spans="2:51" s="12" customFormat="1" ht="12">
      <c r="B268" s="229"/>
      <c r="C268" s="230"/>
      <c r="D268" s="225" t="s">
        <v>138</v>
      </c>
      <c r="E268" s="231" t="s">
        <v>20</v>
      </c>
      <c r="F268" s="232" t="s">
        <v>237</v>
      </c>
      <c r="G268" s="230"/>
      <c r="H268" s="233">
        <v>8</v>
      </c>
      <c r="I268" s="234"/>
      <c r="J268" s="230"/>
      <c r="K268" s="230"/>
      <c r="L268" s="235"/>
      <c r="M268" s="236"/>
      <c r="N268" s="237"/>
      <c r="O268" s="237"/>
      <c r="P268" s="237"/>
      <c r="Q268" s="237"/>
      <c r="R268" s="237"/>
      <c r="S268" s="237"/>
      <c r="T268" s="238"/>
      <c r="AT268" s="239" t="s">
        <v>138</v>
      </c>
      <c r="AU268" s="239" t="s">
        <v>88</v>
      </c>
      <c r="AV268" s="12" t="s">
        <v>88</v>
      </c>
      <c r="AW268" s="12" t="s">
        <v>41</v>
      </c>
      <c r="AX268" s="12" t="s">
        <v>79</v>
      </c>
      <c r="AY268" s="239" t="s">
        <v>125</v>
      </c>
    </row>
    <row r="269" spans="2:51" s="12" customFormat="1" ht="12">
      <c r="B269" s="229"/>
      <c r="C269" s="230"/>
      <c r="D269" s="225" t="s">
        <v>138</v>
      </c>
      <c r="E269" s="231" t="s">
        <v>20</v>
      </c>
      <c r="F269" s="232" t="s">
        <v>238</v>
      </c>
      <c r="G269" s="230"/>
      <c r="H269" s="233">
        <v>-125.832</v>
      </c>
      <c r="I269" s="234"/>
      <c r="J269" s="230"/>
      <c r="K269" s="230"/>
      <c r="L269" s="235"/>
      <c r="M269" s="236"/>
      <c r="N269" s="237"/>
      <c r="O269" s="237"/>
      <c r="P269" s="237"/>
      <c r="Q269" s="237"/>
      <c r="R269" s="237"/>
      <c r="S269" s="237"/>
      <c r="T269" s="238"/>
      <c r="AT269" s="239" t="s">
        <v>138</v>
      </c>
      <c r="AU269" s="239" t="s">
        <v>88</v>
      </c>
      <c r="AV269" s="12" t="s">
        <v>88</v>
      </c>
      <c r="AW269" s="12" t="s">
        <v>41</v>
      </c>
      <c r="AX269" s="12" t="s">
        <v>79</v>
      </c>
      <c r="AY269" s="239" t="s">
        <v>125</v>
      </c>
    </row>
    <row r="270" spans="2:51" s="12" customFormat="1" ht="12">
      <c r="B270" s="229"/>
      <c r="C270" s="230"/>
      <c r="D270" s="225" t="s">
        <v>138</v>
      </c>
      <c r="E270" s="231" t="s">
        <v>20</v>
      </c>
      <c r="F270" s="232" t="s">
        <v>338</v>
      </c>
      <c r="G270" s="230"/>
      <c r="H270" s="233">
        <v>-78.1</v>
      </c>
      <c r="I270" s="234"/>
      <c r="J270" s="230"/>
      <c r="K270" s="230"/>
      <c r="L270" s="235"/>
      <c r="M270" s="236"/>
      <c r="N270" s="237"/>
      <c r="O270" s="237"/>
      <c r="P270" s="237"/>
      <c r="Q270" s="237"/>
      <c r="R270" s="237"/>
      <c r="S270" s="237"/>
      <c r="T270" s="238"/>
      <c r="AT270" s="239" t="s">
        <v>138</v>
      </c>
      <c r="AU270" s="239" t="s">
        <v>88</v>
      </c>
      <c r="AV270" s="12" t="s">
        <v>88</v>
      </c>
      <c r="AW270" s="12" t="s">
        <v>41</v>
      </c>
      <c r="AX270" s="12" t="s">
        <v>79</v>
      </c>
      <c r="AY270" s="239" t="s">
        <v>125</v>
      </c>
    </row>
    <row r="271" spans="2:51" s="12" customFormat="1" ht="12">
      <c r="B271" s="229"/>
      <c r="C271" s="230"/>
      <c r="D271" s="225" t="s">
        <v>138</v>
      </c>
      <c r="E271" s="231" t="s">
        <v>20</v>
      </c>
      <c r="F271" s="232" t="s">
        <v>339</v>
      </c>
      <c r="G271" s="230"/>
      <c r="H271" s="233">
        <v>-13</v>
      </c>
      <c r="I271" s="234"/>
      <c r="J271" s="230"/>
      <c r="K271" s="230"/>
      <c r="L271" s="235"/>
      <c r="M271" s="236"/>
      <c r="N271" s="237"/>
      <c r="O271" s="237"/>
      <c r="P271" s="237"/>
      <c r="Q271" s="237"/>
      <c r="R271" s="237"/>
      <c r="S271" s="237"/>
      <c r="T271" s="238"/>
      <c r="AT271" s="239" t="s">
        <v>138</v>
      </c>
      <c r="AU271" s="239" t="s">
        <v>88</v>
      </c>
      <c r="AV271" s="12" t="s">
        <v>88</v>
      </c>
      <c r="AW271" s="12" t="s">
        <v>41</v>
      </c>
      <c r="AX271" s="12" t="s">
        <v>79</v>
      </c>
      <c r="AY271" s="239" t="s">
        <v>125</v>
      </c>
    </row>
    <row r="272" spans="2:51" s="12" customFormat="1" ht="12">
      <c r="B272" s="229"/>
      <c r="C272" s="230"/>
      <c r="D272" s="225" t="s">
        <v>138</v>
      </c>
      <c r="E272" s="231" t="s">
        <v>20</v>
      </c>
      <c r="F272" s="232" t="s">
        <v>239</v>
      </c>
      <c r="G272" s="230"/>
      <c r="H272" s="233">
        <v>-84.744</v>
      </c>
      <c r="I272" s="234"/>
      <c r="J272" s="230"/>
      <c r="K272" s="230"/>
      <c r="L272" s="235"/>
      <c r="M272" s="236"/>
      <c r="N272" s="237"/>
      <c r="O272" s="237"/>
      <c r="P272" s="237"/>
      <c r="Q272" s="237"/>
      <c r="R272" s="237"/>
      <c r="S272" s="237"/>
      <c r="T272" s="238"/>
      <c r="AT272" s="239" t="s">
        <v>138</v>
      </c>
      <c r="AU272" s="239" t="s">
        <v>88</v>
      </c>
      <c r="AV272" s="12" t="s">
        <v>88</v>
      </c>
      <c r="AW272" s="12" t="s">
        <v>41</v>
      </c>
      <c r="AX272" s="12" t="s">
        <v>79</v>
      </c>
      <c r="AY272" s="239" t="s">
        <v>125</v>
      </c>
    </row>
    <row r="273" spans="2:51" s="12" customFormat="1" ht="12">
      <c r="B273" s="229"/>
      <c r="C273" s="230"/>
      <c r="D273" s="225" t="s">
        <v>138</v>
      </c>
      <c r="E273" s="231" t="s">
        <v>20</v>
      </c>
      <c r="F273" s="232" t="s">
        <v>340</v>
      </c>
      <c r="G273" s="230"/>
      <c r="H273" s="233">
        <v>-242.169</v>
      </c>
      <c r="I273" s="234"/>
      <c r="J273" s="230"/>
      <c r="K273" s="230"/>
      <c r="L273" s="235"/>
      <c r="M273" s="236"/>
      <c r="N273" s="237"/>
      <c r="O273" s="237"/>
      <c r="P273" s="237"/>
      <c r="Q273" s="237"/>
      <c r="R273" s="237"/>
      <c r="S273" s="237"/>
      <c r="T273" s="238"/>
      <c r="AT273" s="239" t="s">
        <v>138</v>
      </c>
      <c r="AU273" s="239" t="s">
        <v>88</v>
      </c>
      <c r="AV273" s="12" t="s">
        <v>88</v>
      </c>
      <c r="AW273" s="12" t="s">
        <v>41</v>
      </c>
      <c r="AX273" s="12" t="s">
        <v>79</v>
      </c>
      <c r="AY273" s="239" t="s">
        <v>125</v>
      </c>
    </row>
    <row r="274" spans="2:51" s="12" customFormat="1" ht="12">
      <c r="B274" s="229"/>
      <c r="C274" s="230"/>
      <c r="D274" s="225" t="s">
        <v>138</v>
      </c>
      <c r="E274" s="231" t="s">
        <v>20</v>
      </c>
      <c r="F274" s="232" t="s">
        <v>341</v>
      </c>
      <c r="G274" s="230"/>
      <c r="H274" s="233">
        <v>-733.256</v>
      </c>
      <c r="I274" s="234"/>
      <c r="J274" s="230"/>
      <c r="K274" s="230"/>
      <c r="L274" s="235"/>
      <c r="M274" s="236"/>
      <c r="N274" s="237"/>
      <c r="O274" s="237"/>
      <c r="P274" s="237"/>
      <c r="Q274" s="237"/>
      <c r="R274" s="237"/>
      <c r="S274" s="237"/>
      <c r="T274" s="238"/>
      <c r="AT274" s="239" t="s">
        <v>138</v>
      </c>
      <c r="AU274" s="239" t="s">
        <v>88</v>
      </c>
      <c r="AV274" s="12" t="s">
        <v>88</v>
      </c>
      <c r="AW274" s="12" t="s">
        <v>41</v>
      </c>
      <c r="AX274" s="12" t="s">
        <v>79</v>
      </c>
      <c r="AY274" s="239" t="s">
        <v>125</v>
      </c>
    </row>
    <row r="275" spans="2:51" s="13" customFormat="1" ht="12">
      <c r="B275" s="240"/>
      <c r="C275" s="241"/>
      <c r="D275" s="225" t="s">
        <v>138</v>
      </c>
      <c r="E275" s="242" t="s">
        <v>20</v>
      </c>
      <c r="F275" s="243" t="s">
        <v>222</v>
      </c>
      <c r="G275" s="241"/>
      <c r="H275" s="244">
        <v>240.819</v>
      </c>
      <c r="I275" s="245"/>
      <c r="J275" s="241"/>
      <c r="K275" s="241"/>
      <c r="L275" s="246"/>
      <c r="M275" s="247"/>
      <c r="N275" s="248"/>
      <c r="O275" s="248"/>
      <c r="P275" s="248"/>
      <c r="Q275" s="248"/>
      <c r="R275" s="248"/>
      <c r="S275" s="248"/>
      <c r="T275" s="249"/>
      <c r="AT275" s="250" t="s">
        <v>138</v>
      </c>
      <c r="AU275" s="250" t="s">
        <v>88</v>
      </c>
      <c r="AV275" s="13" t="s">
        <v>132</v>
      </c>
      <c r="AW275" s="13" t="s">
        <v>41</v>
      </c>
      <c r="AX275" s="13" t="s">
        <v>22</v>
      </c>
      <c r="AY275" s="250" t="s">
        <v>125</v>
      </c>
    </row>
    <row r="276" spans="2:65" s="1" customFormat="1" ht="16.5" customHeight="1">
      <c r="B276" s="39"/>
      <c r="C276" s="212" t="s">
        <v>342</v>
      </c>
      <c r="D276" s="212" t="s">
        <v>127</v>
      </c>
      <c r="E276" s="213" t="s">
        <v>343</v>
      </c>
      <c r="F276" s="214" t="s">
        <v>344</v>
      </c>
      <c r="G276" s="215" t="s">
        <v>170</v>
      </c>
      <c r="H276" s="216">
        <v>242.169</v>
      </c>
      <c r="I276" s="217"/>
      <c r="J276" s="218">
        <f>ROUND(I276*H276,2)</f>
        <v>0</v>
      </c>
      <c r="K276" s="214" t="s">
        <v>131</v>
      </c>
      <c r="L276" s="44"/>
      <c r="M276" s="219" t="s">
        <v>20</v>
      </c>
      <c r="N276" s="220" t="s">
        <v>50</v>
      </c>
      <c r="O276" s="84"/>
      <c r="P276" s="221">
        <f>O276*H276</f>
        <v>0</v>
      </c>
      <c r="Q276" s="221">
        <v>0</v>
      </c>
      <c r="R276" s="221">
        <f>Q276*H276</f>
        <v>0</v>
      </c>
      <c r="S276" s="221">
        <v>0</v>
      </c>
      <c r="T276" s="222">
        <f>S276*H276</f>
        <v>0</v>
      </c>
      <c r="AR276" s="223" t="s">
        <v>132</v>
      </c>
      <c r="AT276" s="223" t="s">
        <v>127</v>
      </c>
      <c r="AU276" s="223" t="s">
        <v>88</v>
      </c>
      <c r="AY276" s="18" t="s">
        <v>125</v>
      </c>
      <c r="BE276" s="224">
        <f>IF(N276="základní",J276,0)</f>
        <v>0</v>
      </c>
      <c r="BF276" s="224">
        <f>IF(N276="snížená",J276,0)</f>
        <v>0</v>
      </c>
      <c r="BG276" s="224">
        <f>IF(N276="zákl. přenesená",J276,0)</f>
        <v>0</v>
      </c>
      <c r="BH276" s="224">
        <f>IF(N276="sníž. přenesená",J276,0)</f>
        <v>0</v>
      </c>
      <c r="BI276" s="224">
        <f>IF(N276="nulová",J276,0)</f>
        <v>0</v>
      </c>
      <c r="BJ276" s="18" t="s">
        <v>22</v>
      </c>
      <c r="BK276" s="224">
        <f>ROUND(I276*H276,2)</f>
        <v>0</v>
      </c>
      <c r="BL276" s="18" t="s">
        <v>132</v>
      </c>
      <c r="BM276" s="223" t="s">
        <v>345</v>
      </c>
    </row>
    <row r="277" spans="2:47" s="1" customFormat="1" ht="12">
      <c r="B277" s="39"/>
      <c r="C277" s="40"/>
      <c r="D277" s="225" t="s">
        <v>134</v>
      </c>
      <c r="E277" s="40"/>
      <c r="F277" s="226" t="s">
        <v>346</v>
      </c>
      <c r="G277" s="40"/>
      <c r="H277" s="40"/>
      <c r="I277" s="136"/>
      <c r="J277" s="40"/>
      <c r="K277" s="40"/>
      <c r="L277" s="44"/>
      <c r="M277" s="227"/>
      <c r="N277" s="84"/>
      <c r="O277" s="84"/>
      <c r="P277" s="84"/>
      <c r="Q277" s="84"/>
      <c r="R277" s="84"/>
      <c r="S277" s="84"/>
      <c r="T277" s="85"/>
      <c r="AT277" s="18" t="s">
        <v>134</v>
      </c>
      <c r="AU277" s="18" t="s">
        <v>88</v>
      </c>
    </row>
    <row r="278" spans="2:47" s="1" customFormat="1" ht="12">
      <c r="B278" s="39"/>
      <c r="C278" s="40"/>
      <c r="D278" s="225" t="s">
        <v>136</v>
      </c>
      <c r="E278" s="40"/>
      <c r="F278" s="228" t="s">
        <v>327</v>
      </c>
      <c r="G278" s="40"/>
      <c r="H278" s="40"/>
      <c r="I278" s="136"/>
      <c r="J278" s="40"/>
      <c r="K278" s="40"/>
      <c r="L278" s="44"/>
      <c r="M278" s="227"/>
      <c r="N278" s="84"/>
      <c r="O278" s="84"/>
      <c r="P278" s="84"/>
      <c r="Q278" s="84"/>
      <c r="R278" s="84"/>
      <c r="S278" s="84"/>
      <c r="T278" s="85"/>
      <c r="AT278" s="18" t="s">
        <v>136</v>
      </c>
      <c r="AU278" s="18" t="s">
        <v>88</v>
      </c>
    </row>
    <row r="279" spans="2:51" s="14" customFormat="1" ht="12">
      <c r="B279" s="251"/>
      <c r="C279" s="252"/>
      <c r="D279" s="225" t="s">
        <v>138</v>
      </c>
      <c r="E279" s="253" t="s">
        <v>20</v>
      </c>
      <c r="F279" s="254" t="s">
        <v>337</v>
      </c>
      <c r="G279" s="252"/>
      <c r="H279" s="253" t="s">
        <v>20</v>
      </c>
      <c r="I279" s="255"/>
      <c r="J279" s="252"/>
      <c r="K279" s="252"/>
      <c r="L279" s="256"/>
      <c r="M279" s="257"/>
      <c r="N279" s="258"/>
      <c r="O279" s="258"/>
      <c r="P279" s="258"/>
      <c r="Q279" s="258"/>
      <c r="R279" s="258"/>
      <c r="S279" s="258"/>
      <c r="T279" s="259"/>
      <c r="AT279" s="260" t="s">
        <v>138</v>
      </c>
      <c r="AU279" s="260" t="s">
        <v>88</v>
      </c>
      <c r="AV279" s="14" t="s">
        <v>22</v>
      </c>
      <c r="AW279" s="14" t="s">
        <v>41</v>
      </c>
      <c r="AX279" s="14" t="s">
        <v>79</v>
      </c>
      <c r="AY279" s="260" t="s">
        <v>125</v>
      </c>
    </row>
    <row r="280" spans="2:51" s="12" customFormat="1" ht="12">
      <c r="B280" s="229"/>
      <c r="C280" s="230"/>
      <c r="D280" s="225" t="s">
        <v>138</v>
      </c>
      <c r="E280" s="231" t="s">
        <v>20</v>
      </c>
      <c r="F280" s="232" t="s">
        <v>347</v>
      </c>
      <c r="G280" s="230"/>
      <c r="H280" s="233">
        <v>242.169</v>
      </c>
      <c r="I280" s="234"/>
      <c r="J280" s="230"/>
      <c r="K280" s="230"/>
      <c r="L280" s="235"/>
      <c r="M280" s="236"/>
      <c r="N280" s="237"/>
      <c r="O280" s="237"/>
      <c r="P280" s="237"/>
      <c r="Q280" s="237"/>
      <c r="R280" s="237"/>
      <c r="S280" s="237"/>
      <c r="T280" s="238"/>
      <c r="AT280" s="239" t="s">
        <v>138</v>
      </c>
      <c r="AU280" s="239" t="s">
        <v>88</v>
      </c>
      <c r="AV280" s="12" t="s">
        <v>88</v>
      </c>
      <c r="AW280" s="12" t="s">
        <v>41</v>
      </c>
      <c r="AX280" s="12" t="s">
        <v>22</v>
      </c>
      <c r="AY280" s="239" t="s">
        <v>125</v>
      </c>
    </row>
    <row r="281" spans="2:65" s="1" customFormat="1" ht="16.5" customHeight="1">
      <c r="B281" s="39"/>
      <c r="C281" s="212" t="s">
        <v>348</v>
      </c>
      <c r="D281" s="212" t="s">
        <v>127</v>
      </c>
      <c r="E281" s="213" t="s">
        <v>349</v>
      </c>
      <c r="F281" s="214" t="s">
        <v>350</v>
      </c>
      <c r="G281" s="215" t="s">
        <v>170</v>
      </c>
      <c r="H281" s="216">
        <v>739.596</v>
      </c>
      <c r="I281" s="217"/>
      <c r="J281" s="218">
        <f>ROUND(I281*H281,2)</f>
        <v>0</v>
      </c>
      <c r="K281" s="214" t="s">
        <v>131</v>
      </c>
      <c r="L281" s="44"/>
      <c r="M281" s="219" t="s">
        <v>20</v>
      </c>
      <c r="N281" s="220" t="s">
        <v>50</v>
      </c>
      <c r="O281" s="84"/>
      <c r="P281" s="221">
        <f>O281*H281</f>
        <v>0</v>
      </c>
      <c r="Q281" s="221">
        <v>0</v>
      </c>
      <c r="R281" s="221">
        <f>Q281*H281</f>
        <v>0</v>
      </c>
      <c r="S281" s="221">
        <v>0</v>
      </c>
      <c r="T281" s="222">
        <f>S281*H281</f>
        <v>0</v>
      </c>
      <c r="AR281" s="223" t="s">
        <v>132</v>
      </c>
      <c r="AT281" s="223" t="s">
        <v>127</v>
      </c>
      <c r="AU281" s="223" t="s">
        <v>88</v>
      </c>
      <c r="AY281" s="18" t="s">
        <v>125</v>
      </c>
      <c r="BE281" s="224">
        <f>IF(N281="základní",J281,0)</f>
        <v>0</v>
      </c>
      <c r="BF281" s="224">
        <f>IF(N281="snížená",J281,0)</f>
        <v>0</v>
      </c>
      <c r="BG281" s="224">
        <f>IF(N281="zákl. přenesená",J281,0)</f>
        <v>0</v>
      </c>
      <c r="BH281" s="224">
        <f>IF(N281="sníž. přenesená",J281,0)</f>
        <v>0</v>
      </c>
      <c r="BI281" s="224">
        <f>IF(N281="nulová",J281,0)</f>
        <v>0</v>
      </c>
      <c r="BJ281" s="18" t="s">
        <v>22</v>
      </c>
      <c r="BK281" s="224">
        <f>ROUND(I281*H281,2)</f>
        <v>0</v>
      </c>
      <c r="BL281" s="18" t="s">
        <v>132</v>
      </c>
      <c r="BM281" s="223" t="s">
        <v>351</v>
      </c>
    </row>
    <row r="282" spans="2:47" s="1" customFormat="1" ht="12">
      <c r="B282" s="39"/>
      <c r="C282" s="40"/>
      <c r="D282" s="225" t="s">
        <v>134</v>
      </c>
      <c r="E282" s="40"/>
      <c r="F282" s="226" t="s">
        <v>352</v>
      </c>
      <c r="G282" s="40"/>
      <c r="H282" s="40"/>
      <c r="I282" s="136"/>
      <c r="J282" s="40"/>
      <c r="K282" s="40"/>
      <c r="L282" s="44"/>
      <c r="M282" s="227"/>
      <c r="N282" s="84"/>
      <c r="O282" s="84"/>
      <c r="P282" s="84"/>
      <c r="Q282" s="84"/>
      <c r="R282" s="84"/>
      <c r="S282" s="84"/>
      <c r="T282" s="85"/>
      <c r="AT282" s="18" t="s">
        <v>134</v>
      </c>
      <c r="AU282" s="18" t="s">
        <v>88</v>
      </c>
    </row>
    <row r="283" spans="2:47" s="1" customFormat="1" ht="12">
      <c r="B283" s="39"/>
      <c r="C283" s="40"/>
      <c r="D283" s="225" t="s">
        <v>136</v>
      </c>
      <c r="E283" s="40"/>
      <c r="F283" s="228" t="s">
        <v>353</v>
      </c>
      <c r="G283" s="40"/>
      <c r="H283" s="40"/>
      <c r="I283" s="136"/>
      <c r="J283" s="40"/>
      <c r="K283" s="40"/>
      <c r="L283" s="44"/>
      <c r="M283" s="227"/>
      <c r="N283" s="84"/>
      <c r="O283" s="84"/>
      <c r="P283" s="84"/>
      <c r="Q283" s="84"/>
      <c r="R283" s="84"/>
      <c r="S283" s="84"/>
      <c r="T283" s="85"/>
      <c r="AT283" s="18" t="s">
        <v>136</v>
      </c>
      <c r="AU283" s="18" t="s">
        <v>88</v>
      </c>
    </row>
    <row r="284" spans="2:51" s="14" customFormat="1" ht="12">
      <c r="B284" s="251"/>
      <c r="C284" s="252"/>
      <c r="D284" s="225" t="s">
        <v>138</v>
      </c>
      <c r="E284" s="253" t="s">
        <v>20</v>
      </c>
      <c r="F284" s="254" t="s">
        <v>331</v>
      </c>
      <c r="G284" s="252"/>
      <c r="H284" s="253" t="s">
        <v>20</v>
      </c>
      <c r="I284" s="255"/>
      <c r="J284" s="252"/>
      <c r="K284" s="252"/>
      <c r="L284" s="256"/>
      <c r="M284" s="257"/>
      <c r="N284" s="258"/>
      <c r="O284" s="258"/>
      <c r="P284" s="258"/>
      <c r="Q284" s="258"/>
      <c r="R284" s="258"/>
      <c r="S284" s="258"/>
      <c r="T284" s="259"/>
      <c r="AT284" s="260" t="s">
        <v>138</v>
      </c>
      <c r="AU284" s="260" t="s">
        <v>88</v>
      </c>
      <c r="AV284" s="14" t="s">
        <v>22</v>
      </c>
      <c r="AW284" s="14" t="s">
        <v>41</v>
      </c>
      <c r="AX284" s="14" t="s">
        <v>79</v>
      </c>
      <c r="AY284" s="260" t="s">
        <v>125</v>
      </c>
    </row>
    <row r="285" spans="2:51" s="12" customFormat="1" ht="12">
      <c r="B285" s="229"/>
      <c r="C285" s="230"/>
      <c r="D285" s="225" t="s">
        <v>138</v>
      </c>
      <c r="E285" s="231" t="s">
        <v>20</v>
      </c>
      <c r="F285" s="232" t="s">
        <v>354</v>
      </c>
      <c r="G285" s="230"/>
      <c r="H285" s="233">
        <v>733.256</v>
      </c>
      <c r="I285" s="234"/>
      <c r="J285" s="230"/>
      <c r="K285" s="230"/>
      <c r="L285" s="235"/>
      <c r="M285" s="236"/>
      <c r="N285" s="237"/>
      <c r="O285" s="237"/>
      <c r="P285" s="237"/>
      <c r="Q285" s="237"/>
      <c r="R285" s="237"/>
      <c r="S285" s="237"/>
      <c r="T285" s="238"/>
      <c r="AT285" s="239" t="s">
        <v>138</v>
      </c>
      <c r="AU285" s="239" t="s">
        <v>88</v>
      </c>
      <c r="AV285" s="12" t="s">
        <v>88</v>
      </c>
      <c r="AW285" s="12" t="s">
        <v>41</v>
      </c>
      <c r="AX285" s="12" t="s">
        <v>79</v>
      </c>
      <c r="AY285" s="239" t="s">
        <v>125</v>
      </c>
    </row>
    <row r="286" spans="2:51" s="12" customFormat="1" ht="12">
      <c r="B286" s="229"/>
      <c r="C286" s="230"/>
      <c r="D286" s="225" t="s">
        <v>138</v>
      </c>
      <c r="E286" s="231" t="s">
        <v>20</v>
      </c>
      <c r="F286" s="232" t="s">
        <v>330</v>
      </c>
      <c r="G286" s="230"/>
      <c r="H286" s="233">
        <v>6.34</v>
      </c>
      <c r="I286" s="234"/>
      <c r="J286" s="230"/>
      <c r="K286" s="230"/>
      <c r="L286" s="235"/>
      <c r="M286" s="236"/>
      <c r="N286" s="237"/>
      <c r="O286" s="237"/>
      <c r="P286" s="237"/>
      <c r="Q286" s="237"/>
      <c r="R286" s="237"/>
      <c r="S286" s="237"/>
      <c r="T286" s="238"/>
      <c r="AT286" s="239" t="s">
        <v>138</v>
      </c>
      <c r="AU286" s="239" t="s">
        <v>88</v>
      </c>
      <c r="AV286" s="12" t="s">
        <v>88</v>
      </c>
      <c r="AW286" s="12" t="s">
        <v>41</v>
      </c>
      <c r="AX286" s="12" t="s">
        <v>79</v>
      </c>
      <c r="AY286" s="239" t="s">
        <v>125</v>
      </c>
    </row>
    <row r="287" spans="2:51" s="13" customFormat="1" ht="12">
      <c r="B287" s="240"/>
      <c r="C287" s="241"/>
      <c r="D287" s="225" t="s">
        <v>138</v>
      </c>
      <c r="E287" s="242" t="s">
        <v>20</v>
      </c>
      <c r="F287" s="243" t="s">
        <v>222</v>
      </c>
      <c r="G287" s="241"/>
      <c r="H287" s="244">
        <v>739.596</v>
      </c>
      <c r="I287" s="245"/>
      <c r="J287" s="241"/>
      <c r="K287" s="241"/>
      <c r="L287" s="246"/>
      <c r="M287" s="247"/>
      <c r="N287" s="248"/>
      <c r="O287" s="248"/>
      <c r="P287" s="248"/>
      <c r="Q287" s="248"/>
      <c r="R287" s="248"/>
      <c r="S287" s="248"/>
      <c r="T287" s="249"/>
      <c r="AT287" s="250" t="s">
        <v>138</v>
      </c>
      <c r="AU287" s="250" t="s">
        <v>88</v>
      </c>
      <c r="AV287" s="13" t="s">
        <v>132</v>
      </c>
      <c r="AW287" s="13" t="s">
        <v>41</v>
      </c>
      <c r="AX287" s="13" t="s">
        <v>22</v>
      </c>
      <c r="AY287" s="250" t="s">
        <v>125</v>
      </c>
    </row>
    <row r="288" spans="2:65" s="1" customFormat="1" ht="16.5" customHeight="1">
      <c r="B288" s="39"/>
      <c r="C288" s="212" t="s">
        <v>355</v>
      </c>
      <c r="D288" s="212" t="s">
        <v>127</v>
      </c>
      <c r="E288" s="213" t="s">
        <v>356</v>
      </c>
      <c r="F288" s="214" t="s">
        <v>357</v>
      </c>
      <c r="G288" s="215" t="s">
        <v>170</v>
      </c>
      <c r="H288" s="216">
        <v>482.988</v>
      </c>
      <c r="I288" s="217"/>
      <c r="J288" s="218">
        <f>ROUND(I288*H288,2)</f>
        <v>0</v>
      </c>
      <c r="K288" s="214" t="s">
        <v>131</v>
      </c>
      <c r="L288" s="44"/>
      <c r="M288" s="219" t="s">
        <v>20</v>
      </c>
      <c r="N288" s="220" t="s">
        <v>50</v>
      </c>
      <c r="O288" s="84"/>
      <c r="P288" s="221">
        <f>O288*H288</f>
        <v>0</v>
      </c>
      <c r="Q288" s="221">
        <v>0</v>
      </c>
      <c r="R288" s="221">
        <f>Q288*H288</f>
        <v>0</v>
      </c>
      <c r="S288" s="221">
        <v>0</v>
      </c>
      <c r="T288" s="222">
        <f>S288*H288</f>
        <v>0</v>
      </c>
      <c r="AR288" s="223" t="s">
        <v>132</v>
      </c>
      <c r="AT288" s="223" t="s">
        <v>127</v>
      </c>
      <c r="AU288" s="223" t="s">
        <v>88</v>
      </c>
      <c r="AY288" s="18" t="s">
        <v>125</v>
      </c>
      <c r="BE288" s="224">
        <f>IF(N288="základní",J288,0)</f>
        <v>0</v>
      </c>
      <c r="BF288" s="224">
        <f>IF(N288="snížená",J288,0)</f>
        <v>0</v>
      </c>
      <c r="BG288" s="224">
        <f>IF(N288="zákl. přenesená",J288,0)</f>
        <v>0</v>
      </c>
      <c r="BH288" s="224">
        <f>IF(N288="sníž. přenesená",J288,0)</f>
        <v>0</v>
      </c>
      <c r="BI288" s="224">
        <f>IF(N288="nulová",J288,0)</f>
        <v>0</v>
      </c>
      <c r="BJ288" s="18" t="s">
        <v>22</v>
      </c>
      <c r="BK288" s="224">
        <f>ROUND(I288*H288,2)</f>
        <v>0</v>
      </c>
      <c r="BL288" s="18" t="s">
        <v>132</v>
      </c>
      <c r="BM288" s="223" t="s">
        <v>358</v>
      </c>
    </row>
    <row r="289" spans="2:47" s="1" customFormat="1" ht="12">
      <c r="B289" s="39"/>
      <c r="C289" s="40"/>
      <c r="D289" s="225" t="s">
        <v>134</v>
      </c>
      <c r="E289" s="40"/>
      <c r="F289" s="226" t="s">
        <v>357</v>
      </c>
      <c r="G289" s="40"/>
      <c r="H289" s="40"/>
      <c r="I289" s="136"/>
      <c r="J289" s="40"/>
      <c r="K289" s="40"/>
      <c r="L289" s="44"/>
      <c r="M289" s="227"/>
      <c r="N289" s="84"/>
      <c r="O289" s="84"/>
      <c r="P289" s="84"/>
      <c r="Q289" s="84"/>
      <c r="R289" s="84"/>
      <c r="S289" s="84"/>
      <c r="T289" s="85"/>
      <c r="AT289" s="18" t="s">
        <v>134</v>
      </c>
      <c r="AU289" s="18" t="s">
        <v>88</v>
      </c>
    </row>
    <row r="290" spans="2:47" s="1" customFormat="1" ht="12">
      <c r="B290" s="39"/>
      <c r="C290" s="40"/>
      <c r="D290" s="225" t="s">
        <v>136</v>
      </c>
      <c r="E290" s="40"/>
      <c r="F290" s="228" t="s">
        <v>359</v>
      </c>
      <c r="G290" s="40"/>
      <c r="H290" s="40"/>
      <c r="I290" s="136"/>
      <c r="J290" s="40"/>
      <c r="K290" s="40"/>
      <c r="L290" s="44"/>
      <c r="M290" s="227"/>
      <c r="N290" s="84"/>
      <c r="O290" s="84"/>
      <c r="P290" s="84"/>
      <c r="Q290" s="84"/>
      <c r="R290" s="84"/>
      <c r="S290" s="84"/>
      <c r="T290" s="85"/>
      <c r="AT290" s="18" t="s">
        <v>136</v>
      </c>
      <c r="AU290" s="18" t="s">
        <v>88</v>
      </c>
    </row>
    <row r="291" spans="2:51" s="12" customFormat="1" ht="12">
      <c r="B291" s="229"/>
      <c r="C291" s="230"/>
      <c r="D291" s="225" t="s">
        <v>138</v>
      </c>
      <c r="E291" s="231" t="s">
        <v>20</v>
      </c>
      <c r="F291" s="232" t="s">
        <v>360</v>
      </c>
      <c r="G291" s="230"/>
      <c r="H291" s="233">
        <v>240.819</v>
      </c>
      <c r="I291" s="234"/>
      <c r="J291" s="230"/>
      <c r="K291" s="230"/>
      <c r="L291" s="235"/>
      <c r="M291" s="236"/>
      <c r="N291" s="237"/>
      <c r="O291" s="237"/>
      <c r="P291" s="237"/>
      <c r="Q291" s="237"/>
      <c r="R291" s="237"/>
      <c r="S291" s="237"/>
      <c r="T291" s="238"/>
      <c r="AT291" s="239" t="s">
        <v>138</v>
      </c>
      <c r="AU291" s="239" t="s">
        <v>88</v>
      </c>
      <c r="AV291" s="12" t="s">
        <v>88</v>
      </c>
      <c r="AW291" s="12" t="s">
        <v>41</v>
      </c>
      <c r="AX291" s="12" t="s">
        <v>79</v>
      </c>
      <c r="AY291" s="239" t="s">
        <v>125</v>
      </c>
    </row>
    <row r="292" spans="2:51" s="12" customFormat="1" ht="12">
      <c r="B292" s="229"/>
      <c r="C292" s="230"/>
      <c r="D292" s="225" t="s">
        <v>138</v>
      </c>
      <c r="E292" s="231" t="s">
        <v>20</v>
      </c>
      <c r="F292" s="232" t="s">
        <v>361</v>
      </c>
      <c r="G292" s="230"/>
      <c r="H292" s="233">
        <v>242.169</v>
      </c>
      <c r="I292" s="234"/>
      <c r="J292" s="230"/>
      <c r="K292" s="230"/>
      <c r="L292" s="235"/>
      <c r="M292" s="236"/>
      <c r="N292" s="237"/>
      <c r="O292" s="237"/>
      <c r="P292" s="237"/>
      <c r="Q292" s="237"/>
      <c r="R292" s="237"/>
      <c r="S292" s="237"/>
      <c r="T292" s="238"/>
      <c r="AT292" s="239" t="s">
        <v>138</v>
      </c>
      <c r="AU292" s="239" t="s">
        <v>88</v>
      </c>
      <c r="AV292" s="12" t="s">
        <v>88</v>
      </c>
      <c r="AW292" s="12" t="s">
        <v>41</v>
      </c>
      <c r="AX292" s="12" t="s">
        <v>79</v>
      </c>
      <c r="AY292" s="239" t="s">
        <v>125</v>
      </c>
    </row>
    <row r="293" spans="2:51" s="13" customFormat="1" ht="12">
      <c r="B293" s="240"/>
      <c r="C293" s="241"/>
      <c r="D293" s="225" t="s">
        <v>138</v>
      </c>
      <c r="E293" s="242" t="s">
        <v>20</v>
      </c>
      <c r="F293" s="243" t="s">
        <v>222</v>
      </c>
      <c r="G293" s="241"/>
      <c r="H293" s="244">
        <v>482.988</v>
      </c>
      <c r="I293" s="245"/>
      <c r="J293" s="241"/>
      <c r="K293" s="241"/>
      <c r="L293" s="246"/>
      <c r="M293" s="247"/>
      <c r="N293" s="248"/>
      <c r="O293" s="248"/>
      <c r="P293" s="248"/>
      <c r="Q293" s="248"/>
      <c r="R293" s="248"/>
      <c r="S293" s="248"/>
      <c r="T293" s="249"/>
      <c r="AT293" s="250" t="s">
        <v>138</v>
      </c>
      <c r="AU293" s="250" t="s">
        <v>88</v>
      </c>
      <c r="AV293" s="13" t="s">
        <v>132</v>
      </c>
      <c r="AW293" s="13" t="s">
        <v>41</v>
      </c>
      <c r="AX293" s="13" t="s">
        <v>22</v>
      </c>
      <c r="AY293" s="250" t="s">
        <v>125</v>
      </c>
    </row>
    <row r="294" spans="2:65" s="1" customFormat="1" ht="16.5" customHeight="1">
      <c r="B294" s="39"/>
      <c r="C294" s="212" t="s">
        <v>362</v>
      </c>
      <c r="D294" s="212" t="s">
        <v>127</v>
      </c>
      <c r="E294" s="213" t="s">
        <v>363</v>
      </c>
      <c r="F294" s="214" t="s">
        <v>364</v>
      </c>
      <c r="G294" s="215" t="s">
        <v>365</v>
      </c>
      <c r="H294" s="216">
        <v>869.378</v>
      </c>
      <c r="I294" s="217"/>
      <c r="J294" s="218">
        <f>ROUND(I294*H294,2)</f>
        <v>0</v>
      </c>
      <c r="K294" s="214" t="s">
        <v>131</v>
      </c>
      <c r="L294" s="44"/>
      <c r="M294" s="219" t="s">
        <v>20</v>
      </c>
      <c r="N294" s="220" t="s">
        <v>50</v>
      </c>
      <c r="O294" s="84"/>
      <c r="P294" s="221">
        <f>O294*H294</f>
        <v>0</v>
      </c>
      <c r="Q294" s="221">
        <v>0</v>
      </c>
      <c r="R294" s="221">
        <f>Q294*H294</f>
        <v>0</v>
      </c>
      <c r="S294" s="221">
        <v>0</v>
      </c>
      <c r="T294" s="222">
        <f>S294*H294</f>
        <v>0</v>
      </c>
      <c r="AR294" s="223" t="s">
        <v>132</v>
      </c>
      <c r="AT294" s="223" t="s">
        <v>127</v>
      </c>
      <c r="AU294" s="223" t="s">
        <v>88</v>
      </c>
      <c r="AY294" s="18" t="s">
        <v>125</v>
      </c>
      <c r="BE294" s="224">
        <f>IF(N294="základní",J294,0)</f>
        <v>0</v>
      </c>
      <c r="BF294" s="224">
        <f>IF(N294="snížená",J294,0)</f>
        <v>0</v>
      </c>
      <c r="BG294" s="224">
        <f>IF(N294="zákl. přenesená",J294,0)</f>
        <v>0</v>
      </c>
      <c r="BH294" s="224">
        <f>IF(N294="sníž. přenesená",J294,0)</f>
        <v>0</v>
      </c>
      <c r="BI294" s="224">
        <f>IF(N294="nulová",J294,0)</f>
        <v>0</v>
      </c>
      <c r="BJ294" s="18" t="s">
        <v>22</v>
      </c>
      <c r="BK294" s="224">
        <f>ROUND(I294*H294,2)</f>
        <v>0</v>
      </c>
      <c r="BL294" s="18" t="s">
        <v>132</v>
      </c>
      <c r="BM294" s="223" t="s">
        <v>366</v>
      </c>
    </row>
    <row r="295" spans="2:47" s="1" customFormat="1" ht="12">
      <c r="B295" s="39"/>
      <c r="C295" s="40"/>
      <c r="D295" s="225" t="s">
        <v>134</v>
      </c>
      <c r="E295" s="40"/>
      <c r="F295" s="226" t="s">
        <v>367</v>
      </c>
      <c r="G295" s="40"/>
      <c r="H295" s="40"/>
      <c r="I295" s="136"/>
      <c r="J295" s="40"/>
      <c r="K295" s="40"/>
      <c r="L295" s="44"/>
      <c r="M295" s="227"/>
      <c r="N295" s="84"/>
      <c r="O295" s="84"/>
      <c r="P295" s="84"/>
      <c r="Q295" s="84"/>
      <c r="R295" s="84"/>
      <c r="S295" s="84"/>
      <c r="T295" s="85"/>
      <c r="AT295" s="18" t="s">
        <v>134</v>
      </c>
      <c r="AU295" s="18" t="s">
        <v>88</v>
      </c>
    </row>
    <row r="296" spans="2:47" s="1" customFormat="1" ht="12">
      <c r="B296" s="39"/>
      <c r="C296" s="40"/>
      <c r="D296" s="225" t="s">
        <v>136</v>
      </c>
      <c r="E296" s="40"/>
      <c r="F296" s="228" t="s">
        <v>368</v>
      </c>
      <c r="G296" s="40"/>
      <c r="H296" s="40"/>
      <c r="I296" s="136"/>
      <c r="J296" s="40"/>
      <c r="K296" s="40"/>
      <c r="L296" s="44"/>
      <c r="M296" s="227"/>
      <c r="N296" s="84"/>
      <c r="O296" s="84"/>
      <c r="P296" s="84"/>
      <c r="Q296" s="84"/>
      <c r="R296" s="84"/>
      <c r="S296" s="84"/>
      <c r="T296" s="85"/>
      <c r="AT296" s="18" t="s">
        <v>136</v>
      </c>
      <c r="AU296" s="18" t="s">
        <v>88</v>
      </c>
    </row>
    <row r="297" spans="2:51" s="12" customFormat="1" ht="12">
      <c r="B297" s="229"/>
      <c r="C297" s="230"/>
      <c r="D297" s="225" t="s">
        <v>138</v>
      </c>
      <c r="E297" s="231" t="s">
        <v>20</v>
      </c>
      <c r="F297" s="232" t="s">
        <v>369</v>
      </c>
      <c r="G297" s="230"/>
      <c r="H297" s="233">
        <v>869.378</v>
      </c>
      <c r="I297" s="234"/>
      <c r="J297" s="230"/>
      <c r="K297" s="230"/>
      <c r="L297" s="235"/>
      <c r="M297" s="236"/>
      <c r="N297" s="237"/>
      <c r="O297" s="237"/>
      <c r="P297" s="237"/>
      <c r="Q297" s="237"/>
      <c r="R297" s="237"/>
      <c r="S297" s="237"/>
      <c r="T297" s="238"/>
      <c r="AT297" s="239" t="s">
        <v>138</v>
      </c>
      <c r="AU297" s="239" t="s">
        <v>88</v>
      </c>
      <c r="AV297" s="12" t="s">
        <v>88</v>
      </c>
      <c r="AW297" s="12" t="s">
        <v>41</v>
      </c>
      <c r="AX297" s="12" t="s">
        <v>22</v>
      </c>
      <c r="AY297" s="239" t="s">
        <v>125</v>
      </c>
    </row>
    <row r="298" spans="2:65" s="1" customFormat="1" ht="16.5" customHeight="1">
      <c r="B298" s="39"/>
      <c r="C298" s="212" t="s">
        <v>370</v>
      </c>
      <c r="D298" s="212" t="s">
        <v>127</v>
      </c>
      <c r="E298" s="213" t="s">
        <v>371</v>
      </c>
      <c r="F298" s="214" t="s">
        <v>372</v>
      </c>
      <c r="G298" s="215" t="s">
        <v>170</v>
      </c>
      <c r="H298" s="216">
        <v>244.419</v>
      </c>
      <c r="I298" s="217"/>
      <c r="J298" s="218">
        <f>ROUND(I298*H298,2)</f>
        <v>0</v>
      </c>
      <c r="K298" s="214" t="s">
        <v>131</v>
      </c>
      <c r="L298" s="44"/>
      <c r="M298" s="219" t="s">
        <v>20</v>
      </c>
      <c r="N298" s="220" t="s">
        <v>50</v>
      </c>
      <c r="O298" s="84"/>
      <c r="P298" s="221">
        <f>O298*H298</f>
        <v>0</v>
      </c>
      <c r="Q298" s="221">
        <v>0</v>
      </c>
      <c r="R298" s="221">
        <f>Q298*H298</f>
        <v>0</v>
      </c>
      <c r="S298" s="221">
        <v>0</v>
      </c>
      <c r="T298" s="222">
        <f>S298*H298</f>
        <v>0</v>
      </c>
      <c r="AR298" s="223" t="s">
        <v>132</v>
      </c>
      <c r="AT298" s="223" t="s">
        <v>127</v>
      </c>
      <c r="AU298" s="223" t="s">
        <v>88</v>
      </c>
      <c r="AY298" s="18" t="s">
        <v>125</v>
      </c>
      <c r="BE298" s="224">
        <f>IF(N298="základní",J298,0)</f>
        <v>0</v>
      </c>
      <c r="BF298" s="224">
        <f>IF(N298="snížená",J298,0)</f>
        <v>0</v>
      </c>
      <c r="BG298" s="224">
        <f>IF(N298="zákl. přenesená",J298,0)</f>
        <v>0</v>
      </c>
      <c r="BH298" s="224">
        <f>IF(N298="sníž. přenesená",J298,0)</f>
        <v>0</v>
      </c>
      <c r="BI298" s="224">
        <f>IF(N298="nulová",J298,0)</f>
        <v>0</v>
      </c>
      <c r="BJ298" s="18" t="s">
        <v>22</v>
      </c>
      <c r="BK298" s="224">
        <f>ROUND(I298*H298,2)</f>
        <v>0</v>
      </c>
      <c r="BL298" s="18" t="s">
        <v>132</v>
      </c>
      <c r="BM298" s="223" t="s">
        <v>373</v>
      </c>
    </row>
    <row r="299" spans="2:47" s="1" customFormat="1" ht="12">
      <c r="B299" s="39"/>
      <c r="C299" s="40"/>
      <c r="D299" s="225" t="s">
        <v>134</v>
      </c>
      <c r="E299" s="40"/>
      <c r="F299" s="226" t="s">
        <v>374</v>
      </c>
      <c r="G299" s="40"/>
      <c r="H299" s="40"/>
      <c r="I299" s="136"/>
      <c r="J299" s="40"/>
      <c r="K299" s="40"/>
      <c r="L299" s="44"/>
      <c r="M299" s="227"/>
      <c r="N299" s="84"/>
      <c r="O299" s="84"/>
      <c r="P299" s="84"/>
      <c r="Q299" s="84"/>
      <c r="R299" s="84"/>
      <c r="S299" s="84"/>
      <c r="T299" s="85"/>
      <c r="AT299" s="18" t="s">
        <v>134</v>
      </c>
      <c r="AU299" s="18" t="s">
        <v>88</v>
      </c>
    </row>
    <row r="300" spans="2:47" s="1" customFormat="1" ht="12">
      <c r="B300" s="39"/>
      <c r="C300" s="40"/>
      <c r="D300" s="225" t="s">
        <v>136</v>
      </c>
      <c r="E300" s="40"/>
      <c r="F300" s="228" t="s">
        <v>375</v>
      </c>
      <c r="G300" s="40"/>
      <c r="H300" s="40"/>
      <c r="I300" s="136"/>
      <c r="J300" s="40"/>
      <c r="K300" s="40"/>
      <c r="L300" s="44"/>
      <c r="M300" s="227"/>
      <c r="N300" s="84"/>
      <c r="O300" s="84"/>
      <c r="P300" s="84"/>
      <c r="Q300" s="84"/>
      <c r="R300" s="84"/>
      <c r="S300" s="84"/>
      <c r="T300" s="85"/>
      <c r="AT300" s="18" t="s">
        <v>136</v>
      </c>
      <c r="AU300" s="18" t="s">
        <v>88</v>
      </c>
    </row>
    <row r="301" spans="2:51" s="12" customFormat="1" ht="12">
      <c r="B301" s="229"/>
      <c r="C301" s="230"/>
      <c r="D301" s="225" t="s">
        <v>138</v>
      </c>
      <c r="E301" s="231" t="s">
        <v>20</v>
      </c>
      <c r="F301" s="232" t="s">
        <v>236</v>
      </c>
      <c r="G301" s="230"/>
      <c r="H301" s="233">
        <v>1129.92</v>
      </c>
      <c r="I301" s="234"/>
      <c r="J301" s="230"/>
      <c r="K301" s="230"/>
      <c r="L301" s="235"/>
      <c r="M301" s="236"/>
      <c r="N301" s="237"/>
      <c r="O301" s="237"/>
      <c r="P301" s="237"/>
      <c r="Q301" s="237"/>
      <c r="R301" s="237"/>
      <c r="S301" s="237"/>
      <c r="T301" s="238"/>
      <c r="AT301" s="239" t="s">
        <v>138</v>
      </c>
      <c r="AU301" s="239" t="s">
        <v>88</v>
      </c>
      <c r="AV301" s="12" t="s">
        <v>88</v>
      </c>
      <c r="AW301" s="12" t="s">
        <v>41</v>
      </c>
      <c r="AX301" s="12" t="s">
        <v>79</v>
      </c>
      <c r="AY301" s="239" t="s">
        <v>125</v>
      </c>
    </row>
    <row r="302" spans="2:51" s="12" customFormat="1" ht="12">
      <c r="B302" s="229"/>
      <c r="C302" s="230"/>
      <c r="D302" s="225" t="s">
        <v>138</v>
      </c>
      <c r="E302" s="231" t="s">
        <v>20</v>
      </c>
      <c r="F302" s="232" t="s">
        <v>219</v>
      </c>
      <c r="G302" s="230"/>
      <c r="H302" s="233">
        <v>380</v>
      </c>
      <c r="I302" s="234"/>
      <c r="J302" s="230"/>
      <c r="K302" s="230"/>
      <c r="L302" s="235"/>
      <c r="M302" s="236"/>
      <c r="N302" s="237"/>
      <c r="O302" s="237"/>
      <c r="P302" s="237"/>
      <c r="Q302" s="237"/>
      <c r="R302" s="237"/>
      <c r="S302" s="237"/>
      <c r="T302" s="238"/>
      <c r="AT302" s="239" t="s">
        <v>138</v>
      </c>
      <c r="AU302" s="239" t="s">
        <v>88</v>
      </c>
      <c r="AV302" s="12" t="s">
        <v>88</v>
      </c>
      <c r="AW302" s="12" t="s">
        <v>41</v>
      </c>
      <c r="AX302" s="12" t="s">
        <v>79</v>
      </c>
      <c r="AY302" s="239" t="s">
        <v>125</v>
      </c>
    </row>
    <row r="303" spans="2:51" s="12" customFormat="1" ht="12">
      <c r="B303" s="229"/>
      <c r="C303" s="230"/>
      <c r="D303" s="225" t="s">
        <v>138</v>
      </c>
      <c r="E303" s="231" t="s">
        <v>20</v>
      </c>
      <c r="F303" s="232" t="s">
        <v>237</v>
      </c>
      <c r="G303" s="230"/>
      <c r="H303" s="233">
        <v>8</v>
      </c>
      <c r="I303" s="234"/>
      <c r="J303" s="230"/>
      <c r="K303" s="230"/>
      <c r="L303" s="235"/>
      <c r="M303" s="236"/>
      <c r="N303" s="237"/>
      <c r="O303" s="237"/>
      <c r="P303" s="237"/>
      <c r="Q303" s="237"/>
      <c r="R303" s="237"/>
      <c r="S303" s="237"/>
      <c r="T303" s="238"/>
      <c r="AT303" s="239" t="s">
        <v>138</v>
      </c>
      <c r="AU303" s="239" t="s">
        <v>88</v>
      </c>
      <c r="AV303" s="12" t="s">
        <v>88</v>
      </c>
      <c r="AW303" s="12" t="s">
        <v>41</v>
      </c>
      <c r="AX303" s="12" t="s">
        <v>79</v>
      </c>
      <c r="AY303" s="239" t="s">
        <v>125</v>
      </c>
    </row>
    <row r="304" spans="2:51" s="12" customFormat="1" ht="12">
      <c r="B304" s="229"/>
      <c r="C304" s="230"/>
      <c r="D304" s="225" t="s">
        <v>138</v>
      </c>
      <c r="E304" s="231" t="s">
        <v>20</v>
      </c>
      <c r="F304" s="232" t="s">
        <v>238</v>
      </c>
      <c r="G304" s="230"/>
      <c r="H304" s="233">
        <v>-125.832</v>
      </c>
      <c r="I304" s="234"/>
      <c r="J304" s="230"/>
      <c r="K304" s="230"/>
      <c r="L304" s="235"/>
      <c r="M304" s="236"/>
      <c r="N304" s="237"/>
      <c r="O304" s="237"/>
      <c r="P304" s="237"/>
      <c r="Q304" s="237"/>
      <c r="R304" s="237"/>
      <c r="S304" s="237"/>
      <c r="T304" s="238"/>
      <c r="AT304" s="239" t="s">
        <v>138</v>
      </c>
      <c r="AU304" s="239" t="s">
        <v>88</v>
      </c>
      <c r="AV304" s="12" t="s">
        <v>88</v>
      </c>
      <c r="AW304" s="12" t="s">
        <v>41</v>
      </c>
      <c r="AX304" s="12" t="s">
        <v>79</v>
      </c>
      <c r="AY304" s="239" t="s">
        <v>125</v>
      </c>
    </row>
    <row r="305" spans="2:51" s="12" customFormat="1" ht="12">
      <c r="B305" s="229"/>
      <c r="C305" s="230"/>
      <c r="D305" s="225" t="s">
        <v>138</v>
      </c>
      <c r="E305" s="231" t="s">
        <v>20</v>
      </c>
      <c r="F305" s="232" t="s">
        <v>220</v>
      </c>
      <c r="G305" s="230"/>
      <c r="H305" s="233">
        <v>-74.5</v>
      </c>
      <c r="I305" s="234"/>
      <c r="J305" s="230"/>
      <c r="K305" s="230"/>
      <c r="L305" s="235"/>
      <c r="M305" s="236"/>
      <c r="N305" s="237"/>
      <c r="O305" s="237"/>
      <c r="P305" s="237"/>
      <c r="Q305" s="237"/>
      <c r="R305" s="237"/>
      <c r="S305" s="237"/>
      <c r="T305" s="238"/>
      <c r="AT305" s="239" t="s">
        <v>138</v>
      </c>
      <c r="AU305" s="239" t="s">
        <v>88</v>
      </c>
      <c r="AV305" s="12" t="s">
        <v>88</v>
      </c>
      <c r="AW305" s="12" t="s">
        <v>41</v>
      </c>
      <c r="AX305" s="12" t="s">
        <v>79</v>
      </c>
      <c r="AY305" s="239" t="s">
        <v>125</v>
      </c>
    </row>
    <row r="306" spans="2:51" s="12" customFormat="1" ht="12">
      <c r="B306" s="229"/>
      <c r="C306" s="230"/>
      <c r="D306" s="225" t="s">
        <v>138</v>
      </c>
      <c r="E306" s="231" t="s">
        <v>20</v>
      </c>
      <c r="F306" s="232" t="s">
        <v>339</v>
      </c>
      <c r="G306" s="230"/>
      <c r="H306" s="233">
        <v>-13</v>
      </c>
      <c r="I306" s="234"/>
      <c r="J306" s="230"/>
      <c r="K306" s="230"/>
      <c r="L306" s="235"/>
      <c r="M306" s="236"/>
      <c r="N306" s="237"/>
      <c r="O306" s="237"/>
      <c r="P306" s="237"/>
      <c r="Q306" s="237"/>
      <c r="R306" s="237"/>
      <c r="S306" s="237"/>
      <c r="T306" s="238"/>
      <c r="AT306" s="239" t="s">
        <v>138</v>
      </c>
      <c r="AU306" s="239" t="s">
        <v>88</v>
      </c>
      <c r="AV306" s="12" t="s">
        <v>88</v>
      </c>
      <c r="AW306" s="12" t="s">
        <v>41</v>
      </c>
      <c r="AX306" s="12" t="s">
        <v>79</v>
      </c>
      <c r="AY306" s="239" t="s">
        <v>125</v>
      </c>
    </row>
    <row r="307" spans="2:51" s="12" customFormat="1" ht="12">
      <c r="B307" s="229"/>
      <c r="C307" s="230"/>
      <c r="D307" s="225" t="s">
        <v>138</v>
      </c>
      <c r="E307" s="231" t="s">
        <v>20</v>
      </c>
      <c r="F307" s="232" t="s">
        <v>239</v>
      </c>
      <c r="G307" s="230"/>
      <c r="H307" s="233">
        <v>-84.744</v>
      </c>
      <c r="I307" s="234"/>
      <c r="J307" s="230"/>
      <c r="K307" s="230"/>
      <c r="L307" s="235"/>
      <c r="M307" s="236"/>
      <c r="N307" s="237"/>
      <c r="O307" s="237"/>
      <c r="P307" s="237"/>
      <c r="Q307" s="237"/>
      <c r="R307" s="237"/>
      <c r="S307" s="237"/>
      <c r="T307" s="238"/>
      <c r="AT307" s="239" t="s">
        <v>138</v>
      </c>
      <c r="AU307" s="239" t="s">
        <v>88</v>
      </c>
      <c r="AV307" s="12" t="s">
        <v>88</v>
      </c>
      <c r="AW307" s="12" t="s">
        <v>41</v>
      </c>
      <c r="AX307" s="12" t="s">
        <v>79</v>
      </c>
      <c r="AY307" s="239" t="s">
        <v>125</v>
      </c>
    </row>
    <row r="308" spans="2:51" s="12" customFormat="1" ht="12">
      <c r="B308" s="229"/>
      <c r="C308" s="230"/>
      <c r="D308" s="225" t="s">
        <v>138</v>
      </c>
      <c r="E308" s="231" t="s">
        <v>20</v>
      </c>
      <c r="F308" s="232" t="s">
        <v>340</v>
      </c>
      <c r="G308" s="230"/>
      <c r="H308" s="233">
        <v>-242.169</v>
      </c>
      <c r="I308" s="234"/>
      <c r="J308" s="230"/>
      <c r="K308" s="230"/>
      <c r="L308" s="235"/>
      <c r="M308" s="236"/>
      <c r="N308" s="237"/>
      <c r="O308" s="237"/>
      <c r="P308" s="237"/>
      <c r="Q308" s="237"/>
      <c r="R308" s="237"/>
      <c r="S308" s="237"/>
      <c r="T308" s="238"/>
      <c r="AT308" s="239" t="s">
        <v>138</v>
      </c>
      <c r="AU308" s="239" t="s">
        <v>88</v>
      </c>
      <c r="AV308" s="12" t="s">
        <v>88</v>
      </c>
      <c r="AW308" s="12" t="s">
        <v>41</v>
      </c>
      <c r="AX308" s="12" t="s">
        <v>79</v>
      </c>
      <c r="AY308" s="239" t="s">
        <v>125</v>
      </c>
    </row>
    <row r="309" spans="2:51" s="12" customFormat="1" ht="12">
      <c r="B309" s="229"/>
      <c r="C309" s="230"/>
      <c r="D309" s="225" t="s">
        <v>138</v>
      </c>
      <c r="E309" s="231" t="s">
        <v>20</v>
      </c>
      <c r="F309" s="232" t="s">
        <v>341</v>
      </c>
      <c r="G309" s="230"/>
      <c r="H309" s="233">
        <v>-733.256</v>
      </c>
      <c r="I309" s="234"/>
      <c r="J309" s="230"/>
      <c r="K309" s="230"/>
      <c r="L309" s="235"/>
      <c r="M309" s="236"/>
      <c r="N309" s="237"/>
      <c r="O309" s="237"/>
      <c r="P309" s="237"/>
      <c r="Q309" s="237"/>
      <c r="R309" s="237"/>
      <c r="S309" s="237"/>
      <c r="T309" s="238"/>
      <c r="AT309" s="239" t="s">
        <v>138</v>
      </c>
      <c r="AU309" s="239" t="s">
        <v>88</v>
      </c>
      <c r="AV309" s="12" t="s">
        <v>88</v>
      </c>
      <c r="AW309" s="12" t="s">
        <v>41</v>
      </c>
      <c r="AX309" s="12" t="s">
        <v>79</v>
      </c>
      <c r="AY309" s="239" t="s">
        <v>125</v>
      </c>
    </row>
    <row r="310" spans="2:51" s="13" customFormat="1" ht="12">
      <c r="B310" s="240"/>
      <c r="C310" s="241"/>
      <c r="D310" s="225" t="s">
        <v>138</v>
      </c>
      <c r="E310" s="242" t="s">
        <v>20</v>
      </c>
      <c r="F310" s="243" t="s">
        <v>222</v>
      </c>
      <c r="G310" s="241"/>
      <c r="H310" s="244">
        <v>244.419</v>
      </c>
      <c r="I310" s="245"/>
      <c r="J310" s="241"/>
      <c r="K310" s="241"/>
      <c r="L310" s="246"/>
      <c r="M310" s="247"/>
      <c r="N310" s="248"/>
      <c r="O310" s="248"/>
      <c r="P310" s="248"/>
      <c r="Q310" s="248"/>
      <c r="R310" s="248"/>
      <c r="S310" s="248"/>
      <c r="T310" s="249"/>
      <c r="AT310" s="250" t="s">
        <v>138</v>
      </c>
      <c r="AU310" s="250" t="s">
        <v>88</v>
      </c>
      <c r="AV310" s="13" t="s">
        <v>132</v>
      </c>
      <c r="AW310" s="13" t="s">
        <v>41</v>
      </c>
      <c r="AX310" s="13" t="s">
        <v>22</v>
      </c>
      <c r="AY310" s="250" t="s">
        <v>125</v>
      </c>
    </row>
    <row r="311" spans="2:65" s="1" customFormat="1" ht="16.5" customHeight="1">
      <c r="B311" s="39"/>
      <c r="C311" s="261" t="s">
        <v>376</v>
      </c>
      <c r="D311" s="261" t="s">
        <v>377</v>
      </c>
      <c r="E311" s="262" t="s">
        <v>378</v>
      </c>
      <c r="F311" s="263" t="s">
        <v>379</v>
      </c>
      <c r="G311" s="264" t="s">
        <v>365</v>
      </c>
      <c r="H311" s="265">
        <v>488.838</v>
      </c>
      <c r="I311" s="266"/>
      <c r="J311" s="267">
        <f>ROUND(I311*H311,2)</f>
        <v>0</v>
      </c>
      <c r="K311" s="263" t="s">
        <v>20</v>
      </c>
      <c r="L311" s="268"/>
      <c r="M311" s="269" t="s">
        <v>20</v>
      </c>
      <c r="N311" s="270" t="s">
        <v>50</v>
      </c>
      <c r="O311" s="84"/>
      <c r="P311" s="221">
        <f>O311*H311</f>
        <v>0</v>
      </c>
      <c r="Q311" s="221">
        <v>0</v>
      </c>
      <c r="R311" s="221">
        <f>Q311*H311</f>
        <v>0</v>
      </c>
      <c r="S311" s="221">
        <v>0</v>
      </c>
      <c r="T311" s="222">
        <f>S311*H311</f>
        <v>0</v>
      </c>
      <c r="AR311" s="223" t="s">
        <v>175</v>
      </c>
      <c r="AT311" s="223" t="s">
        <v>377</v>
      </c>
      <c r="AU311" s="223" t="s">
        <v>88</v>
      </c>
      <c r="AY311" s="18" t="s">
        <v>125</v>
      </c>
      <c r="BE311" s="224">
        <f>IF(N311="základní",J311,0)</f>
        <v>0</v>
      </c>
      <c r="BF311" s="224">
        <f>IF(N311="snížená",J311,0)</f>
        <v>0</v>
      </c>
      <c r="BG311" s="224">
        <f>IF(N311="zákl. přenesená",J311,0)</f>
        <v>0</v>
      </c>
      <c r="BH311" s="224">
        <f>IF(N311="sníž. přenesená",J311,0)</f>
        <v>0</v>
      </c>
      <c r="BI311" s="224">
        <f>IF(N311="nulová",J311,0)</f>
        <v>0</v>
      </c>
      <c r="BJ311" s="18" t="s">
        <v>22</v>
      </c>
      <c r="BK311" s="224">
        <f>ROUND(I311*H311,2)</f>
        <v>0</v>
      </c>
      <c r="BL311" s="18" t="s">
        <v>132</v>
      </c>
      <c r="BM311" s="223" t="s">
        <v>380</v>
      </c>
    </row>
    <row r="312" spans="2:47" s="1" customFormat="1" ht="12">
      <c r="B312" s="39"/>
      <c r="C312" s="40"/>
      <c r="D312" s="225" t="s">
        <v>134</v>
      </c>
      <c r="E312" s="40"/>
      <c r="F312" s="226" t="s">
        <v>381</v>
      </c>
      <c r="G312" s="40"/>
      <c r="H312" s="40"/>
      <c r="I312" s="136"/>
      <c r="J312" s="40"/>
      <c r="K312" s="40"/>
      <c r="L312" s="44"/>
      <c r="M312" s="227"/>
      <c r="N312" s="84"/>
      <c r="O312" s="84"/>
      <c r="P312" s="84"/>
      <c r="Q312" s="84"/>
      <c r="R312" s="84"/>
      <c r="S312" s="84"/>
      <c r="T312" s="85"/>
      <c r="AT312" s="18" t="s">
        <v>134</v>
      </c>
      <c r="AU312" s="18" t="s">
        <v>88</v>
      </c>
    </row>
    <row r="313" spans="2:51" s="12" customFormat="1" ht="12">
      <c r="B313" s="229"/>
      <c r="C313" s="230"/>
      <c r="D313" s="225" t="s">
        <v>138</v>
      </c>
      <c r="E313" s="231" t="s">
        <v>20</v>
      </c>
      <c r="F313" s="232" t="s">
        <v>382</v>
      </c>
      <c r="G313" s="230"/>
      <c r="H313" s="233">
        <v>488.838</v>
      </c>
      <c r="I313" s="234"/>
      <c r="J313" s="230"/>
      <c r="K313" s="230"/>
      <c r="L313" s="235"/>
      <c r="M313" s="236"/>
      <c r="N313" s="237"/>
      <c r="O313" s="237"/>
      <c r="P313" s="237"/>
      <c r="Q313" s="237"/>
      <c r="R313" s="237"/>
      <c r="S313" s="237"/>
      <c r="T313" s="238"/>
      <c r="AT313" s="239" t="s">
        <v>138</v>
      </c>
      <c r="AU313" s="239" t="s">
        <v>88</v>
      </c>
      <c r="AV313" s="12" t="s">
        <v>88</v>
      </c>
      <c r="AW313" s="12" t="s">
        <v>41</v>
      </c>
      <c r="AX313" s="12" t="s">
        <v>22</v>
      </c>
      <c r="AY313" s="239" t="s">
        <v>125</v>
      </c>
    </row>
    <row r="314" spans="2:65" s="1" customFormat="1" ht="16.5" customHeight="1">
      <c r="B314" s="39"/>
      <c r="C314" s="212" t="s">
        <v>383</v>
      </c>
      <c r="D314" s="212" t="s">
        <v>127</v>
      </c>
      <c r="E314" s="213" t="s">
        <v>371</v>
      </c>
      <c r="F314" s="214" t="s">
        <v>372</v>
      </c>
      <c r="G314" s="215" t="s">
        <v>170</v>
      </c>
      <c r="H314" s="216">
        <v>733.256</v>
      </c>
      <c r="I314" s="217"/>
      <c r="J314" s="218">
        <f>ROUND(I314*H314,2)</f>
        <v>0</v>
      </c>
      <c r="K314" s="214" t="s">
        <v>131</v>
      </c>
      <c r="L314" s="44"/>
      <c r="M314" s="219" t="s">
        <v>20</v>
      </c>
      <c r="N314" s="220" t="s">
        <v>50</v>
      </c>
      <c r="O314" s="84"/>
      <c r="P314" s="221">
        <f>O314*H314</f>
        <v>0</v>
      </c>
      <c r="Q314" s="221">
        <v>0</v>
      </c>
      <c r="R314" s="221">
        <f>Q314*H314</f>
        <v>0</v>
      </c>
      <c r="S314" s="221">
        <v>0</v>
      </c>
      <c r="T314" s="222">
        <f>S314*H314</f>
        <v>0</v>
      </c>
      <c r="AR314" s="223" t="s">
        <v>132</v>
      </c>
      <c r="AT314" s="223" t="s">
        <v>127</v>
      </c>
      <c r="AU314" s="223" t="s">
        <v>88</v>
      </c>
      <c r="AY314" s="18" t="s">
        <v>125</v>
      </c>
      <c r="BE314" s="224">
        <f>IF(N314="základní",J314,0)</f>
        <v>0</v>
      </c>
      <c r="BF314" s="224">
        <f>IF(N314="snížená",J314,0)</f>
        <v>0</v>
      </c>
      <c r="BG314" s="224">
        <f>IF(N314="zákl. přenesená",J314,0)</f>
        <v>0</v>
      </c>
      <c r="BH314" s="224">
        <f>IF(N314="sníž. přenesená",J314,0)</f>
        <v>0</v>
      </c>
      <c r="BI314" s="224">
        <f>IF(N314="nulová",J314,0)</f>
        <v>0</v>
      </c>
      <c r="BJ314" s="18" t="s">
        <v>22</v>
      </c>
      <c r="BK314" s="224">
        <f>ROUND(I314*H314,2)</f>
        <v>0</v>
      </c>
      <c r="BL314" s="18" t="s">
        <v>132</v>
      </c>
      <c r="BM314" s="223" t="s">
        <v>384</v>
      </c>
    </row>
    <row r="315" spans="2:47" s="1" customFormat="1" ht="12">
      <c r="B315" s="39"/>
      <c r="C315" s="40"/>
      <c r="D315" s="225" t="s">
        <v>134</v>
      </c>
      <c r="E315" s="40"/>
      <c r="F315" s="226" t="s">
        <v>374</v>
      </c>
      <c r="G315" s="40"/>
      <c r="H315" s="40"/>
      <c r="I315" s="136"/>
      <c r="J315" s="40"/>
      <c r="K315" s="40"/>
      <c r="L315" s="44"/>
      <c r="M315" s="227"/>
      <c r="N315" s="84"/>
      <c r="O315" s="84"/>
      <c r="P315" s="84"/>
      <c r="Q315" s="84"/>
      <c r="R315" s="84"/>
      <c r="S315" s="84"/>
      <c r="T315" s="85"/>
      <c r="AT315" s="18" t="s">
        <v>134</v>
      </c>
      <c r="AU315" s="18" t="s">
        <v>88</v>
      </c>
    </row>
    <row r="316" spans="2:47" s="1" customFormat="1" ht="12">
      <c r="B316" s="39"/>
      <c r="C316" s="40"/>
      <c r="D316" s="225" t="s">
        <v>136</v>
      </c>
      <c r="E316" s="40"/>
      <c r="F316" s="228" t="s">
        <v>375</v>
      </c>
      <c r="G316" s="40"/>
      <c r="H316" s="40"/>
      <c r="I316" s="136"/>
      <c r="J316" s="40"/>
      <c r="K316" s="40"/>
      <c r="L316" s="44"/>
      <c r="M316" s="227"/>
      <c r="N316" s="84"/>
      <c r="O316" s="84"/>
      <c r="P316" s="84"/>
      <c r="Q316" s="84"/>
      <c r="R316" s="84"/>
      <c r="S316" s="84"/>
      <c r="T316" s="85"/>
      <c r="AT316" s="18" t="s">
        <v>136</v>
      </c>
      <c r="AU316" s="18" t="s">
        <v>88</v>
      </c>
    </row>
    <row r="317" spans="2:51" s="12" customFormat="1" ht="12">
      <c r="B317" s="229"/>
      <c r="C317" s="230"/>
      <c r="D317" s="225" t="s">
        <v>138</v>
      </c>
      <c r="E317" s="231" t="s">
        <v>20</v>
      </c>
      <c r="F317" s="232" t="s">
        <v>385</v>
      </c>
      <c r="G317" s="230"/>
      <c r="H317" s="233">
        <v>733.256</v>
      </c>
      <c r="I317" s="234"/>
      <c r="J317" s="230"/>
      <c r="K317" s="230"/>
      <c r="L317" s="235"/>
      <c r="M317" s="236"/>
      <c r="N317" s="237"/>
      <c r="O317" s="237"/>
      <c r="P317" s="237"/>
      <c r="Q317" s="237"/>
      <c r="R317" s="237"/>
      <c r="S317" s="237"/>
      <c r="T317" s="238"/>
      <c r="AT317" s="239" t="s">
        <v>138</v>
      </c>
      <c r="AU317" s="239" t="s">
        <v>88</v>
      </c>
      <c r="AV317" s="12" t="s">
        <v>88</v>
      </c>
      <c r="AW317" s="12" t="s">
        <v>41</v>
      </c>
      <c r="AX317" s="12" t="s">
        <v>79</v>
      </c>
      <c r="AY317" s="239" t="s">
        <v>125</v>
      </c>
    </row>
    <row r="318" spans="2:51" s="13" customFormat="1" ht="12">
      <c r="B318" s="240"/>
      <c r="C318" s="241"/>
      <c r="D318" s="225" t="s">
        <v>138</v>
      </c>
      <c r="E318" s="242" t="s">
        <v>20</v>
      </c>
      <c r="F318" s="243" t="s">
        <v>222</v>
      </c>
      <c r="G318" s="241"/>
      <c r="H318" s="244">
        <v>733.256</v>
      </c>
      <c r="I318" s="245"/>
      <c r="J318" s="241"/>
      <c r="K318" s="241"/>
      <c r="L318" s="246"/>
      <c r="M318" s="247"/>
      <c r="N318" s="248"/>
      <c r="O318" s="248"/>
      <c r="P318" s="248"/>
      <c r="Q318" s="248"/>
      <c r="R318" s="248"/>
      <c r="S318" s="248"/>
      <c r="T318" s="249"/>
      <c r="AT318" s="250" t="s">
        <v>138</v>
      </c>
      <c r="AU318" s="250" t="s">
        <v>88</v>
      </c>
      <c r="AV318" s="13" t="s">
        <v>132</v>
      </c>
      <c r="AW318" s="13" t="s">
        <v>41</v>
      </c>
      <c r="AX318" s="13" t="s">
        <v>22</v>
      </c>
      <c r="AY318" s="250" t="s">
        <v>125</v>
      </c>
    </row>
    <row r="319" spans="2:65" s="1" customFormat="1" ht="16.5" customHeight="1">
      <c r="B319" s="39"/>
      <c r="C319" s="212" t="s">
        <v>386</v>
      </c>
      <c r="D319" s="212" t="s">
        <v>127</v>
      </c>
      <c r="E319" s="213" t="s">
        <v>387</v>
      </c>
      <c r="F319" s="214" t="s">
        <v>388</v>
      </c>
      <c r="G319" s="215" t="s">
        <v>130</v>
      </c>
      <c r="H319" s="216">
        <v>63.4</v>
      </c>
      <c r="I319" s="217"/>
      <c r="J319" s="218">
        <f>ROUND(I319*H319,2)</f>
        <v>0</v>
      </c>
      <c r="K319" s="214" t="s">
        <v>131</v>
      </c>
      <c r="L319" s="44"/>
      <c r="M319" s="219" t="s">
        <v>20</v>
      </c>
      <c r="N319" s="220" t="s">
        <v>50</v>
      </c>
      <c r="O319" s="84"/>
      <c r="P319" s="221">
        <f>O319*H319</f>
        <v>0</v>
      </c>
      <c r="Q319" s="221">
        <v>0</v>
      </c>
      <c r="R319" s="221">
        <f>Q319*H319</f>
        <v>0</v>
      </c>
      <c r="S319" s="221">
        <v>0</v>
      </c>
      <c r="T319" s="222">
        <f>S319*H319</f>
        <v>0</v>
      </c>
      <c r="AR319" s="223" t="s">
        <v>132</v>
      </c>
      <c r="AT319" s="223" t="s">
        <v>127</v>
      </c>
      <c r="AU319" s="223" t="s">
        <v>88</v>
      </c>
      <c r="AY319" s="18" t="s">
        <v>125</v>
      </c>
      <c r="BE319" s="224">
        <f>IF(N319="základní",J319,0)</f>
        <v>0</v>
      </c>
      <c r="BF319" s="224">
        <f>IF(N319="snížená",J319,0)</f>
        <v>0</v>
      </c>
      <c r="BG319" s="224">
        <f>IF(N319="zákl. přenesená",J319,0)</f>
        <v>0</v>
      </c>
      <c r="BH319" s="224">
        <f>IF(N319="sníž. přenesená",J319,0)</f>
        <v>0</v>
      </c>
      <c r="BI319" s="224">
        <f>IF(N319="nulová",J319,0)</f>
        <v>0</v>
      </c>
      <c r="BJ319" s="18" t="s">
        <v>22</v>
      </c>
      <c r="BK319" s="224">
        <f>ROUND(I319*H319,2)</f>
        <v>0</v>
      </c>
      <c r="BL319" s="18" t="s">
        <v>132</v>
      </c>
      <c r="BM319" s="223" t="s">
        <v>389</v>
      </c>
    </row>
    <row r="320" spans="2:47" s="1" customFormat="1" ht="12">
      <c r="B320" s="39"/>
      <c r="C320" s="40"/>
      <c r="D320" s="225" t="s">
        <v>134</v>
      </c>
      <c r="E320" s="40"/>
      <c r="F320" s="226" t="s">
        <v>390</v>
      </c>
      <c r="G320" s="40"/>
      <c r="H320" s="40"/>
      <c r="I320" s="136"/>
      <c r="J320" s="40"/>
      <c r="K320" s="40"/>
      <c r="L320" s="44"/>
      <c r="M320" s="227"/>
      <c r="N320" s="84"/>
      <c r="O320" s="84"/>
      <c r="P320" s="84"/>
      <c r="Q320" s="84"/>
      <c r="R320" s="84"/>
      <c r="S320" s="84"/>
      <c r="T320" s="85"/>
      <c r="AT320" s="18" t="s">
        <v>134</v>
      </c>
      <c r="AU320" s="18" t="s">
        <v>88</v>
      </c>
    </row>
    <row r="321" spans="2:47" s="1" customFormat="1" ht="12">
      <c r="B321" s="39"/>
      <c r="C321" s="40"/>
      <c r="D321" s="225" t="s">
        <v>136</v>
      </c>
      <c r="E321" s="40"/>
      <c r="F321" s="228" t="s">
        <v>391</v>
      </c>
      <c r="G321" s="40"/>
      <c r="H321" s="40"/>
      <c r="I321" s="136"/>
      <c r="J321" s="40"/>
      <c r="K321" s="40"/>
      <c r="L321" s="44"/>
      <c r="M321" s="227"/>
      <c r="N321" s="84"/>
      <c r="O321" s="84"/>
      <c r="P321" s="84"/>
      <c r="Q321" s="84"/>
      <c r="R321" s="84"/>
      <c r="S321" s="84"/>
      <c r="T321" s="85"/>
      <c r="AT321" s="18" t="s">
        <v>136</v>
      </c>
      <c r="AU321" s="18" t="s">
        <v>88</v>
      </c>
    </row>
    <row r="322" spans="2:51" s="12" customFormat="1" ht="12">
      <c r="B322" s="229"/>
      <c r="C322" s="230"/>
      <c r="D322" s="225" t="s">
        <v>138</v>
      </c>
      <c r="E322" s="231" t="s">
        <v>20</v>
      </c>
      <c r="F322" s="232" t="s">
        <v>392</v>
      </c>
      <c r="G322" s="230"/>
      <c r="H322" s="233">
        <v>63.4</v>
      </c>
      <c r="I322" s="234"/>
      <c r="J322" s="230"/>
      <c r="K322" s="230"/>
      <c r="L322" s="235"/>
      <c r="M322" s="236"/>
      <c r="N322" s="237"/>
      <c r="O322" s="237"/>
      <c r="P322" s="237"/>
      <c r="Q322" s="237"/>
      <c r="R322" s="237"/>
      <c r="S322" s="237"/>
      <c r="T322" s="238"/>
      <c r="AT322" s="239" t="s">
        <v>138</v>
      </c>
      <c r="AU322" s="239" t="s">
        <v>88</v>
      </c>
      <c r="AV322" s="12" t="s">
        <v>88</v>
      </c>
      <c r="AW322" s="12" t="s">
        <v>41</v>
      </c>
      <c r="AX322" s="12" t="s">
        <v>22</v>
      </c>
      <c r="AY322" s="239" t="s">
        <v>125</v>
      </c>
    </row>
    <row r="323" spans="2:65" s="1" customFormat="1" ht="16.5" customHeight="1">
      <c r="B323" s="39"/>
      <c r="C323" s="261" t="s">
        <v>393</v>
      </c>
      <c r="D323" s="261" t="s">
        <v>377</v>
      </c>
      <c r="E323" s="262" t="s">
        <v>394</v>
      </c>
      <c r="F323" s="263" t="s">
        <v>395</v>
      </c>
      <c r="G323" s="264" t="s">
        <v>396</v>
      </c>
      <c r="H323" s="265">
        <v>1.902</v>
      </c>
      <c r="I323" s="266"/>
      <c r="J323" s="267">
        <f>ROUND(I323*H323,2)</f>
        <v>0</v>
      </c>
      <c r="K323" s="263" t="s">
        <v>131</v>
      </c>
      <c r="L323" s="268"/>
      <c r="M323" s="269" t="s">
        <v>20</v>
      </c>
      <c r="N323" s="270" t="s">
        <v>50</v>
      </c>
      <c r="O323" s="84"/>
      <c r="P323" s="221">
        <f>O323*H323</f>
        <v>0</v>
      </c>
      <c r="Q323" s="221">
        <v>0.001</v>
      </c>
      <c r="R323" s="221">
        <f>Q323*H323</f>
        <v>0.001902</v>
      </c>
      <c r="S323" s="221">
        <v>0</v>
      </c>
      <c r="T323" s="222">
        <f>S323*H323</f>
        <v>0</v>
      </c>
      <c r="AR323" s="223" t="s">
        <v>175</v>
      </c>
      <c r="AT323" s="223" t="s">
        <v>377</v>
      </c>
      <c r="AU323" s="223" t="s">
        <v>88</v>
      </c>
      <c r="AY323" s="18" t="s">
        <v>125</v>
      </c>
      <c r="BE323" s="224">
        <f>IF(N323="základní",J323,0)</f>
        <v>0</v>
      </c>
      <c r="BF323" s="224">
        <f>IF(N323="snížená",J323,0)</f>
        <v>0</v>
      </c>
      <c r="BG323" s="224">
        <f>IF(N323="zákl. přenesená",J323,0)</f>
        <v>0</v>
      </c>
      <c r="BH323" s="224">
        <f>IF(N323="sníž. přenesená",J323,0)</f>
        <v>0</v>
      </c>
      <c r="BI323" s="224">
        <f>IF(N323="nulová",J323,0)</f>
        <v>0</v>
      </c>
      <c r="BJ323" s="18" t="s">
        <v>22</v>
      </c>
      <c r="BK323" s="224">
        <f>ROUND(I323*H323,2)</f>
        <v>0</v>
      </c>
      <c r="BL323" s="18" t="s">
        <v>132</v>
      </c>
      <c r="BM323" s="223" t="s">
        <v>397</v>
      </c>
    </row>
    <row r="324" spans="2:47" s="1" customFormat="1" ht="12">
      <c r="B324" s="39"/>
      <c r="C324" s="40"/>
      <c r="D324" s="225" t="s">
        <v>134</v>
      </c>
      <c r="E324" s="40"/>
      <c r="F324" s="226" t="s">
        <v>395</v>
      </c>
      <c r="G324" s="40"/>
      <c r="H324" s="40"/>
      <c r="I324" s="136"/>
      <c r="J324" s="40"/>
      <c r="K324" s="40"/>
      <c r="L324" s="44"/>
      <c r="M324" s="227"/>
      <c r="N324" s="84"/>
      <c r="O324" s="84"/>
      <c r="P324" s="84"/>
      <c r="Q324" s="84"/>
      <c r="R324" s="84"/>
      <c r="S324" s="84"/>
      <c r="T324" s="85"/>
      <c r="AT324" s="18" t="s">
        <v>134</v>
      </c>
      <c r="AU324" s="18" t="s">
        <v>88</v>
      </c>
    </row>
    <row r="325" spans="2:51" s="12" customFormat="1" ht="12">
      <c r="B325" s="229"/>
      <c r="C325" s="230"/>
      <c r="D325" s="225" t="s">
        <v>138</v>
      </c>
      <c r="E325" s="230"/>
      <c r="F325" s="232" t="s">
        <v>398</v>
      </c>
      <c r="G325" s="230"/>
      <c r="H325" s="233">
        <v>1.902</v>
      </c>
      <c r="I325" s="234"/>
      <c r="J325" s="230"/>
      <c r="K325" s="230"/>
      <c r="L325" s="235"/>
      <c r="M325" s="236"/>
      <c r="N325" s="237"/>
      <c r="O325" s="237"/>
      <c r="P325" s="237"/>
      <c r="Q325" s="237"/>
      <c r="R325" s="237"/>
      <c r="S325" s="237"/>
      <c r="T325" s="238"/>
      <c r="AT325" s="239" t="s">
        <v>138</v>
      </c>
      <c r="AU325" s="239" t="s">
        <v>88</v>
      </c>
      <c r="AV325" s="12" t="s">
        <v>88</v>
      </c>
      <c r="AW325" s="12" t="s">
        <v>4</v>
      </c>
      <c r="AX325" s="12" t="s">
        <v>22</v>
      </c>
      <c r="AY325" s="239" t="s">
        <v>125</v>
      </c>
    </row>
    <row r="326" spans="2:65" s="1" customFormat="1" ht="16.5" customHeight="1">
      <c r="B326" s="39"/>
      <c r="C326" s="212" t="s">
        <v>399</v>
      </c>
      <c r="D326" s="212" t="s">
        <v>127</v>
      </c>
      <c r="E326" s="213" t="s">
        <v>400</v>
      </c>
      <c r="F326" s="214" t="s">
        <v>401</v>
      </c>
      <c r="G326" s="215" t="s">
        <v>130</v>
      </c>
      <c r="H326" s="216">
        <v>63.4</v>
      </c>
      <c r="I326" s="217"/>
      <c r="J326" s="218">
        <f>ROUND(I326*H326,2)</f>
        <v>0</v>
      </c>
      <c r="K326" s="214" t="s">
        <v>131</v>
      </c>
      <c r="L326" s="44"/>
      <c r="M326" s="219" t="s">
        <v>20</v>
      </c>
      <c r="N326" s="220" t="s">
        <v>50</v>
      </c>
      <c r="O326" s="84"/>
      <c r="P326" s="221">
        <f>O326*H326</f>
        <v>0</v>
      </c>
      <c r="Q326" s="221">
        <v>0</v>
      </c>
      <c r="R326" s="221">
        <f>Q326*H326</f>
        <v>0</v>
      </c>
      <c r="S326" s="221">
        <v>0</v>
      </c>
      <c r="T326" s="222">
        <f>S326*H326</f>
        <v>0</v>
      </c>
      <c r="AR326" s="223" t="s">
        <v>132</v>
      </c>
      <c r="AT326" s="223" t="s">
        <v>127</v>
      </c>
      <c r="AU326" s="223" t="s">
        <v>88</v>
      </c>
      <c r="AY326" s="18" t="s">
        <v>125</v>
      </c>
      <c r="BE326" s="224">
        <f>IF(N326="základní",J326,0)</f>
        <v>0</v>
      </c>
      <c r="BF326" s="224">
        <f>IF(N326="snížená",J326,0)</f>
        <v>0</v>
      </c>
      <c r="BG326" s="224">
        <f>IF(N326="zákl. přenesená",J326,0)</f>
        <v>0</v>
      </c>
      <c r="BH326" s="224">
        <f>IF(N326="sníž. přenesená",J326,0)</f>
        <v>0</v>
      </c>
      <c r="BI326" s="224">
        <f>IF(N326="nulová",J326,0)</f>
        <v>0</v>
      </c>
      <c r="BJ326" s="18" t="s">
        <v>22</v>
      </c>
      <c r="BK326" s="224">
        <f>ROUND(I326*H326,2)</f>
        <v>0</v>
      </c>
      <c r="BL326" s="18" t="s">
        <v>132</v>
      </c>
      <c r="BM326" s="223" t="s">
        <v>402</v>
      </c>
    </row>
    <row r="327" spans="2:47" s="1" customFormat="1" ht="12">
      <c r="B327" s="39"/>
      <c r="C327" s="40"/>
      <c r="D327" s="225" t="s">
        <v>134</v>
      </c>
      <c r="E327" s="40"/>
      <c r="F327" s="226" t="s">
        <v>403</v>
      </c>
      <c r="G327" s="40"/>
      <c r="H327" s="40"/>
      <c r="I327" s="136"/>
      <c r="J327" s="40"/>
      <c r="K327" s="40"/>
      <c r="L327" s="44"/>
      <c r="M327" s="227"/>
      <c r="N327" s="84"/>
      <c r="O327" s="84"/>
      <c r="P327" s="84"/>
      <c r="Q327" s="84"/>
      <c r="R327" s="84"/>
      <c r="S327" s="84"/>
      <c r="T327" s="85"/>
      <c r="AT327" s="18" t="s">
        <v>134</v>
      </c>
      <c r="AU327" s="18" t="s">
        <v>88</v>
      </c>
    </row>
    <row r="328" spans="2:47" s="1" customFormat="1" ht="12">
      <c r="B328" s="39"/>
      <c r="C328" s="40"/>
      <c r="D328" s="225" t="s">
        <v>136</v>
      </c>
      <c r="E328" s="40"/>
      <c r="F328" s="228" t="s">
        <v>404</v>
      </c>
      <c r="G328" s="40"/>
      <c r="H328" s="40"/>
      <c r="I328" s="136"/>
      <c r="J328" s="40"/>
      <c r="K328" s="40"/>
      <c r="L328" s="44"/>
      <c r="M328" s="227"/>
      <c r="N328" s="84"/>
      <c r="O328" s="84"/>
      <c r="P328" s="84"/>
      <c r="Q328" s="84"/>
      <c r="R328" s="84"/>
      <c r="S328" s="84"/>
      <c r="T328" s="85"/>
      <c r="AT328" s="18" t="s">
        <v>136</v>
      </c>
      <c r="AU328" s="18" t="s">
        <v>88</v>
      </c>
    </row>
    <row r="329" spans="2:51" s="12" customFormat="1" ht="12">
      <c r="B329" s="229"/>
      <c r="C329" s="230"/>
      <c r="D329" s="225" t="s">
        <v>138</v>
      </c>
      <c r="E329" s="231" t="s">
        <v>20</v>
      </c>
      <c r="F329" s="232" t="s">
        <v>392</v>
      </c>
      <c r="G329" s="230"/>
      <c r="H329" s="233">
        <v>63.4</v>
      </c>
      <c r="I329" s="234"/>
      <c r="J329" s="230"/>
      <c r="K329" s="230"/>
      <c r="L329" s="235"/>
      <c r="M329" s="236"/>
      <c r="N329" s="237"/>
      <c r="O329" s="237"/>
      <c r="P329" s="237"/>
      <c r="Q329" s="237"/>
      <c r="R329" s="237"/>
      <c r="S329" s="237"/>
      <c r="T329" s="238"/>
      <c r="AT329" s="239" t="s">
        <v>138</v>
      </c>
      <c r="AU329" s="239" t="s">
        <v>88</v>
      </c>
      <c r="AV329" s="12" t="s">
        <v>88</v>
      </c>
      <c r="AW329" s="12" t="s">
        <v>41</v>
      </c>
      <c r="AX329" s="12" t="s">
        <v>22</v>
      </c>
      <c r="AY329" s="239" t="s">
        <v>125</v>
      </c>
    </row>
    <row r="330" spans="2:65" s="1" customFormat="1" ht="16.5" customHeight="1">
      <c r="B330" s="39"/>
      <c r="C330" s="212" t="s">
        <v>405</v>
      </c>
      <c r="D330" s="212" t="s">
        <v>127</v>
      </c>
      <c r="E330" s="213" t="s">
        <v>406</v>
      </c>
      <c r="F330" s="214" t="s">
        <v>407</v>
      </c>
      <c r="G330" s="215" t="s">
        <v>163</v>
      </c>
      <c r="H330" s="216">
        <v>40</v>
      </c>
      <c r="I330" s="217"/>
      <c r="J330" s="218">
        <f>ROUND(I330*H330,2)</f>
        <v>0</v>
      </c>
      <c r="K330" s="214" t="s">
        <v>20</v>
      </c>
      <c r="L330" s="44"/>
      <c r="M330" s="219" t="s">
        <v>20</v>
      </c>
      <c r="N330" s="220" t="s">
        <v>50</v>
      </c>
      <c r="O330" s="84"/>
      <c r="P330" s="221">
        <f>O330*H330</f>
        <v>0</v>
      </c>
      <c r="Q330" s="221">
        <v>0</v>
      </c>
      <c r="R330" s="221">
        <f>Q330*H330</f>
        <v>0</v>
      </c>
      <c r="S330" s="221">
        <v>0</v>
      </c>
      <c r="T330" s="222">
        <f>S330*H330</f>
        <v>0</v>
      </c>
      <c r="AR330" s="223" t="s">
        <v>132</v>
      </c>
      <c r="AT330" s="223" t="s">
        <v>127</v>
      </c>
      <c r="AU330" s="223" t="s">
        <v>88</v>
      </c>
      <c r="AY330" s="18" t="s">
        <v>125</v>
      </c>
      <c r="BE330" s="224">
        <f>IF(N330="základní",J330,0)</f>
        <v>0</v>
      </c>
      <c r="BF330" s="224">
        <f>IF(N330="snížená",J330,0)</f>
        <v>0</v>
      </c>
      <c r="BG330" s="224">
        <f>IF(N330="zákl. přenesená",J330,0)</f>
        <v>0</v>
      </c>
      <c r="BH330" s="224">
        <f>IF(N330="sníž. přenesená",J330,0)</f>
        <v>0</v>
      </c>
      <c r="BI330" s="224">
        <f>IF(N330="nulová",J330,0)</f>
        <v>0</v>
      </c>
      <c r="BJ330" s="18" t="s">
        <v>22</v>
      </c>
      <c r="BK330" s="224">
        <f>ROUND(I330*H330,2)</f>
        <v>0</v>
      </c>
      <c r="BL330" s="18" t="s">
        <v>132</v>
      </c>
      <c r="BM330" s="223" t="s">
        <v>408</v>
      </c>
    </row>
    <row r="331" spans="2:47" s="1" customFormat="1" ht="12">
      <c r="B331" s="39"/>
      <c r="C331" s="40"/>
      <c r="D331" s="225" t="s">
        <v>134</v>
      </c>
      <c r="E331" s="40"/>
      <c r="F331" s="226" t="s">
        <v>407</v>
      </c>
      <c r="G331" s="40"/>
      <c r="H331" s="40"/>
      <c r="I331" s="136"/>
      <c r="J331" s="40"/>
      <c r="K331" s="40"/>
      <c r="L331" s="44"/>
      <c r="M331" s="227"/>
      <c r="N331" s="84"/>
      <c r="O331" s="84"/>
      <c r="P331" s="84"/>
      <c r="Q331" s="84"/>
      <c r="R331" s="84"/>
      <c r="S331" s="84"/>
      <c r="T331" s="85"/>
      <c r="AT331" s="18" t="s">
        <v>134</v>
      </c>
      <c r="AU331" s="18" t="s">
        <v>88</v>
      </c>
    </row>
    <row r="332" spans="2:63" s="11" customFormat="1" ht="22.8" customHeight="1">
      <c r="B332" s="196"/>
      <c r="C332" s="197"/>
      <c r="D332" s="198" t="s">
        <v>78</v>
      </c>
      <c r="E332" s="210" t="s">
        <v>88</v>
      </c>
      <c r="F332" s="210" t="s">
        <v>409</v>
      </c>
      <c r="G332" s="197"/>
      <c r="H332" s="197"/>
      <c r="I332" s="200"/>
      <c r="J332" s="211">
        <f>BK332</f>
        <v>0</v>
      </c>
      <c r="K332" s="197"/>
      <c r="L332" s="202"/>
      <c r="M332" s="203"/>
      <c r="N332" s="204"/>
      <c r="O332" s="204"/>
      <c r="P332" s="205">
        <f>SUM(P333:P339)</f>
        <v>0</v>
      </c>
      <c r="Q332" s="204"/>
      <c r="R332" s="205">
        <f>SUM(R333:R339)</f>
        <v>0.0538</v>
      </c>
      <c r="S332" s="204"/>
      <c r="T332" s="206">
        <f>SUM(T333:T339)</f>
        <v>0</v>
      </c>
      <c r="AR332" s="207" t="s">
        <v>22</v>
      </c>
      <c r="AT332" s="208" t="s">
        <v>78</v>
      </c>
      <c r="AU332" s="208" t="s">
        <v>22</v>
      </c>
      <c r="AY332" s="207" t="s">
        <v>125</v>
      </c>
      <c r="BK332" s="209">
        <f>SUM(BK333:BK339)</f>
        <v>0</v>
      </c>
    </row>
    <row r="333" spans="2:65" s="1" customFormat="1" ht="16.5" customHeight="1">
      <c r="B333" s="39"/>
      <c r="C333" s="212" t="s">
        <v>410</v>
      </c>
      <c r="D333" s="212" t="s">
        <v>127</v>
      </c>
      <c r="E333" s="213" t="s">
        <v>411</v>
      </c>
      <c r="F333" s="214" t="s">
        <v>412</v>
      </c>
      <c r="G333" s="215" t="s">
        <v>130</v>
      </c>
      <c r="H333" s="216">
        <v>20</v>
      </c>
      <c r="I333" s="217"/>
      <c r="J333" s="218">
        <f>ROUND(I333*H333,2)</f>
        <v>0</v>
      </c>
      <c r="K333" s="214" t="s">
        <v>131</v>
      </c>
      <c r="L333" s="44"/>
      <c r="M333" s="219" t="s">
        <v>20</v>
      </c>
      <c r="N333" s="220" t="s">
        <v>50</v>
      </c>
      <c r="O333" s="84"/>
      <c r="P333" s="221">
        <f>O333*H333</f>
        <v>0</v>
      </c>
      <c r="Q333" s="221">
        <v>0.00269</v>
      </c>
      <c r="R333" s="221">
        <f>Q333*H333</f>
        <v>0.0538</v>
      </c>
      <c r="S333" s="221">
        <v>0</v>
      </c>
      <c r="T333" s="222">
        <f>S333*H333</f>
        <v>0</v>
      </c>
      <c r="AR333" s="223" t="s">
        <v>132</v>
      </c>
      <c r="AT333" s="223" t="s">
        <v>127</v>
      </c>
      <c r="AU333" s="223" t="s">
        <v>88</v>
      </c>
      <c r="AY333" s="18" t="s">
        <v>125</v>
      </c>
      <c r="BE333" s="224">
        <f>IF(N333="základní",J333,0)</f>
        <v>0</v>
      </c>
      <c r="BF333" s="224">
        <f>IF(N333="snížená",J333,0)</f>
        <v>0</v>
      </c>
      <c r="BG333" s="224">
        <f>IF(N333="zákl. přenesená",J333,0)</f>
        <v>0</v>
      </c>
      <c r="BH333" s="224">
        <f>IF(N333="sníž. přenesená",J333,0)</f>
        <v>0</v>
      </c>
      <c r="BI333" s="224">
        <f>IF(N333="nulová",J333,0)</f>
        <v>0</v>
      </c>
      <c r="BJ333" s="18" t="s">
        <v>22</v>
      </c>
      <c r="BK333" s="224">
        <f>ROUND(I333*H333,2)</f>
        <v>0</v>
      </c>
      <c r="BL333" s="18" t="s">
        <v>132</v>
      </c>
      <c r="BM333" s="223" t="s">
        <v>413</v>
      </c>
    </row>
    <row r="334" spans="2:47" s="1" customFormat="1" ht="12">
      <c r="B334" s="39"/>
      <c r="C334" s="40"/>
      <c r="D334" s="225" t="s">
        <v>134</v>
      </c>
      <c r="E334" s="40"/>
      <c r="F334" s="226" t="s">
        <v>414</v>
      </c>
      <c r="G334" s="40"/>
      <c r="H334" s="40"/>
      <c r="I334" s="136"/>
      <c r="J334" s="40"/>
      <c r="K334" s="40"/>
      <c r="L334" s="44"/>
      <c r="M334" s="227"/>
      <c r="N334" s="84"/>
      <c r="O334" s="84"/>
      <c r="P334" s="84"/>
      <c r="Q334" s="84"/>
      <c r="R334" s="84"/>
      <c r="S334" s="84"/>
      <c r="T334" s="85"/>
      <c r="AT334" s="18" t="s">
        <v>134</v>
      </c>
      <c r="AU334" s="18" t="s">
        <v>88</v>
      </c>
    </row>
    <row r="335" spans="2:47" s="1" customFormat="1" ht="12">
      <c r="B335" s="39"/>
      <c r="C335" s="40"/>
      <c r="D335" s="225" t="s">
        <v>136</v>
      </c>
      <c r="E335" s="40"/>
      <c r="F335" s="228" t="s">
        <v>415</v>
      </c>
      <c r="G335" s="40"/>
      <c r="H335" s="40"/>
      <c r="I335" s="136"/>
      <c r="J335" s="40"/>
      <c r="K335" s="40"/>
      <c r="L335" s="44"/>
      <c r="M335" s="227"/>
      <c r="N335" s="84"/>
      <c r="O335" s="84"/>
      <c r="P335" s="84"/>
      <c r="Q335" s="84"/>
      <c r="R335" s="84"/>
      <c r="S335" s="84"/>
      <c r="T335" s="85"/>
      <c r="AT335" s="18" t="s">
        <v>136</v>
      </c>
      <c r="AU335" s="18" t="s">
        <v>88</v>
      </c>
    </row>
    <row r="336" spans="2:51" s="12" customFormat="1" ht="12">
      <c r="B336" s="229"/>
      <c r="C336" s="230"/>
      <c r="D336" s="225" t="s">
        <v>138</v>
      </c>
      <c r="E336" s="231" t="s">
        <v>20</v>
      </c>
      <c r="F336" s="232" t="s">
        <v>416</v>
      </c>
      <c r="G336" s="230"/>
      <c r="H336" s="233">
        <v>20</v>
      </c>
      <c r="I336" s="234"/>
      <c r="J336" s="230"/>
      <c r="K336" s="230"/>
      <c r="L336" s="235"/>
      <c r="M336" s="236"/>
      <c r="N336" s="237"/>
      <c r="O336" s="237"/>
      <c r="P336" s="237"/>
      <c r="Q336" s="237"/>
      <c r="R336" s="237"/>
      <c r="S336" s="237"/>
      <c r="T336" s="238"/>
      <c r="AT336" s="239" t="s">
        <v>138</v>
      </c>
      <c r="AU336" s="239" t="s">
        <v>88</v>
      </c>
      <c r="AV336" s="12" t="s">
        <v>88</v>
      </c>
      <c r="AW336" s="12" t="s">
        <v>41</v>
      </c>
      <c r="AX336" s="12" t="s">
        <v>22</v>
      </c>
      <c r="AY336" s="239" t="s">
        <v>125</v>
      </c>
    </row>
    <row r="337" spans="2:65" s="1" customFormat="1" ht="16.5" customHeight="1">
      <c r="B337" s="39"/>
      <c r="C337" s="212" t="s">
        <v>417</v>
      </c>
      <c r="D337" s="212" t="s">
        <v>127</v>
      </c>
      <c r="E337" s="213" t="s">
        <v>418</v>
      </c>
      <c r="F337" s="214" t="s">
        <v>419</v>
      </c>
      <c r="G337" s="215" t="s">
        <v>130</v>
      </c>
      <c r="H337" s="216">
        <v>20</v>
      </c>
      <c r="I337" s="217"/>
      <c r="J337" s="218">
        <f>ROUND(I337*H337,2)</f>
        <v>0</v>
      </c>
      <c r="K337" s="214" t="s">
        <v>131</v>
      </c>
      <c r="L337" s="44"/>
      <c r="M337" s="219" t="s">
        <v>20</v>
      </c>
      <c r="N337" s="220" t="s">
        <v>50</v>
      </c>
      <c r="O337" s="84"/>
      <c r="P337" s="221">
        <f>O337*H337</f>
        <v>0</v>
      </c>
      <c r="Q337" s="221">
        <v>0</v>
      </c>
      <c r="R337" s="221">
        <f>Q337*H337</f>
        <v>0</v>
      </c>
      <c r="S337" s="221">
        <v>0</v>
      </c>
      <c r="T337" s="222">
        <f>S337*H337</f>
        <v>0</v>
      </c>
      <c r="AR337" s="223" t="s">
        <v>132</v>
      </c>
      <c r="AT337" s="223" t="s">
        <v>127</v>
      </c>
      <c r="AU337" s="223" t="s">
        <v>88</v>
      </c>
      <c r="AY337" s="18" t="s">
        <v>125</v>
      </c>
      <c r="BE337" s="224">
        <f>IF(N337="základní",J337,0)</f>
        <v>0</v>
      </c>
      <c r="BF337" s="224">
        <f>IF(N337="snížená",J337,0)</f>
        <v>0</v>
      </c>
      <c r="BG337" s="224">
        <f>IF(N337="zákl. přenesená",J337,0)</f>
        <v>0</v>
      </c>
      <c r="BH337" s="224">
        <f>IF(N337="sníž. přenesená",J337,0)</f>
        <v>0</v>
      </c>
      <c r="BI337" s="224">
        <f>IF(N337="nulová",J337,0)</f>
        <v>0</v>
      </c>
      <c r="BJ337" s="18" t="s">
        <v>22</v>
      </c>
      <c r="BK337" s="224">
        <f>ROUND(I337*H337,2)</f>
        <v>0</v>
      </c>
      <c r="BL337" s="18" t="s">
        <v>132</v>
      </c>
      <c r="BM337" s="223" t="s">
        <v>420</v>
      </c>
    </row>
    <row r="338" spans="2:47" s="1" customFormat="1" ht="12">
      <c r="B338" s="39"/>
      <c r="C338" s="40"/>
      <c r="D338" s="225" t="s">
        <v>134</v>
      </c>
      <c r="E338" s="40"/>
      <c r="F338" s="226" t="s">
        <v>421</v>
      </c>
      <c r="G338" s="40"/>
      <c r="H338" s="40"/>
      <c r="I338" s="136"/>
      <c r="J338" s="40"/>
      <c r="K338" s="40"/>
      <c r="L338" s="44"/>
      <c r="M338" s="227"/>
      <c r="N338" s="84"/>
      <c r="O338" s="84"/>
      <c r="P338" s="84"/>
      <c r="Q338" s="84"/>
      <c r="R338" s="84"/>
      <c r="S338" s="84"/>
      <c r="T338" s="85"/>
      <c r="AT338" s="18" t="s">
        <v>134</v>
      </c>
      <c r="AU338" s="18" t="s">
        <v>88</v>
      </c>
    </row>
    <row r="339" spans="2:47" s="1" customFormat="1" ht="12">
      <c r="B339" s="39"/>
      <c r="C339" s="40"/>
      <c r="D339" s="225" t="s">
        <v>136</v>
      </c>
      <c r="E339" s="40"/>
      <c r="F339" s="228" t="s">
        <v>415</v>
      </c>
      <c r="G339" s="40"/>
      <c r="H339" s="40"/>
      <c r="I339" s="136"/>
      <c r="J339" s="40"/>
      <c r="K339" s="40"/>
      <c r="L339" s="44"/>
      <c r="M339" s="227"/>
      <c r="N339" s="84"/>
      <c r="O339" s="84"/>
      <c r="P339" s="84"/>
      <c r="Q339" s="84"/>
      <c r="R339" s="84"/>
      <c r="S339" s="84"/>
      <c r="T339" s="85"/>
      <c r="AT339" s="18" t="s">
        <v>136</v>
      </c>
      <c r="AU339" s="18" t="s">
        <v>88</v>
      </c>
    </row>
    <row r="340" spans="2:63" s="11" customFormat="1" ht="22.8" customHeight="1">
      <c r="B340" s="196"/>
      <c r="C340" s="197"/>
      <c r="D340" s="198" t="s">
        <v>78</v>
      </c>
      <c r="E340" s="210" t="s">
        <v>145</v>
      </c>
      <c r="F340" s="210" t="s">
        <v>422</v>
      </c>
      <c r="G340" s="197"/>
      <c r="H340" s="197"/>
      <c r="I340" s="200"/>
      <c r="J340" s="211">
        <f>BK340</f>
        <v>0</v>
      </c>
      <c r="K340" s="197"/>
      <c r="L340" s="202"/>
      <c r="M340" s="203"/>
      <c r="N340" s="204"/>
      <c r="O340" s="204"/>
      <c r="P340" s="205">
        <f>SUM(P341:P364)</f>
        <v>0</v>
      </c>
      <c r="Q340" s="204"/>
      <c r="R340" s="205">
        <f>SUM(R341:R364)</f>
        <v>120.5362018</v>
      </c>
      <c r="S340" s="204"/>
      <c r="T340" s="206">
        <f>SUM(T341:T364)</f>
        <v>0</v>
      </c>
      <c r="AR340" s="207" t="s">
        <v>22</v>
      </c>
      <c r="AT340" s="208" t="s">
        <v>78</v>
      </c>
      <c r="AU340" s="208" t="s">
        <v>22</v>
      </c>
      <c r="AY340" s="207" t="s">
        <v>125</v>
      </c>
      <c r="BK340" s="209">
        <f>SUM(BK341:BK364)</f>
        <v>0</v>
      </c>
    </row>
    <row r="341" spans="2:65" s="1" customFormat="1" ht="16.5" customHeight="1">
      <c r="B341" s="39"/>
      <c r="C341" s="212" t="s">
        <v>423</v>
      </c>
      <c r="D341" s="212" t="s">
        <v>127</v>
      </c>
      <c r="E341" s="213" t="s">
        <v>424</v>
      </c>
      <c r="F341" s="214" t="s">
        <v>425</v>
      </c>
      <c r="G341" s="215" t="s">
        <v>130</v>
      </c>
      <c r="H341" s="216">
        <v>48.3</v>
      </c>
      <c r="I341" s="217"/>
      <c r="J341" s="218">
        <f>ROUND(I341*H341,2)</f>
        <v>0</v>
      </c>
      <c r="K341" s="214" t="s">
        <v>131</v>
      </c>
      <c r="L341" s="44"/>
      <c r="M341" s="219" t="s">
        <v>20</v>
      </c>
      <c r="N341" s="220" t="s">
        <v>50</v>
      </c>
      <c r="O341" s="84"/>
      <c r="P341" s="221">
        <f>O341*H341</f>
        <v>0</v>
      </c>
      <c r="Q341" s="221">
        <v>0.00955</v>
      </c>
      <c r="R341" s="221">
        <f>Q341*H341</f>
        <v>0.4612649999999999</v>
      </c>
      <c r="S341" s="221">
        <v>0</v>
      </c>
      <c r="T341" s="222">
        <f>S341*H341</f>
        <v>0</v>
      </c>
      <c r="AR341" s="223" t="s">
        <v>132</v>
      </c>
      <c r="AT341" s="223" t="s">
        <v>127</v>
      </c>
      <c r="AU341" s="223" t="s">
        <v>88</v>
      </c>
      <c r="AY341" s="18" t="s">
        <v>125</v>
      </c>
      <c r="BE341" s="224">
        <f>IF(N341="základní",J341,0)</f>
        <v>0</v>
      </c>
      <c r="BF341" s="224">
        <f>IF(N341="snížená",J341,0)</f>
        <v>0</v>
      </c>
      <c r="BG341" s="224">
        <f>IF(N341="zákl. přenesená",J341,0)</f>
        <v>0</v>
      </c>
      <c r="BH341" s="224">
        <f>IF(N341="sníž. přenesená",J341,0)</f>
        <v>0</v>
      </c>
      <c r="BI341" s="224">
        <f>IF(N341="nulová",J341,0)</f>
        <v>0</v>
      </c>
      <c r="BJ341" s="18" t="s">
        <v>22</v>
      </c>
      <c r="BK341" s="224">
        <f>ROUND(I341*H341,2)</f>
        <v>0</v>
      </c>
      <c r="BL341" s="18" t="s">
        <v>132</v>
      </c>
      <c r="BM341" s="223" t="s">
        <v>426</v>
      </c>
    </row>
    <row r="342" spans="2:47" s="1" customFormat="1" ht="12">
      <c r="B342" s="39"/>
      <c r="C342" s="40"/>
      <c r="D342" s="225" t="s">
        <v>134</v>
      </c>
      <c r="E342" s="40"/>
      <c r="F342" s="226" t="s">
        <v>427</v>
      </c>
      <c r="G342" s="40"/>
      <c r="H342" s="40"/>
      <c r="I342" s="136"/>
      <c r="J342" s="40"/>
      <c r="K342" s="40"/>
      <c r="L342" s="44"/>
      <c r="M342" s="227"/>
      <c r="N342" s="84"/>
      <c r="O342" s="84"/>
      <c r="P342" s="84"/>
      <c r="Q342" s="84"/>
      <c r="R342" s="84"/>
      <c r="S342" s="84"/>
      <c r="T342" s="85"/>
      <c r="AT342" s="18" t="s">
        <v>134</v>
      </c>
      <c r="AU342" s="18" t="s">
        <v>88</v>
      </c>
    </row>
    <row r="343" spans="2:51" s="12" customFormat="1" ht="12">
      <c r="B343" s="229"/>
      <c r="C343" s="230"/>
      <c r="D343" s="225" t="s">
        <v>138</v>
      </c>
      <c r="E343" s="231" t="s">
        <v>20</v>
      </c>
      <c r="F343" s="232" t="s">
        <v>428</v>
      </c>
      <c r="G343" s="230"/>
      <c r="H343" s="233">
        <v>48.3</v>
      </c>
      <c r="I343" s="234"/>
      <c r="J343" s="230"/>
      <c r="K343" s="230"/>
      <c r="L343" s="235"/>
      <c r="M343" s="236"/>
      <c r="N343" s="237"/>
      <c r="O343" s="237"/>
      <c r="P343" s="237"/>
      <c r="Q343" s="237"/>
      <c r="R343" s="237"/>
      <c r="S343" s="237"/>
      <c r="T343" s="238"/>
      <c r="AT343" s="239" t="s">
        <v>138</v>
      </c>
      <c r="AU343" s="239" t="s">
        <v>88</v>
      </c>
      <c r="AV343" s="12" t="s">
        <v>88</v>
      </c>
      <c r="AW343" s="12" t="s">
        <v>41</v>
      </c>
      <c r="AX343" s="12" t="s">
        <v>22</v>
      </c>
      <c r="AY343" s="239" t="s">
        <v>125</v>
      </c>
    </row>
    <row r="344" spans="2:65" s="1" customFormat="1" ht="16.5" customHeight="1">
      <c r="B344" s="39"/>
      <c r="C344" s="212" t="s">
        <v>429</v>
      </c>
      <c r="D344" s="212" t="s">
        <v>127</v>
      </c>
      <c r="E344" s="213" t="s">
        <v>430</v>
      </c>
      <c r="F344" s="214" t="s">
        <v>431</v>
      </c>
      <c r="G344" s="215" t="s">
        <v>130</v>
      </c>
      <c r="H344" s="216">
        <v>48.3</v>
      </c>
      <c r="I344" s="217"/>
      <c r="J344" s="218">
        <f>ROUND(I344*H344,2)</f>
        <v>0</v>
      </c>
      <c r="K344" s="214" t="s">
        <v>131</v>
      </c>
      <c r="L344" s="44"/>
      <c r="M344" s="219" t="s">
        <v>20</v>
      </c>
      <c r="N344" s="220" t="s">
        <v>50</v>
      </c>
      <c r="O344" s="84"/>
      <c r="P344" s="221">
        <f>O344*H344</f>
        <v>0</v>
      </c>
      <c r="Q344" s="221">
        <v>0</v>
      </c>
      <c r="R344" s="221">
        <f>Q344*H344</f>
        <v>0</v>
      </c>
      <c r="S344" s="221">
        <v>0</v>
      </c>
      <c r="T344" s="222">
        <f>S344*H344</f>
        <v>0</v>
      </c>
      <c r="AR344" s="223" t="s">
        <v>132</v>
      </c>
      <c r="AT344" s="223" t="s">
        <v>127</v>
      </c>
      <c r="AU344" s="223" t="s">
        <v>88</v>
      </c>
      <c r="AY344" s="18" t="s">
        <v>125</v>
      </c>
      <c r="BE344" s="224">
        <f>IF(N344="základní",J344,0)</f>
        <v>0</v>
      </c>
      <c r="BF344" s="224">
        <f>IF(N344="snížená",J344,0)</f>
        <v>0</v>
      </c>
      <c r="BG344" s="224">
        <f>IF(N344="zákl. přenesená",J344,0)</f>
        <v>0</v>
      </c>
      <c r="BH344" s="224">
        <f>IF(N344="sníž. přenesená",J344,0)</f>
        <v>0</v>
      </c>
      <c r="BI344" s="224">
        <f>IF(N344="nulová",J344,0)</f>
        <v>0</v>
      </c>
      <c r="BJ344" s="18" t="s">
        <v>22</v>
      </c>
      <c r="BK344" s="224">
        <f>ROUND(I344*H344,2)</f>
        <v>0</v>
      </c>
      <c r="BL344" s="18" t="s">
        <v>132</v>
      </c>
      <c r="BM344" s="223" t="s">
        <v>432</v>
      </c>
    </row>
    <row r="345" spans="2:47" s="1" customFormat="1" ht="12">
      <c r="B345" s="39"/>
      <c r="C345" s="40"/>
      <c r="D345" s="225" t="s">
        <v>134</v>
      </c>
      <c r="E345" s="40"/>
      <c r="F345" s="226" t="s">
        <v>433</v>
      </c>
      <c r="G345" s="40"/>
      <c r="H345" s="40"/>
      <c r="I345" s="136"/>
      <c r="J345" s="40"/>
      <c r="K345" s="40"/>
      <c r="L345" s="44"/>
      <c r="M345" s="227"/>
      <c r="N345" s="84"/>
      <c r="O345" s="84"/>
      <c r="P345" s="84"/>
      <c r="Q345" s="84"/>
      <c r="R345" s="84"/>
      <c r="S345" s="84"/>
      <c r="T345" s="85"/>
      <c r="AT345" s="18" t="s">
        <v>134</v>
      </c>
      <c r="AU345" s="18" t="s">
        <v>88</v>
      </c>
    </row>
    <row r="346" spans="2:65" s="1" customFormat="1" ht="16.5" customHeight="1">
      <c r="B346" s="39"/>
      <c r="C346" s="212" t="s">
        <v>434</v>
      </c>
      <c r="D346" s="212" t="s">
        <v>127</v>
      </c>
      <c r="E346" s="213" t="s">
        <v>435</v>
      </c>
      <c r="F346" s="214" t="s">
        <v>436</v>
      </c>
      <c r="G346" s="215" t="s">
        <v>170</v>
      </c>
      <c r="H346" s="216">
        <v>20</v>
      </c>
      <c r="I346" s="217"/>
      <c r="J346" s="218">
        <f>ROUND(I346*H346,2)</f>
        <v>0</v>
      </c>
      <c r="K346" s="214" t="s">
        <v>131</v>
      </c>
      <c r="L346" s="44"/>
      <c r="M346" s="219" t="s">
        <v>20</v>
      </c>
      <c r="N346" s="220" t="s">
        <v>50</v>
      </c>
      <c r="O346" s="84"/>
      <c r="P346" s="221">
        <f>O346*H346</f>
        <v>0</v>
      </c>
      <c r="Q346" s="221">
        <v>2.67702</v>
      </c>
      <c r="R346" s="221">
        <f>Q346*H346</f>
        <v>53.540400000000005</v>
      </c>
      <c r="S346" s="221">
        <v>0</v>
      </c>
      <c r="T346" s="222">
        <f>S346*H346</f>
        <v>0</v>
      </c>
      <c r="AR346" s="223" t="s">
        <v>132</v>
      </c>
      <c r="AT346" s="223" t="s">
        <v>127</v>
      </c>
      <c r="AU346" s="223" t="s">
        <v>88</v>
      </c>
      <c r="AY346" s="18" t="s">
        <v>125</v>
      </c>
      <c r="BE346" s="224">
        <f>IF(N346="základní",J346,0)</f>
        <v>0</v>
      </c>
      <c r="BF346" s="224">
        <f>IF(N346="snížená",J346,0)</f>
        <v>0</v>
      </c>
      <c r="BG346" s="224">
        <f>IF(N346="zákl. přenesená",J346,0)</f>
        <v>0</v>
      </c>
      <c r="BH346" s="224">
        <f>IF(N346="sníž. přenesená",J346,0)</f>
        <v>0</v>
      </c>
      <c r="BI346" s="224">
        <f>IF(N346="nulová",J346,0)</f>
        <v>0</v>
      </c>
      <c r="BJ346" s="18" t="s">
        <v>22</v>
      </c>
      <c r="BK346" s="224">
        <f>ROUND(I346*H346,2)</f>
        <v>0</v>
      </c>
      <c r="BL346" s="18" t="s">
        <v>132</v>
      </c>
      <c r="BM346" s="223" t="s">
        <v>437</v>
      </c>
    </row>
    <row r="347" spans="2:47" s="1" customFormat="1" ht="12">
      <c r="B347" s="39"/>
      <c r="C347" s="40"/>
      <c r="D347" s="225" t="s">
        <v>134</v>
      </c>
      <c r="E347" s="40"/>
      <c r="F347" s="226" t="s">
        <v>438</v>
      </c>
      <c r="G347" s="40"/>
      <c r="H347" s="40"/>
      <c r="I347" s="136"/>
      <c r="J347" s="40"/>
      <c r="K347" s="40"/>
      <c r="L347" s="44"/>
      <c r="M347" s="227"/>
      <c r="N347" s="84"/>
      <c r="O347" s="84"/>
      <c r="P347" s="84"/>
      <c r="Q347" s="84"/>
      <c r="R347" s="84"/>
      <c r="S347" s="84"/>
      <c r="T347" s="85"/>
      <c r="AT347" s="18" t="s">
        <v>134</v>
      </c>
      <c r="AU347" s="18" t="s">
        <v>88</v>
      </c>
    </row>
    <row r="348" spans="2:47" s="1" customFormat="1" ht="12">
      <c r="B348" s="39"/>
      <c r="C348" s="40"/>
      <c r="D348" s="225" t="s">
        <v>136</v>
      </c>
      <c r="E348" s="40"/>
      <c r="F348" s="228" t="s">
        <v>439</v>
      </c>
      <c r="G348" s="40"/>
      <c r="H348" s="40"/>
      <c r="I348" s="136"/>
      <c r="J348" s="40"/>
      <c r="K348" s="40"/>
      <c r="L348" s="44"/>
      <c r="M348" s="227"/>
      <c r="N348" s="84"/>
      <c r="O348" s="84"/>
      <c r="P348" s="84"/>
      <c r="Q348" s="84"/>
      <c r="R348" s="84"/>
      <c r="S348" s="84"/>
      <c r="T348" s="85"/>
      <c r="AT348" s="18" t="s">
        <v>136</v>
      </c>
      <c r="AU348" s="18" t="s">
        <v>88</v>
      </c>
    </row>
    <row r="349" spans="2:51" s="12" customFormat="1" ht="12">
      <c r="B349" s="229"/>
      <c r="C349" s="230"/>
      <c r="D349" s="225" t="s">
        <v>138</v>
      </c>
      <c r="E349" s="231" t="s">
        <v>20</v>
      </c>
      <c r="F349" s="232" t="s">
        <v>440</v>
      </c>
      <c r="G349" s="230"/>
      <c r="H349" s="233">
        <v>20</v>
      </c>
      <c r="I349" s="234"/>
      <c r="J349" s="230"/>
      <c r="K349" s="230"/>
      <c r="L349" s="235"/>
      <c r="M349" s="236"/>
      <c r="N349" s="237"/>
      <c r="O349" s="237"/>
      <c r="P349" s="237"/>
      <c r="Q349" s="237"/>
      <c r="R349" s="237"/>
      <c r="S349" s="237"/>
      <c r="T349" s="238"/>
      <c r="AT349" s="239" t="s">
        <v>138</v>
      </c>
      <c r="AU349" s="239" t="s">
        <v>88</v>
      </c>
      <c r="AV349" s="12" t="s">
        <v>88</v>
      </c>
      <c r="AW349" s="12" t="s">
        <v>41</v>
      </c>
      <c r="AX349" s="12" t="s">
        <v>22</v>
      </c>
      <c r="AY349" s="239" t="s">
        <v>125</v>
      </c>
    </row>
    <row r="350" spans="2:65" s="1" customFormat="1" ht="16.5" customHeight="1">
      <c r="B350" s="39"/>
      <c r="C350" s="212" t="s">
        <v>441</v>
      </c>
      <c r="D350" s="212" t="s">
        <v>127</v>
      </c>
      <c r="E350" s="213" t="s">
        <v>442</v>
      </c>
      <c r="F350" s="214" t="s">
        <v>443</v>
      </c>
      <c r="G350" s="215" t="s">
        <v>170</v>
      </c>
      <c r="H350" s="216">
        <v>24.28</v>
      </c>
      <c r="I350" s="217"/>
      <c r="J350" s="218">
        <f>ROUND(I350*H350,2)</f>
        <v>0</v>
      </c>
      <c r="K350" s="214" t="s">
        <v>131</v>
      </c>
      <c r="L350" s="44"/>
      <c r="M350" s="219" t="s">
        <v>20</v>
      </c>
      <c r="N350" s="220" t="s">
        <v>50</v>
      </c>
      <c r="O350" s="84"/>
      <c r="P350" s="221">
        <f>O350*H350</f>
        <v>0</v>
      </c>
      <c r="Q350" s="221">
        <v>2.72586</v>
      </c>
      <c r="R350" s="221">
        <f>Q350*H350</f>
        <v>66.1838808</v>
      </c>
      <c r="S350" s="221">
        <v>0</v>
      </c>
      <c r="T350" s="222">
        <f>S350*H350</f>
        <v>0</v>
      </c>
      <c r="AR350" s="223" t="s">
        <v>132</v>
      </c>
      <c r="AT350" s="223" t="s">
        <v>127</v>
      </c>
      <c r="AU350" s="223" t="s">
        <v>88</v>
      </c>
      <c r="AY350" s="18" t="s">
        <v>125</v>
      </c>
      <c r="BE350" s="224">
        <f>IF(N350="základní",J350,0)</f>
        <v>0</v>
      </c>
      <c r="BF350" s="224">
        <f>IF(N350="snížená",J350,0)</f>
        <v>0</v>
      </c>
      <c r="BG350" s="224">
        <f>IF(N350="zákl. přenesená",J350,0)</f>
        <v>0</v>
      </c>
      <c r="BH350" s="224">
        <f>IF(N350="sníž. přenesená",J350,0)</f>
        <v>0</v>
      </c>
      <c r="BI350" s="224">
        <f>IF(N350="nulová",J350,0)</f>
        <v>0</v>
      </c>
      <c r="BJ350" s="18" t="s">
        <v>22</v>
      </c>
      <c r="BK350" s="224">
        <f>ROUND(I350*H350,2)</f>
        <v>0</v>
      </c>
      <c r="BL350" s="18" t="s">
        <v>132</v>
      </c>
      <c r="BM350" s="223" t="s">
        <v>444</v>
      </c>
    </row>
    <row r="351" spans="2:47" s="1" customFormat="1" ht="12">
      <c r="B351" s="39"/>
      <c r="C351" s="40"/>
      <c r="D351" s="225" t="s">
        <v>134</v>
      </c>
      <c r="E351" s="40"/>
      <c r="F351" s="226" t="s">
        <v>445</v>
      </c>
      <c r="G351" s="40"/>
      <c r="H351" s="40"/>
      <c r="I351" s="136"/>
      <c r="J351" s="40"/>
      <c r="K351" s="40"/>
      <c r="L351" s="44"/>
      <c r="M351" s="227"/>
      <c r="N351" s="84"/>
      <c r="O351" s="84"/>
      <c r="P351" s="84"/>
      <c r="Q351" s="84"/>
      <c r="R351" s="84"/>
      <c r="S351" s="84"/>
      <c r="T351" s="85"/>
      <c r="AT351" s="18" t="s">
        <v>134</v>
      </c>
      <c r="AU351" s="18" t="s">
        <v>88</v>
      </c>
    </row>
    <row r="352" spans="2:47" s="1" customFormat="1" ht="12">
      <c r="B352" s="39"/>
      <c r="C352" s="40"/>
      <c r="D352" s="225" t="s">
        <v>136</v>
      </c>
      <c r="E352" s="40"/>
      <c r="F352" s="228" t="s">
        <v>446</v>
      </c>
      <c r="G352" s="40"/>
      <c r="H352" s="40"/>
      <c r="I352" s="136"/>
      <c r="J352" s="40"/>
      <c r="K352" s="40"/>
      <c r="L352" s="44"/>
      <c r="M352" s="227"/>
      <c r="N352" s="84"/>
      <c r="O352" s="84"/>
      <c r="P352" s="84"/>
      <c r="Q352" s="84"/>
      <c r="R352" s="84"/>
      <c r="S352" s="84"/>
      <c r="T352" s="85"/>
      <c r="AT352" s="18" t="s">
        <v>136</v>
      </c>
      <c r="AU352" s="18" t="s">
        <v>88</v>
      </c>
    </row>
    <row r="353" spans="2:51" s="12" customFormat="1" ht="12">
      <c r="B353" s="229"/>
      <c r="C353" s="230"/>
      <c r="D353" s="225" t="s">
        <v>138</v>
      </c>
      <c r="E353" s="231" t="s">
        <v>20</v>
      </c>
      <c r="F353" s="232" t="s">
        <v>447</v>
      </c>
      <c r="G353" s="230"/>
      <c r="H353" s="233">
        <v>24.28</v>
      </c>
      <c r="I353" s="234"/>
      <c r="J353" s="230"/>
      <c r="K353" s="230"/>
      <c r="L353" s="235"/>
      <c r="M353" s="236"/>
      <c r="N353" s="237"/>
      <c r="O353" s="237"/>
      <c r="P353" s="237"/>
      <c r="Q353" s="237"/>
      <c r="R353" s="237"/>
      <c r="S353" s="237"/>
      <c r="T353" s="238"/>
      <c r="AT353" s="239" t="s">
        <v>138</v>
      </c>
      <c r="AU353" s="239" t="s">
        <v>88</v>
      </c>
      <c r="AV353" s="12" t="s">
        <v>88</v>
      </c>
      <c r="AW353" s="12" t="s">
        <v>41</v>
      </c>
      <c r="AX353" s="12" t="s">
        <v>22</v>
      </c>
      <c r="AY353" s="239" t="s">
        <v>125</v>
      </c>
    </row>
    <row r="354" spans="2:65" s="1" customFormat="1" ht="16.5" customHeight="1">
      <c r="B354" s="39"/>
      <c r="C354" s="212" t="s">
        <v>448</v>
      </c>
      <c r="D354" s="212" t="s">
        <v>127</v>
      </c>
      <c r="E354" s="213" t="s">
        <v>449</v>
      </c>
      <c r="F354" s="214" t="s">
        <v>450</v>
      </c>
      <c r="G354" s="215" t="s">
        <v>170</v>
      </c>
      <c r="H354" s="216">
        <v>8</v>
      </c>
      <c r="I354" s="217"/>
      <c r="J354" s="218">
        <f>ROUND(I354*H354,2)</f>
        <v>0</v>
      </c>
      <c r="K354" s="214" t="s">
        <v>131</v>
      </c>
      <c r="L354" s="44"/>
      <c r="M354" s="219" t="s">
        <v>20</v>
      </c>
      <c r="N354" s="220" t="s">
        <v>50</v>
      </c>
      <c r="O354" s="84"/>
      <c r="P354" s="221">
        <f>O354*H354</f>
        <v>0</v>
      </c>
      <c r="Q354" s="221">
        <v>0</v>
      </c>
      <c r="R354" s="221">
        <f>Q354*H354</f>
        <v>0</v>
      </c>
      <c r="S354" s="221">
        <v>0</v>
      </c>
      <c r="T354" s="222">
        <f>S354*H354</f>
        <v>0</v>
      </c>
      <c r="AR354" s="223" t="s">
        <v>132</v>
      </c>
      <c r="AT354" s="223" t="s">
        <v>127</v>
      </c>
      <c r="AU354" s="223" t="s">
        <v>88</v>
      </c>
      <c r="AY354" s="18" t="s">
        <v>125</v>
      </c>
      <c r="BE354" s="224">
        <f>IF(N354="základní",J354,0)</f>
        <v>0</v>
      </c>
      <c r="BF354" s="224">
        <f>IF(N354="snížená",J354,0)</f>
        <v>0</v>
      </c>
      <c r="BG354" s="224">
        <f>IF(N354="zákl. přenesená",J354,0)</f>
        <v>0</v>
      </c>
      <c r="BH354" s="224">
        <f>IF(N354="sníž. přenesená",J354,0)</f>
        <v>0</v>
      </c>
      <c r="BI354" s="224">
        <f>IF(N354="nulová",J354,0)</f>
        <v>0</v>
      </c>
      <c r="BJ354" s="18" t="s">
        <v>22</v>
      </c>
      <c r="BK354" s="224">
        <f>ROUND(I354*H354,2)</f>
        <v>0</v>
      </c>
      <c r="BL354" s="18" t="s">
        <v>132</v>
      </c>
      <c r="BM354" s="223" t="s">
        <v>451</v>
      </c>
    </row>
    <row r="355" spans="2:47" s="1" customFormat="1" ht="12">
      <c r="B355" s="39"/>
      <c r="C355" s="40"/>
      <c r="D355" s="225" t="s">
        <v>134</v>
      </c>
      <c r="E355" s="40"/>
      <c r="F355" s="226" t="s">
        <v>452</v>
      </c>
      <c r="G355" s="40"/>
      <c r="H355" s="40"/>
      <c r="I355" s="136"/>
      <c r="J355" s="40"/>
      <c r="K355" s="40"/>
      <c r="L355" s="44"/>
      <c r="M355" s="227"/>
      <c r="N355" s="84"/>
      <c r="O355" s="84"/>
      <c r="P355" s="84"/>
      <c r="Q355" s="84"/>
      <c r="R355" s="84"/>
      <c r="S355" s="84"/>
      <c r="T355" s="85"/>
      <c r="AT355" s="18" t="s">
        <v>134</v>
      </c>
      <c r="AU355" s="18" t="s">
        <v>88</v>
      </c>
    </row>
    <row r="356" spans="2:47" s="1" customFormat="1" ht="12">
      <c r="B356" s="39"/>
      <c r="C356" s="40"/>
      <c r="D356" s="225" t="s">
        <v>136</v>
      </c>
      <c r="E356" s="40"/>
      <c r="F356" s="228" t="s">
        <v>453</v>
      </c>
      <c r="G356" s="40"/>
      <c r="H356" s="40"/>
      <c r="I356" s="136"/>
      <c r="J356" s="40"/>
      <c r="K356" s="40"/>
      <c r="L356" s="44"/>
      <c r="M356" s="227"/>
      <c r="N356" s="84"/>
      <c r="O356" s="84"/>
      <c r="P356" s="84"/>
      <c r="Q356" s="84"/>
      <c r="R356" s="84"/>
      <c r="S356" s="84"/>
      <c r="T356" s="85"/>
      <c r="AT356" s="18" t="s">
        <v>136</v>
      </c>
      <c r="AU356" s="18" t="s">
        <v>88</v>
      </c>
    </row>
    <row r="357" spans="2:51" s="14" customFormat="1" ht="12">
      <c r="B357" s="251"/>
      <c r="C357" s="252"/>
      <c r="D357" s="225" t="s">
        <v>138</v>
      </c>
      <c r="E357" s="253" t="s">
        <v>20</v>
      </c>
      <c r="F357" s="254" t="s">
        <v>454</v>
      </c>
      <c r="G357" s="252"/>
      <c r="H357" s="253" t="s">
        <v>20</v>
      </c>
      <c r="I357" s="255"/>
      <c r="J357" s="252"/>
      <c r="K357" s="252"/>
      <c r="L357" s="256"/>
      <c r="M357" s="257"/>
      <c r="N357" s="258"/>
      <c r="O357" s="258"/>
      <c r="P357" s="258"/>
      <c r="Q357" s="258"/>
      <c r="R357" s="258"/>
      <c r="S357" s="258"/>
      <c r="T357" s="259"/>
      <c r="AT357" s="260" t="s">
        <v>138</v>
      </c>
      <c r="AU357" s="260" t="s">
        <v>88</v>
      </c>
      <c r="AV357" s="14" t="s">
        <v>22</v>
      </c>
      <c r="AW357" s="14" t="s">
        <v>41</v>
      </c>
      <c r="AX357" s="14" t="s">
        <v>79</v>
      </c>
      <c r="AY357" s="260" t="s">
        <v>125</v>
      </c>
    </row>
    <row r="358" spans="2:51" s="12" customFormat="1" ht="12">
      <c r="B358" s="229"/>
      <c r="C358" s="230"/>
      <c r="D358" s="225" t="s">
        <v>138</v>
      </c>
      <c r="E358" s="231" t="s">
        <v>20</v>
      </c>
      <c r="F358" s="232" t="s">
        <v>455</v>
      </c>
      <c r="G358" s="230"/>
      <c r="H358" s="233">
        <v>8</v>
      </c>
      <c r="I358" s="234"/>
      <c r="J358" s="230"/>
      <c r="K358" s="230"/>
      <c r="L358" s="235"/>
      <c r="M358" s="236"/>
      <c r="N358" s="237"/>
      <c r="O358" s="237"/>
      <c r="P358" s="237"/>
      <c r="Q358" s="237"/>
      <c r="R358" s="237"/>
      <c r="S358" s="237"/>
      <c r="T358" s="238"/>
      <c r="AT358" s="239" t="s">
        <v>138</v>
      </c>
      <c r="AU358" s="239" t="s">
        <v>88</v>
      </c>
      <c r="AV358" s="12" t="s">
        <v>88</v>
      </c>
      <c r="AW358" s="12" t="s">
        <v>41</v>
      </c>
      <c r="AX358" s="12" t="s">
        <v>79</v>
      </c>
      <c r="AY358" s="239" t="s">
        <v>125</v>
      </c>
    </row>
    <row r="359" spans="2:51" s="13" customFormat="1" ht="12">
      <c r="B359" s="240"/>
      <c r="C359" s="241"/>
      <c r="D359" s="225" t="s">
        <v>138</v>
      </c>
      <c r="E359" s="242" t="s">
        <v>20</v>
      </c>
      <c r="F359" s="243" t="s">
        <v>222</v>
      </c>
      <c r="G359" s="241"/>
      <c r="H359" s="244">
        <v>8</v>
      </c>
      <c r="I359" s="245"/>
      <c r="J359" s="241"/>
      <c r="K359" s="241"/>
      <c r="L359" s="246"/>
      <c r="M359" s="247"/>
      <c r="N359" s="248"/>
      <c r="O359" s="248"/>
      <c r="P359" s="248"/>
      <c r="Q359" s="248"/>
      <c r="R359" s="248"/>
      <c r="S359" s="248"/>
      <c r="T359" s="249"/>
      <c r="AT359" s="250" t="s">
        <v>138</v>
      </c>
      <c r="AU359" s="250" t="s">
        <v>88</v>
      </c>
      <c r="AV359" s="13" t="s">
        <v>132</v>
      </c>
      <c r="AW359" s="13" t="s">
        <v>41</v>
      </c>
      <c r="AX359" s="13" t="s">
        <v>22</v>
      </c>
      <c r="AY359" s="250" t="s">
        <v>125</v>
      </c>
    </row>
    <row r="360" spans="2:65" s="1" customFormat="1" ht="16.5" customHeight="1">
      <c r="B360" s="39"/>
      <c r="C360" s="212" t="s">
        <v>456</v>
      </c>
      <c r="D360" s="212" t="s">
        <v>127</v>
      </c>
      <c r="E360" s="213" t="s">
        <v>457</v>
      </c>
      <c r="F360" s="214" t="s">
        <v>458</v>
      </c>
      <c r="G360" s="215" t="s">
        <v>365</v>
      </c>
      <c r="H360" s="216">
        <v>0.32</v>
      </c>
      <c r="I360" s="217"/>
      <c r="J360" s="218">
        <f>ROUND(I360*H360,2)</f>
        <v>0</v>
      </c>
      <c r="K360" s="214" t="s">
        <v>131</v>
      </c>
      <c r="L360" s="44"/>
      <c r="M360" s="219" t="s">
        <v>20</v>
      </c>
      <c r="N360" s="220" t="s">
        <v>50</v>
      </c>
      <c r="O360" s="84"/>
      <c r="P360" s="221">
        <f>O360*H360</f>
        <v>0</v>
      </c>
      <c r="Q360" s="221">
        <v>1.0958</v>
      </c>
      <c r="R360" s="221">
        <f>Q360*H360</f>
        <v>0.350656</v>
      </c>
      <c r="S360" s="221">
        <v>0</v>
      </c>
      <c r="T360" s="222">
        <f>S360*H360</f>
        <v>0</v>
      </c>
      <c r="AR360" s="223" t="s">
        <v>132</v>
      </c>
      <c r="AT360" s="223" t="s">
        <v>127</v>
      </c>
      <c r="AU360" s="223" t="s">
        <v>88</v>
      </c>
      <c r="AY360" s="18" t="s">
        <v>125</v>
      </c>
      <c r="BE360" s="224">
        <f>IF(N360="základní",J360,0)</f>
        <v>0</v>
      </c>
      <c r="BF360" s="224">
        <f>IF(N360="snížená",J360,0)</f>
        <v>0</v>
      </c>
      <c r="BG360" s="224">
        <f>IF(N360="zákl. přenesená",J360,0)</f>
        <v>0</v>
      </c>
      <c r="BH360" s="224">
        <f>IF(N360="sníž. přenesená",J360,0)</f>
        <v>0</v>
      </c>
      <c r="BI360" s="224">
        <f>IF(N360="nulová",J360,0)</f>
        <v>0</v>
      </c>
      <c r="BJ360" s="18" t="s">
        <v>22</v>
      </c>
      <c r="BK360" s="224">
        <f>ROUND(I360*H360,2)</f>
        <v>0</v>
      </c>
      <c r="BL360" s="18" t="s">
        <v>132</v>
      </c>
      <c r="BM360" s="223" t="s">
        <v>459</v>
      </c>
    </row>
    <row r="361" spans="2:47" s="1" customFormat="1" ht="12">
      <c r="B361" s="39"/>
      <c r="C361" s="40"/>
      <c r="D361" s="225" t="s">
        <v>134</v>
      </c>
      <c r="E361" s="40"/>
      <c r="F361" s="226" t="s">
        <v>460</v>
      </c>
      <c r="G361" s="40"/>
      <c r="H361" s="40"/>
      <c r="I361" s="136"/>
      <c r="J361" s="40"/>
      <c r="K361" s="40"/>
      <c r="L361" s="44"/>
      <c r="M361" s="227"/>
      <c r="N361" s="84"/>
      <c r="O361" s="84"/>
      <c r="P361" s="84"/>
      <c r="Q361" s="84"/>
      <c r="R361" s="84"/>
      <c r="S361" s="84"/>
      <c r="T361" s="85"/>
      <c r="AT361" s="18" t="s">
        <v>134</v>
      </c>
      <c r="AU361" s="18" t="s">
        <v>88</v>
      </c>
    </row>
    <row r="362" spans="2:47" s="1" customFormat="1" ht="12">
      <c r="B362" s="39"/>
      <c r="C362" s="40"/>
      <c r="D362" s="225" t="s">
        <v>136</v>
      </c>
      <c r="E362" s="40"/>
      <c r="F362" s="228" t="s">
        <v>461</v>
      </c>
      <c r="G362" s="40"/>
      <c r="H362" s="40"/>
      <c r="I362" s="136"/>
      <c r="J362" s="40"/>
      <c r="K362" s="40"/>
      <c r="L362" s="44"/>
      <c r="M362" s="227"/>
      <c r="N362" s="84"/>
      <c r="O362" s="84"/>
      <c r="P362" s="84"/>
      <c r="Q362" s="84"/>
      <c r="R362" s="84"/>
      <c r="S362" s="84"/>
      <c r="T362" s="85"/>
      <c r="AT362" s="18" t="s">
        <v>136</v>
      </c>
      <c r="AU362" s="18" t="s">
        <v>88</v>
      </c>
    </row>
    <row r="363" spans="2:51" s="12" customFormat="1" ht="12">
      <c r="B363" s="229"/>
      <c r="C363" s="230"/>
      <c r="D363" s="225" t="s">
        <v>138</v>
      </c>
      <c r="E363" s="231" t="s">
        <v>20</v>
      </c>
      <c r="F363" s="232" t="s">
        <v>462</v>
      </c>
      <c r="G363" s="230"/>
      <c r="H363" s="233">
        <v>0.32</v>
      </c>
      <c r="I363" s="234"/>
      <c r="J363" s="230"/>
      <c r="K363" s="230"/>
      <c r="L363" s="235"/>
      <c r="M363" s="236"/>
      <c r="N363" s="237"/>
      <c r="O363" s="237"/>
      <c r="P363" s="237"/>
      <c r="Q363" s="237"/>
      <c r="R363" s="237"/>
      <c r="S363" s="237"/>
      <c r="T363" s="238"/>
      <c r="AT363" s="239" t="s">
        <v>138</v>
      </c>
      <c r="AU363" s="239" t="s">
        <v>88</v>
      </c>
      <c r="AV363" s="12" t="s">
        <v>88</v>
      </c>
      <c r="AW363" s="12" t="s">
        <v>41</v>
      </c>
      <c r="AX363" s="12" t="s">
        <v>79</v>
      </c>
      <c r="AY363" s="239" t="s">
        <v>125</v>
      </c>
    </row>
    <row r="364" spans="2:51" s="13" customFormat="1" ht="12">
      <c r="B364" s="240"/>
      <c r="C364" s="241"/>
      <c r="D364" s="225" t="s">
        <v>138</v>
      </c>
      <c r="E364" s="242" t="s">
        <v>20</v>
      </c>
      <c r="F364" s="243" t="s">
        <v>222</v>
      </c>
      <c r="G364" s="241"/>
      <c r="H364" s="244">
        <v>0.32</v>
      </c>
      <c r="I364" s="245"/>
      <c r="J364" s="241"/>
      <c r="K364" s="241"/>
      <c r="L364" s="246"/>
      <c r="M364" s="247"/>
      <c r="N364" s="248"/>
      <c r="O364" s="248"/>
      <c r="P364" s="248"/>
      <c r="Q364" s="248"/>
      <c r="R364" s="248"/>
      <c r="S364" s="248"/>
      <c r="T364" s="249"/>
      <c r="AT364" s="250" t="s">
        <v>138</v>
      </c>
      <c r="AU364" s="250" t="s">
        <v>88</v>
      </c>
      <c r="AV364" s="13" t="s">
        <v>132</v>
      </c>
      <c r="AW364" s="13" t="s">
        <v>41</v>
      </c>
      <c r="AX364" s="13" t="s">
        <v>22</v>
      </c>
      <c r="AY364" s="250" t="s">
        <v>125</v>
      </c>
    </row>
    <row r="365" spans="2:63" s="11" customFormat="1" ht="22.8" customHeight="1">
      <c r="B365" s="196"/>
      <c r="C365" s="197"/>
      <c r="D365" s="198" t="s">
        <v>78</v>
      </c>
      <c r="E365" s="210" t="s">
        <v>132</v>
      </c>
      <c r="F365" s="210" t="s">
        <v>463</v>
      </c>
      <c r="G365" s="197"/>
      <c r="H365" s="197"/>
      <c r="I365" s="200"/>
      <c r="J365" s="211">
        <f>BK365</f>
        <v>0</v>
      </c>
      <c r="K365" s="197"/>
      <c r="L365" s="202"/>
      <c r="M365" s="203"/>
      <c r="N365" s="204"/>
      <c r="O365" s="204"/>
      <c r="P365" s="205">
        <f>SUM(P366:P388)</f>
        <v>0</v>
      </c>
      <c r="Q365" s="204"/>
      <c r="R365" s="205">
        <f>SUM(R366:R388)</f>
        <v>363.026686</v>
      </c>
      <c r="S365" s="204"/>
      <c r="T365" s="206">
        <f>SUM(T366:T388)</f>
        <v>0</v>
      </c>
      <c r="AR365" s="207" t="s">
        <v>22</v>
      </c>
      <c r="AT365" s="208" t="s">
        <v>78</v>
      </c>
      <c r="AU365" s="208" t="s">
        <v>22</v>
      </c>
      <c r="AY365" s="207" t="s">
        <v>125</v>
      </c>
      <c r="BK365" s="209">
        <f>SUM(BK366:BK388)</f>
        <v>0</v>
      </c>
    </row>
    <row r="366" spans="2:65" s="1" customFormat="1" ht="16.5" customHeight="1">
      <c r="B366" s="39"/>
      <c r="C366" s="212" t="s">
        <v>464</v>
      </c>
      <c r="D366" s="212" t="s">
        <v>127</v>
      </c>
      <c r="E366" s="213" t="s">
        <v>465</v>
      </c>
      <c r="F366" s="214" t="s">
        <v>466</v>
      </c>
      <c r="G366" s="215" t="s">
        <v>467</v>
      </c>
      <c r="H366" s="216">
        <v>22</v>
      </c>
      <c r="I366" s="217"/>
      <c r="J366" s="218">
        <f>ROUND(I366*H366,2)</f>
        <v>0</v>
      </c>
      <c r="K366" s="214" t="s">
        <v>131</v>
      </c>
      <c r="L366" s="44"/>
      <c r="M366" s="219" t="s">
        <v>20</v>
      </c>
      <c r="N366" s="220" t="s">
        <v>50</v>
      </c>
      <c r="O366" s="84"/>
      <c r="P366" s="221">
        <f>O366*H366</f>
        <v>0</v>
      </c>
      <c r="Q366" s="221">
        <v>0.1578</v>
      </c>
      <c r="R366" s="221">
        <f>Q366*H366</f>
        <v>3.4716</v>
      </c>
      <c r="S366" s="221">
        <v>0</v>
      </c>
      <c r="T366" s="222">
        <f>S366*H366</f>
        <v>0</v>
      </c>
      <c r="AR366" s="223" t="s">
        <v>132</v>
      </c>
      <c r="AT366" s="223" t="s">
        <v>127</v>
      </c>
      <c r="AU366" s="223" t="s">
        <v>88</v>
      </c>
      <c r="AY366" s="18" t="s">
        <v>125</v>
      </c>
      <c r="BE366" s="224">
        <f>IF(N366="základní",J366,0)</f>
        <v>0</v>
      </c>
      <c r="BF366" s="224">
        <f>IF(N366="snížená",J366,0)</f>
        <v>0</v>
      </c>
      <c r="BG366" s="224">
        <f>IF(N366="zákl. přenesená",J366,0)</f>
        <v>0</v>
      </c>
      <c r="BH366" s="224">
        <f>IF(N366="sníž. přenesená",J366,0)</f>
        <v>0</v>
      </c>
      <c r="BI366" s="224">
        <f>IF(N366="nulová",J366,0)</f>
        <v>0</v>
      </c>
      <c r="BJ366" s="18" t="s">
        <v>22</v>
      </c>
      <c r="BK366" s="224">
        <f>ROUND(I366*H366,2)</f>
        <v>0</v>
      </c>
      <c r="BL366" s="18" t="s">
        <v>132</v>
      </c>
      <c r="BM366" s="223" t="s">
        <v>468</v>
      </c>
    </row>
    <row r="367" spans="2:47" s="1" customFormat="1" ht="12">
      <c r="B367" s="39"/>
      <c r="C367" s="40"/>
      <c r="D367" s="225" t="s">
        <v>134</v>
      </c>
      <c r="E367" s="40"/>
      <c r="F367" s="226" t="s">
        <v>469</v>
      </c>
      <c r="G367" s="40"/>
      <c r="H367" s="40"/>
      <c r="I367" s="136"/>
      <c r="J367" s="40"/>
      <c r="K367" s="40"/>
      <c r="L367" s="44"/>
      <c r="M367" s="227"/>
      <c r="N367" s="84"/>
      <c r="O367" s="84"/>
      <c r="P367" s="84"/>
      <c r="Q367" s="84"/>
      <c r="R367" s="84"/>
      <c r="S367" s="84"/>
      <c r="T367" s="85"/>
      <c r="AT367" s="18" t="s">
        <v>134</v>
      </c>
      <c r="AU367" s="18" t="s">
        <v>88</v>
      </c>
    </row>
    <row r="368" spans="2:65" s="1" customFormat="1" ht="16.5" customHeight="1">
      <c r="B368" s="39"/>
      <c r="C368" s="261" t="s">
        <v>470</v>
      </c>
      <c r="D368" s="261" t="s">
        <v>377</v>
      </c>
      <c r="E368" s="262" t="s">
        <v>471</v>
      </c>
      <c r="F368" s="263" t="s">
        <v>472</v>
      </c>
      <c r="G368" s="264" t="s">
        <v>467</v>
      </c>
      <c r="H368" s="265">
        <v>22</v>
      </c>
      <c r="I368" s="266"/>
      <c r="J368" s="267">
        <f>ROUND(I368*H368,2)</f>
        <v>0</v>
      </c>
      <c r="K368" s="263" t="s">
        <v>20</v>
      </c>
      <c r="L368" s="268"/>
      <c r="M368" s="269" t="s">
        <v>20</v>
      </c>
      <c r="N368" s="270" t="s">
        <v>50</v>
      </c>
      <c r="O368" s="84"/>
      <c r="P368" s="221">
        <f>O368*H368</f>
        <v>0</v>
      </c>
      <c r="Q368" s="221">
        <v>4.9</v>
      </c>
      <c r="R368" s="221">
        <f>Q368*H368</f>
        <v>107.80000000000001</v>
      </c>
      <c r="S368" s="221">
        <v>0</v>
      </c>
      <c r="T368" s="222">
        <f>S368*H368</f>
        <v>0</v>
      </c>
      <c r="AR368" s="223" t="s">
        <v>175</v>
      </c>
      <c r="AT368" s="223" t="s">
        <v>377</v>
      </c>
      <c r="AU368" s="223" t="s">
        <v>88</v>
      </c>
      <c r="AY368" s="18" t="s">
        <v>125</v>
      </c>
      <c r="BE368" s="224">
        <f>IF(N368="základní",J368,0)</f>
        <v>0</v>
      </c>
      <c r="BF368" s="224">
        <f>IF(N368="snížená",J368,0)</f>
        <v>0</v>
      </c>
      <c r="BG368" s="224">
        <f>IF(N368="zákl. přenesená",J368,0)</f>
        <v>0</v>
      </c>
      <c r="BH368" s="224">
        <f>IF(N368="sníž. přenesená",J368,0)</f>
        <v>0</v>
      </c>
      <c r="BI368" s="224">
        <f>IF(N368="nulová",J368,0)</f>
        <v>0</v>
      </c>
      <c r="BJ368" s="18" t="s">
        <v>22</v>
      </c>
      <c r="BK368" s="224">
        <f>ROUND(I368*H368,2)</f>
        <v>0</v>
      </c>
      <c r="BL368" s="18" t="s">
        <v>132</v>
      </c>
      <c r="BM368" s="223" t="s">
        <v>473</v>
      </c>
    </row>
    <row r="369" spans="2:47" s="1" customFormat="1" ht="12">
      <c r="B369" s="39"/>
      <c r="C369" s="40"/>
      <c r="D369" s="225" t="s">
        <v>134</v>
      </c>
      <c r="E369" s="40"/>
      <c r="F369" s="226" t="s">
        <v>472</v>
      </c>
      <c r="G369" s="40"/>
      <c r="H369" s="40"/>
      <c r="I369" s="136"/>
      <c r="J369" s="40"/>
      <c r="K369" s="40"/>
      <c r="L369" s="44"/>
      <c r="M369" s="227"/>
      <c r="N369" s="84"/>
      <c r="O369" s="84"/>
      <c r="P369" s="84"/>
      <c r="Q369" s="84"/>
      <c r="R369" s="84"/>
      <c r="S369" s="84"/>
      <c r="T369" s="85"/>
      <c r="AT369" s="18" t="s">
        <v>134</v>
      </c>
      <c r="AU369" s="18" t="s">
        <v>88</v>
      </c>
    </row>
    <row r="370" spans="2:65" s="1" customFormat="1" ht="16.5" customHeight="1">
      <c r="B370" s="39"/>
      <c r="C370" s="212" t="s">
        <v>474</v>
      </c>
      <c r="D370" s="212" t="s">
        <v>127</v>
      </c>
      <c r="E370" s="213" t="s">
        <v>475</v>
      </c>
      <c r="F370" s="214" t="s">
        <v>476</v>
      </c>
      <c r="G370" s="215" t="s">
        <v>130</v>
      </c>
      <c r="H370" s="216">
        <v>263.4</v>
      </c>
      <c r="I370" s="217"/>
      <c r="J370" s="218">
        <f>ROUND(I370*H370,2)</f>
        <v>0</v>
      </c>
      <c r="K370" s="214" t="s">
        <v>131</v>
      </c>
      <c r="L370" s="44"/>
      <c r="M370" s="219" t="s">
        <v>20</v>
      </c>
      <c r="N370" s="220" t="s">
        <v>50</v>
      </c>
      <c r="O370" s="84"/>
      <c r="P370" s="221">
        <f>O370*H370</f>
        <v>0</v>
      </c>
      <c r="Q370" s="221">
        <v>0</v>
      </c>
      <c r="R370" s="221">
        <f>Q370*H370</f>
        <v>0</v>
      </c>
      <c r="S370" s="221">
        <v>0</v>
      </c>
      <c r="T370" s="222">
        <f>S370*H370</f>
        <v>0</v>
      </c>
      <c r="AR370" s="223" t="s">
        <v>132</v>
      </c>
      <c r="AT370" s="223" t="s">
        <v>127</v>
      </c>
      <c r="AU370" s="223" t="s">
        <v>88</v>
      </c>
      <c r="AY370" s="18" t="s">
        <v>125</v>
      </c>
      <c r="BE370" s="224">
        <f>IF(N370="základní",J370,0)</f>
        <v>0</v>
      </c>
      <c r="BF370" s="224">
        <f>IF(N370="snížená",J370,0)</f>
        <v>0</v>
      </c>
      <c r="BG370" s="224">
        <f>IF(N370="zákl. přenesená",J370,0)</f>
        <v>0</v>
      </c>
      <c r="BH370" s="224">
        <f>IF(N370="sníž. přenesená",J370,0)</f>
        <v>0</v>
      </c>
      <c r="BI370" s="224">
        <f>IF(N370="nulová",J370,0)</f>
        <v>0</v>
      </c>
      <c r="BJ370" s="18" t="s">
        <v>22</v>
      </c>
      <c r="BK370" s="224">
        <f>ROUND(I370*H370,2)</f>
        <v>0</v>
      </c>
      <c r="BL370" s="18" t="s">
        <v>132</v>
      </c>
      <c r="BM370" s="223" t="s">
        <v>477</v>
      </c>
    </row>
    <row r="371" spans="2:47" s="1" customFormat="1" ht="12">
      <c r="B371" s="39"/>
      <c r="C371" s="40"/>
      <c r="D371" s="225" t="s">
        <v>134</v>
      </c>
      <c r="E371" s="40"/>
      <c r="F371" s="226" t="s">
        <v>478</v>
      </c>
      <c r="G371" s="40"/>
      <c r="H371" s="40"/>
      <c r="I371" s="136"/>
      <c r="J371" s="40"/>
      <c r="K371" s="40"/>
      <c r="L371" s="44"/>
      <c r="M371" s="227"/>
      <c r="N371" s="84"/>
      <c r="O371" s="84"/>
      <c r="P371" s="84"/>
      <c r="Q371" s="84"/>
      <c r="R371" s="84"/>
      <c r="S371" s="84"/>
      <c r="T371" s="85"/>
      <c r="AT371" s="18" t="s">
        <v>134</v>
      </c>
      <c r="AU371" s="18" t="s">
        <v>88</v>
      </c>
    </row>
    <row r="372" spans="2:47" s="1" customFormat="1" ht="12">
      <c r="B372" s="39"/>
      <c r="C372" s="40"/>
      <c r="D372" s="225" t="s">
        <v>136</v>
      </c>
      <c r="E372" s="40"/>
      <c r="F372" s="228" t="s">
        <v>479</v>
      </c>
      <c r="G372" s="40"/>
      <c r="H372" s="40"/>
      <c r="I372" s="136"/>
      <c r="J372" s="40"/>
      <c r="K372" s="40"/>
      <c r="L372" s="44"/>
      <c r="M372" s="227"/>
      <c r="N372" s="84"/>
      <c r="O372" s="84"/>
      <c r="P372" s="84"/>
      <c r="Q372" s="84"/>
      <c r="R372" s="84"/>
      <c r="S372" s="84"/>
      <c r="T372" s="85"/>
      <c r="AT372" s="18" t="s">
        <v>136</v>
      </c>
      <c r="AU372" s="18" t="s">
        <v>88</v>
      </c>
    </row>
    <row r="373" spans="2:51" s="14" customFormat="1" ht="12">
      <c r="B373" s="251"/>
      <c r="C373" s="252"/>
      <c r="D373" s="225" t="s">
        <v>138</v>
      </c>
      <c r="E373" s="253" t="s">
        <v>20</v>
      </c>
      <c r="F373" s="254" t="s">
        <v>480</v>
      </c>
      <c r="G373" s="252"/>
      <c r="H373" s="253" t="s">
        <v>20</v>
      </c>
      <c r="I373" s="255"/>
      <c r="J373" s="252"/>
      <c r="K373" s="252"/>
      <c r="L373" s="256"/>
      <c r="M373" s="257"/>
      <c r="N373" s="258"/>
      <c r="O373" s="258"/>
      <c r="P373" s="258"/>
      <c r="Q373" s="258"/>
      <c r="R373" s="258"/>
      <c r="S373" s="258"/>
      <c r="T373" s="259"/>
      <c r="AT373" s="260" t="s">
        <v>138</v>
      </c>
      <c r="AU373" s="260" t="s">
        <v>88</v>
      </c>
      <c r="AV373" s="14" t="s">
        <v>22</v>
      </c>
      <c r="AW373" s="14" t="s">
        <v>41</v>
      </c>
      <c r="AX373" s="14" t="s">
        <v>79</v>
      </c>
      <c r="AY373" s="260" t="s">
        <v>125</v>
      </c>
    </row>
    <row r="374" spans="2:51" s="12" customFormat="1" ht="12">
      <c r="B374" s="229"/>
      <c r="C374" s="230"/>
      <c r="D374" s="225" t="s">
        <v>138</v>
      </c>
      <c r="E374" s="231" t="s">
        <v>20</v>
      </c>
      <c r="F374" s="232" t="s">
        <v>481</v>
      </c>
      <c r="G374" s="230"/>
      <c r="H374" s="233">
        <v>263.4</v>
      </c>
      <c r="I374" s="234"/>
      <c r="J374" s="230"/>
      <c r="K374" s="230"/>
      <c r="L374" s="235"/>
      <c r="M374" s="236"/>
      <c r="N374" s="237"/>
      <c r="O374" s="237"/>
      <c r="P374" s="237"/>
      <c r="Q374" s="237"/>
      <c r="R374" s="237"/>
      <c r="S374" s="237"/>
      <c r="T374" s="238"/>
      <c r="AT374" s="239" t="s">
        <v>138</v>
      </c>
      <c r="AU374" s="239" t="s">
        <v>88</v>
      </c>
      <c r="AV374" s="12" t="s">
        <v>88</v>
      </c>
      <c r="AW374" s="12" t="s">
        <v>41</v>
      </c>
      <c r="AX374" s="12" t="s">
        <v>79</v>
      </c>
      <c r="AY374" s="239" t="s">
        <v>125</v>
      </c>
    </row>
    <row r="375" spans="2:51" s="13" customFormat="1" ht="12">
      <c r="B375" s="240"/>
      <c r="C375" s="241"/>
      <c r="D375" s="225" t="s">
        <v>138</v>
      </c>
      <c r="E375" s="242" t="s">
        <v>20</v>
      </c>
      <c r="F375" s="243" t="s">
        <v>222</v>
      </c>
      <c r="G375" s="241"/>
      <c r="H375" s="244">
        <v>263.4</v>
      </c>
      <c r="I375" s="245"/>
      <c r="J375" s="241"/>
      <c r="K375" s="241"/>
      <c r="L375" s="246"/>
      <c r="M375" s="247"/>
      <c r="N375" s="248"/>
      <c r="O375" s="248"/>
      <c r="P375" s="248"/>
      <c r="Q375" s="248"/>
      <c r="R375" s="248"/>
      <c r="S375" s="248"/>
      <c r="T375" s="249"/>
      <c r="AT375" s="250" t="s">
        <v>138</v>
      </c>
      <c r="AU375" s="250" t="s">
        <v>88</v>
      </c>
      <c r="AV375" s="13" t="s">
        <v>132</v>
      </c>
      <c r="AW375" s="13" t="s">
        <v>41</v>
      </c>
      <c r="AX375" s="13" t="s">
        <v>22</v>
      </c>
      <c r="AY375" s="250" t="s">
        <v>125</v>
      </c>
    </row>
    <row r="376" spans="2:65" s="1" customFormat="1" ht="16.5" customHeight="1">
      <c r="B376" s="39"/>
      <c r="C376" s="212" t="s">
        <v>482</v>
      </c>
      <c r="D376" s="212" t="s">
        <v>127</v>
      </c>
      <c r="E376" s="213" t="s">
        <v>483</v>
      </c>
      <c r="F376" s="214" t="s">
        <v>484</v>
      </c>
      <c r="G376" s="215" t="s">
        <v>130</v>
      </c>
      <c r="H376" s="216">
        <v>263.4</v>
      </c>
      <c r="I376" s="217"/>
      <c r="J376" s="218">
        <f>ROUND(I376*H376,2)</f>
        <v>0</v>
      </c>
      <c r="K376" s="214" t="s">
        <v>131</v>
      </c>
      <c r="L376" s="44"/>
      <c r="M376" s="219" t="s">
        <v>20</v>
      </c>
      <c r="N376" s="220" t="s">
        <v>50</v>
      </c>
      <c r="O376" s="84"/>
      <c r="P376" s="221">
        <f>O376*H376</f>
        <v>0</v>
      </c>
      <c r="Q376" s="221">
        <v>0.21252</v>
      </c>
      <c r="R376" s="221">
        <f>Q376*H376</f>
        <v>55.97776799999999</v>
      </c>
      <c r="S376" s="221">
        <v>0</v>
      </c>
      <c r="T376" s="222">
        <f>S376*H376</f>
        <v>0</v>
      </c>
      <c r="AR376" s="223" t="s">
        <v>132</v>
      </c>
      <c r="AT376" s="223" t="s">
        <v>127</v>
      </c>
      <c r="AU376" s="223" t="s">
        <v>88</v>
      </c>
      <c r="AY376" s="18" t="s">
        <v>125</v>
      </c>
      <c r="BE376" s="224">
        <f>IF(N376="základní",J376,0)</f>
        <v>0</v>
      </c>
      <c r="BF376" s="224">
        <f>IF(N376="snížená",J376,0)</f>
        <v>0</v>
      </c>
      <c r="BG376" s="224">
        <f>IF(N376="zákl. přenesená",J376,0)</f>
        <v>0</v>
      </c>
      <c r="BH376" s="224">
        <f>IF(N376="sníž. přenesená",J376,0)</f>
        <v>0</v>
      </c>
      <c r="BI376" s="224">
        <f>IF(N376="nulová",J376,0)</f>
        <v>0</v>
      </c>
      <c r="BJ376" s="18" t="s">
        <v>22</v>
      </c>
      <c r="BK376" s="224">
        <f>ROUND(I376*H376,2)</f>
        <v>0</v>
      </c>
      <c r="BL376" s="18" t="s">
        <v>132</v>
      </c>
      <c r="BM376" s="223" t="s">
        <v>485</v>
      </c>
    </row>
    <row r="377" spans="2:47" s="1" customFormat="1" ht="12">
      <c r="B377" s="39"/>
      <c r="C377" s="40"/>
      <c r="D377" s="225" t="s">
        <v>134</v>
      </c>
      <c r="E377" s="40"/>
      <c r="F377" s="226" t="s">
        <v>486</v>
      </c>
      <c r="G377" s="40"/>
      <c r="H377" s="40"/>
      <c r="I377" s="136"/>
      <c r="J377" s="40"/>
      <c r="K377" s="40"/>
      <c r="L377" s="44"/>
      <c r="M377" s="227"/>
      <c r="N377" s="84"/>
      <c r="O377" s="84"/>
      <c r="P377" s="84"/>
      <c r="Q377" s="84"/>
      <c r="R377" s="84"/>
      <c r="S377" s="84"/>
      <c r="T377" s="85"/>
      <c r="AT377" s="18" t="s">
        <v>134</v>
      </c>
      <c r="AU377" s="18" t="s">
        <v>88</v>
      </c>
    </row>
    <row r="378" spans="2:47" s="1" customFormat="1" ht="12">
      <c r="B378" s="39"/>
      <c r="C378" s="40"/>
      <c r="D378" s="225" t="s">
        <v>136</v>
      </c>
      <c r="E378" s="40"/>
      <c r="F378" s="228" t="s">
        <v>487</v>
      </c>
      <c r="G378" s="40"/>
      <c r="H378" s="40"/>
      <c r="I378" s="136"/>
      <c r="J378" s="40"/>
      <c r="K378" s="40"/>
      <c r="L378" s="44"/>
      <c r="M378" s="227"/>
      <c r="N378" s="84"/>
      <c r="O378" s="84"/>
      <c r="P378" s="84"/>
      <c r="Q378" s="84"/>
      <c r="R378" s="84"/>
      <c r="S378" s="84"/>
      <c r="T378" s="85"/>
      <c r="AT378" s="18" t="s">
        <v>136</v>
      </c>
      <c r="AU378" s="18" t="s">
        <v>88</v>
      </c>
    </row>
    <row r="379" spans="2:51" s="14" customFormat="1" ht="12">
      <c r="B379" s="251"/>
      <c r="C379" s="252"/>
      <c r="D379" s="225" t="s">
        <v>138</v>
      </c>
      <c r="E379" s="253" t="s">
        <v>20</v>
      </c>
      <c r="F379" s="254" t="s">
        <v>480</v>
      </c>
      <c r="G379" s="252"/>
      <c r="H379" s="253" t="s">
        <v>20</v>
      </c>
      <c r="I379" s="255"/>
      <c r="J379" s="252"/>
      <c r="K379" s="252"/>
      <c r="L379" s="256"/>
      <c r="M379" s="257"/>
      <c r="N379" s="258"/>
      <c r="O379" s="258"/>
      <c r="P379" s="258"/>
      <c r="Q379" s="258"/>
      <c r="R379" s="258"/>
      <c r="S379" s="258"/>
      <c r="T379" s="259"/>
      <c r="AT379" s="260" t="s">
        <v>138</v>
      </c>
      <c r="AU379" s="260" t="s">
        <v>88</v>
      </c>
      <c r="AV379" s="14" t="s">
        <v>22</v>
      </c>
      <c r="AW379" s="14" t="s">
        <v>41</v>
      </c>
      <c r="AX379" s="14" t="s">
        <v>79</v>
      </c>
      <c r="AY379" s="260" t="s">
        <v>125</v>
      </c>
    </row>
    <row r="380" spans="2:51" s="12" customFormat="1" ht="12">
      <c r="B380" s="229"/>
      <c r="C380" s="230"/>
      <c r="D380" s="225" t="s">
        <v>138</v>
      </c>
      <c r="E380" s="231" t="s">
        <v>20</v>
      </c>
      <c r="F380" s="232" t="s">
        <v>481</v>
      </c>
      <c r="G380" s="230"/>
      <c r="H380" s="233">
        <v>263.4</v>
      </c>
      <c r="I380" s="234"/>
      <c r="J380" s="230"/>
      <c r="K380" s="230"/>
      <c r="L380" s="235"/>
      <c r="M380" s="236"/>
      <c r="N380" s="237"/>
      <c r="O380" s="237"/>
      <c r="P380" s="237"/>
      <c r="Q380" s="237"/>
      <c r="R380" s="237"/>
      <c r="S380" s="237"/>
      <c r="T380" s="238"/>
      <c r="AT380" s="239" t="s">
        <v>138</v>
      </c>
      <c r="AU380" s="239" t="s">
        <v>88</v>
      </c>
      <c r="AV380" s="12" t="s">
        <v>88</v>
      </c>
      <c r="AW380" s="12" t="s">
        <v>41</v>
      </c>
      <c r="AX380" s="12" t="s">
        <v>79</v>
      </c>
      <c r="AY380" s="239" t="s">
        <v>125</v>
      </c>
    </row>
    <row r="381" spans="2:51" s="13" customFormat="1" ht="12">
      <c r="B381" s="240"/>
      <c r="C381" s="241"/>
      <c r="D381" s="225" t="s">
        <v>138</v>
      </c>
      <c r="E381" s="242" t="s">
        <v>20</v>
      </c>
      <c r="F381" s="243" t="s">
        <v>222</v>
      </c>
      <c r="G381" s="241"/>
      <c r="H381" s="244">
        <v>263.4</v>
      </c>
      <c r="I381" s="245"/>
      <c r="J381" s="241"/>
      <c r="K381" s="241"/>
      <c r="L381" s="246"/>
      <c r="M381" s="247"/>
      <c r="N381" s="248"/>
      <c r="O381" s="248"/>
      <c r="P381" s="248"/>
      <c r="Q381" s="248"/>
      <c r="R381" s="248"/>
      <c r="S381" s="248"/>
      <c r="T381" s="249"/>
      <c r="AT381" s="250" t="s">
        <v>138</v>
      </c>
      <c r="AU381" s="250" t="s">
        <v>88</v>
      </c>
      <c r="AV381" s="13" t="s">
        <v>132</v>
      </c>
      <c r="AW381" s="13" t="s">
        <v>41</v>
      </c>
      <c r="AX381" s="13" t="s">
        <v>22</v>
      </c>
      <c r="AY381" s="250" t="s">
        <v>125</v>
      </c>
    </row>
    <row r="382" spans="2:65" s="1" customFormat="1" ht="16.5" customHeight="1">
      <c r="B382" s="39"/>
      <c r="C382" s="212" t="s">
        <v>488</v>
      </c>
      <c r="D382" s="212" t="s">
        <v>127</v>
      </c>
      <c r="E382" s="213" t="s">
        <v>489</v>
      </c>
      <c r="F382" s="214" t="s">
        <v>490</v>
      </c>
      <c r="G382" s="215" t="s">
        <v>130</v>
      </c>
      <c r="H382" s="216">
        <v>263.4</v>
      </c>
      <c r="I382" s="217"/>
      <c r="J382" s="218">
        <f>ROUND(I382*H382,2)</f>
        <v>0</v>
      </c>
      <c r="K382" s="214" t="s">
        <v>131</v>
      </c>
      <c r="L382" s="44"/>
      <c r="M382" s="219" t="s">
        <v>20</v>
      </c>
      <c r="N382" s="220" t="s">
        <v>50</v>
      </c>
      <c r="O382" s="84"/>
      <c r="P382" s="221">
        <f>O382*H382</f>
        <v>0</v>
      </c>
      <c r="Q382" s="221">
        <v>0.74327</v>
      </c>
      <c r="R382" s="221">
        <f>Q382*H382</f>
        <v>195.77731799999998</v>
      </c>
      <c r="S382" s="221">
        <v>0</v>
      </c>
      <c r="T382" s="222">
        <f>S382*H382</f>
        <v>0</v>
      </c>
      <c r="AR382" s="223" t="s">
        <v>132</v>
      </c>
      <c r="AT382" s="223" t="s">
        <v>127</v>
      </c>
      <c r="AU382" s="223" t="s">
        <v>88</v>
      </c>
      <c r="AY382" s="18" t="s">
        <v>125</v>
      </c>
      <c r="BE382" s="224">
        <f>IF(N382="základní",J382,0)</f>
        <v>0</v>
      </c>
      <c r="BF382" s="224">
        <f>IF(N382="snížená",J382,0)</f>
        <v>0</v>
      </c>
      <c r="BG382" s="224">
        <f>IF(N382="zákl. přenesená",J382,0)</f>
        <v>0</v>
      </c>
      <c r="BH382" s="224">
        <f>IF(N382="sníž. přenesená",J382,0)</f>
        <v>0</v>
      </c>
      <c r="BI382" s="224">
        <f>IF(N382="nulová",J382,0)</f>
        <v>0</v>
      </c>
      <c r="BJ382" s="18" t="s">
        <v>22</v>
      </c>
      <c r="BK382" s="224">
        <f>ROUND(I382*H382,2)</f>
        <v>0</v>
      </c>
      <c r="BL382" s="18" t="s">
        <v>132</v>
      </c>
      <c r="BM382" s="223" t="s">
        <v>491</v>
      </c>
    </row>
    <row r="383" spans="2:47" s="1" customFormat="1" ht="12">
      <c r="B383" s="39"/>
      <c r="C383" s="40"/>
      <c r="D383" s="225" t="s">
        <v>134</v>
      </c>
      <c r="E383" s="40"/>
      <c r="F383" s="226" t="s">
        <v>492</v>
      </c>
      <c r="G383" s="40"/>
      <c r="H383" s="40"/>
      <c r="I383" s="136"/>
      <c r="J383" s="40"/>
      <c r="K383" s="40"/>
      <c r="L383" s="44"/>
      <c r="M383" s="227"/>
      <c r="N383" s="84"/>
      <c r="O383" s="84"/>
      <c r="P383" s="84"/>
      <c r="Q383" s="84"/>
      <c r="R383" s="84"/>
      <c r="S383" s="84"/>
      <c r="T383" s="85"/>
      <c r="AT383" s="18" t="s">
        <v>134</v>
      </c>
      <c r="AU383" s="18" t="s">
        <v>88</v>
      </c>
    </row>
    <row r="384" spans="2:47" s="1" customFormat="1" ht="12">
      <c r="B384" s="39"/>
      <c r="C384" s="40"/>
      <c r="D384" s="225" t="s">
        <v>136</v>
      </c>
      <c r="E384" s="40"/>
      <c r="F384" s="228" t="s">
        <v>493</v>
      </c>
      <c r="G384" s="40"/>
      <c r="H384" s="40"/>
      <c r="I384" s="136"/>
      <c r="J384" s="40"/>
      <c r="K384" s="40"/>
      <c r="L384" s="44"/>
      <c r="M384" s="227"/>
      <c r="N384" s="84"/>
      <c r="O384" s="84"/>
      <c r="P384" s="84"/>
      <c r="Q384" s="84"/>
      <c r="R384" s="84"/>
      <c r="S384" s="84"/>
      <c r="T384" s="85"/>
      <c r="AT384" s="18" t="s">
        <v>136</v>
      </c>
      <c r="AU384" s="18" t="s">
        <v>88</v>
      </c>
    </row>
    <row r="385" spans="2:47" s="1" customFormat="1" ht="12">
      <c r="B385" s="39"/>
      <c r="C385" s="40"/>
      <c r="D385" s="225" t="s">
        <v>494</v>
      </c>
      <c r="E385" s="40"/>
      <c r="F385" s="228" t="s">
        <v>495</v>
      </c>
      <c r="G385" s="40"/>
      <c r="H385" s="40"/>
      <c r="I385" s="136"/>
      <c r="J385" s="40"/>
      <c r="K385" s="40"/>
      <c r="L385" s="44"/>
      <c r="M385" s="227"/>
      <c r="N385" s="84"/>
      <c r="O385" s="84"/>
      <c r="P385" s="84"/>
      <c r="Q385" s="84"/>
      <c r="R385" s="84"/>
      <c r="S385" s="84"/>
      <c r="T385" s="85"/>
      <c r="AT385" s="18" t="s">
        <v>494</v>
      </c>
      <c r="AU385" s="18" t="s">
        <v>88</v>
      </c>
    </row>
    <row r="386" spans="2:51" s="14" customFormat="1" ht="12">
      <c r="B386" s="251"/>
      <c r="C386" s="252"/>
      <c r="D386" s="225" t="s">
        <v>138</v>
      </c>
      <c r="E386" s="253" t="s">
        <v>20</v>
      </c>
      <c r="F386" s="254" t="s">
        <v>480</v>
      </c>
      <c r="G386" s="252"/>
      <c r="H386" s="253" t="s">
        <v>20</v>
      </c>
      <c r="I386" s="255"/>
      <c r="J386" s="252"/>
      <c r="K386" s="252"/>
      <c r="L386" s="256"/>
      <c r="M386" s="257"/>
      <c r="N386" s="258"/>
      <c r="O386" s="258"/>
      <c r="P386" s="258"/>
      <c r="Q386" s="258"/>
      <c r="R386" s="258"/>
      <c r="S386" s="258"/>
      <c r="T386" s="259"/>
      <c r="AT386" s="260" t="s">
        <v>138</v>
      </c>
      <c r="AU386" s="260" t="s">
        <v>88</v>
      </c>
      <c r="AV386" s="14" t="s">
        <v>22</v>
      </c>
      <c r="AW386" s="14" t="s">
        <v>41</v>
      </c>
      <c r="AX386" s="14" t="s">
        <v>79</v>
      </c>
      <c r="AY386" s="260" t="s">
        <v>125</v>
      </c>
    </row>
    <row r="387" spans="2:51" s="12" customFormat="1" ht="12">
      <c r="B387" s="229"/>
      <c r="C387" s="230"/>
      <c r="D387" s="225" t="s">
        <v>138</v>
      </c>
      <c r="E387" s="231" t="s">
        <v>20</v>
      </c>
      <c r="F387" s="232" t="s">
        <v>481</v>
      </c>
      <c r="G387" s="230"/>
      <c r="H387" s="233">
        <v>263.4</v>
      </c>
      <c r="I387" s="234"/>
      <c r="J387" s="230"/>
      <c r="K387" s="230"/>
      <c r="L387" s="235"/>
      <c r="M387" s="236"/>
      <c r="N387" s="237"/>
      <c r="O387" s="237"/>
      <c r="P387" s="237"/>
      <c r="Q387" s="237"/>
      <c r="R387" s="237"/>
      <c r="S387" s="237"/>
      <c r="T387" s="238"/>
      <c r="AT387" s="239" t="s">
        <v>138</v>
      </c>
      <c r="AU387" s="239" t="s">
        <v>88</v>
      </c>
      <c r="AV387" s="12" t="s">
        <v>88</v>
      </c>
      <c r="AW387" s="12" t="s">
        <v>41</v>
      </c>
      <c r="AX387" s="12" t="s">
        <v>79</v>
      </c>
      <c r="AY387" s="239" t="s">
        <v>125</v>
      </c>
    </row>
    <row r="388" spans="2:51" s="13" customFormat="1" ht="12">
      <c r="B388" s="240"/>
      <c r="C388" s="241"/>
      <c r="D388" s="225" t="s">
        <v>138</v>
      </c>
      <c r="E388" s="242" t="s">
        <v>20</v>
      </c>
      <c r="F388" s="243" t="s">
        <v>222</v>
      </c>
      <c r="G388" s="241"/>
      <c r="H388" s="244">
        <v>263.4</v>
      </c>
      <c r="I388" s="245"/>
      <c r="J388" s="241"/>
      <c r="K388" s="241"/>
      <c r="L388" s="246"/>
      <c r="M388" s="247"/>
      <c r="N388" s="248"/>
      <c r="O388" s="248"/>
      <c r="P388" s="248"/>
      <c r="Q388" s="248"/>
      <c r="R388" s="248"/>
      <c r="S388" s="248"/>
      <c r="T388" s="249"/>
      <c r="AT388" s="250" t="s">
        <v>138</v>
      </c>
      <c r="AU388" s="250" t="s">
        <v>88</v>
      </c>
      <c r="AV388" s="13" t="s">
        <v>132</v>
      </c>
      <c r="AW388" s="13" t="s">
        <v>41</v>
      </c>
      <c r="AX388" s="13" t="s">
        <v>22</v>
      </c>
      <c r="AY388" s="250" t="s">
        <v>125</v>
      </c>
    </row>
    <row r="389" spans="2:63" s="11" customFormat="1" ht="22.8" customHeight="1">
      <c r="B389" s="196"/>
      <c r="C389" s="197"/>
      <c r="D389" s="198" t="s">
        <v>78</v>
      </c>
      <c r="E389" s="210" t="s">
        <v>155</v>
      </c>
      <c r="F389" s="210" t="s">
        <v>496</v>
      </c>
      <c r="G389" s="197"/>
      <c r="H389" s="197"/>
      <c r="I389" s="200"/>
      <c r="J389" s="211">
        <f>BK389</f>
        <v>0</v>
      </c>
      <c r="K389" s="197"/>
      <c r="L389" s="202"/>
      <c r="M389" s="203"/>
      <c r="N389" s="204"/>
      <c r="O389" s="204"/>
      <c r="P389" s="205">
        <f>SUM(P390:P401)</f>
        <v>0</v>
      </c>
      <c r="Q389" s="204"/>
      <c r="R389" s="205">
        <f>SUM(R390:R401)</f>
        <v>0.050142</v>
      </c>
      <c r="S389" s="204"/>
      <c r="T389" s="206">
        <f>SUM(T390:T401)</f>
        <v>0</v>
      </c>
      <c r="AR389" s="207" t="s">
        <v>22</v>
      </c>
      <c r="AT389" s="208" t="s">
        <v>78</v>
      </c>
      <c r="AU389" s="208" t="s">
        <v>22</v>
      </c>
      <c r="AY389" s="207" t="s">
        <v>125</v>
      </c>
      <c r="BK389" s="209">
        <f>SUM(BK390:BK401)</f>
        <v>0</v>
      </c>
    </row>
    <row r="390" spans="2:65" s="1" customFormat="1" ht="16.5" customHeight="1">
      <c r="B390" s="39"/>
      <c r="C390" s="212" t="s">
        <v>497</v>
      </c>
      <c r="D390" s="212" t="s">
        <v>127</v>
      </c>
      <c r="E390" s="213" t="s">
        <v>498</v>
      </c>
      <c r="F390" s="214" t="s">
        <v>499</v>
      </c>
      <c r="G390" s="215" t="s">
        <v>130</v>
      </c>
      <c r="H390" s="216">
        <v>290.1</v>
      </c>
      <c r="I390" s="217"/>
      <c r="J390" s="218">
        <f>ROUND(I390*H390,2)</f>
        <v>0</v>
      </c>
      <c r="K390" s="214" t="s">
        <v>20</v>
      </c>
      <c r="L390" s="44"/>
      <c r="M390" s="219" t="s">
        <v>20</v>
      </c>
      <c r="N390" s="220" t="s">
        <v>50</v>
      </c>
      <c r="O390" s="84"/>
      <c r="P390" s="221">
        <f>O390*H390</f>
        <v>0</v>
      </c>
      <c r="Q390" s="221">
        <v>0</v>
      </c>
      <c r="R390" s="221">
        <f>Q390*H390</f>
        <v>0</v>
      </c>
      <c r="S390" s="221">
        <v>0</v>
      </c>
      <c r="T390" s="222">
        <f>S390*H390</f>
        <v>0</v>
      </c>
      <c r="AR390" s="223" t="s">
        <v>132</v>
      </c>
      <c r="AT390" s="223" t="s">
        <v>127</v>
      </c>
      <c r="AU390" s="223" t="s">
        <v>88</v>
      </c>
      <c r="AY390" s="18" t="s">
        <v>125</v>
      </c>
      <c r="BE390" s="224">
        <f>IF(N390="základní",J390,0)</f>
        <v>0</v>
      </c>
      <c r="BF390" s="224">
        <f>IF(N390="snížená",J390,0)</f>
        <v>0</v>
      </c>
      <c r="BG390" s="224">
        <f>IF(N390="zákl. přenesená",J390,0)</f>
        <v>0</v>
      </c>
      <c r="BH390" s="224">
        <f>IF(N390="sníž. přenesená",J390,0)</f>
        <v>0</v>
      </c>
      <c r="BI390" s="224">
        <f>IF(N390="nulová",J390,0)</f>
        <v>0</v>
      </c>
      <c r="BJ390" s="18" t="s">
        <v>22</v>
      </c>
      <c r="BK390" s="224">
        <f>ROUND(I390*H390,2)</f>
        <v>0</v>
      </c>
      <c r="BL390" s="18" t="s">
        <v>132</v>
      </c>
      <c r="BM390" s="223" t="s">
        <v>500</v>
      </c>
    </row>
    <row r="391" spans="2:47" s="1" customFormat="1" ht="12">
      <c r="B391" s="39"/>
      <c r="C391" s="40"/>
      <c r="D391" s="225" t="s">
        <v>134</v>
      </c>
      <c r="E391" s="40"/>
      <c r="F391" s="226" t="s">
        <v>501</v>
      </c>
      <c r="G391" s="40"/>
      <c r="H391" s="40"/>
      <c r="I391" s="136"/>
      <c r="J391" s="40"/>
      <c r="K391" s="40"/>
      <c r="L391" s="44"/>
      <c r="M391" s="227"/>
      <c r="N391" s="84"/>
      <c r="O391" s="84"/>
      <c r="P391" s="84"/>
      <c r="Q391" s="84"/>
      <c r="R391" s="84"/>
      <c r="S391" s="84"/>
      <c r="T391" s="85"/>
      <c r="AT391" s="18" t="s">
        <v>134</v>
      </c>
      <c r="AU391" s="18" t="s">
        <v>88</v>
      </c>
    </row>
    <row r="392" spans="2:51" s="12" customFormat="1" ht="12">
      <c r="B392" s="229"/>
      <c r="C392" s="230"/>
      <c r="D392" s="225" t="s">
        <v>138</v>
      </c>
      <c r="E392" s="231" t="s">
        <v>20</v>
      </c>
      <c r="F392" s="232" t="s">
        <v>150</v>
      </c>
      <c r="G392" s="230"/>
      <c r="H392" s="233">
        <v>290.1</v>
      </c>
      <c r="I392" s="234"/>
      <c r="J392" s="230"/>
      <c r="K392" s="230"/>
      <c r="L392" s="235"/>
      <c r="M392" s="236"/>
      <c r="N392" s="237"/>
      <c r="O392" s="237"/>
      <c r="P392" s="237"/>
      <c r="Q392" s="237"/>
      <c r="R392" s="237"/>
      <c r="S392" s="237"/>
      <c r="T392" s="238"/>
      <c r="AT392" s="239" t="s">
        <v>138</v>
      </c>
      <c r="AU392" s="239" t="s">
        <v>88</v>
      </c>
      <c r="AV392" s="12" t="s">
        <v>88</v>
      </c>
      <c r="AW392" s="12" t="s">
        <v>41</v>
      </c>
      <c r="AX392" s="12" t="s">
        <v>22</v>
      </c>
      <c r="AY392" s="239" t="s">
        <v>125</v>
      </c>
    </row>
    <row r="393" spans="2:65" s="1" customFormat="1" ht="16.5" customHeight="1">
      <c r="B393" s="39"/>
      <c r="C393" s="212" t="s">
        <v>502</v>
      </c>
      <c r="D393" s="212" t="s">
        <v>127</v>
      </c>
      <c r="E393" s="213" t="s">
        <v>503</v>
      </c>
      <c r="F393" s="214" t="s">
        <v>504</v>
      </c>
      <c r="G393" s="215" t="s">
        <v>130</v>
      </c>
      <c r="H393" s="216">
        <v>50</v>
      </c>
      <c r="I393" s="217"/>
      <c r="J393" s="218">
        <f>ROUND(I393*H393,2)</f>
        <v>0</v>
      </c>
      <c r="K393" s="214" t="s">
        <v>131</v>
      </c>
      <c r="L393" s="44"/>
      <c r="M393" s="219" t="s">
        <v>20</v>
      </c>
      <c r="N393" s="220" t="s">
        <v>50</v>
      </c>
      <c r="O393" s="84"/>
      <c r="P393" s="221">
        <f>O393*H393</f>
        <v>0</v>
      </c>
      <c r="Q393" s="221">
        <v>0</v>
      </c>
      <c r="R393" s="221">
        <f>Q393*H393</f>
        <v>0</v>
      </c>
      <c r="S393" s="221">
        <v>0</v>
      </c>
      <c r="T393" s="222">
        <f>S393*H393</f>
        <v>0</v>
      </c>
      <c r="AR393" s="223" t="s">
        <v>132</v>
      </c>
      <c r="AT393" s="223" t="s">
        <v>127</v>
      </c>
      <c r="AU393" s="223" t="s">
        <v>88</v>
      </c>
      <c r="AY393" s="18" t="s">
        <v>125</v>
      </c>
      <c r="BE393" s="224">
        <f>IF(N393="základní",J393,0)</f>
        <v>0</v>
      </c>
      <c r="BF393" s="224">
        <f>IF(N393="snížená",J393,0)</f>
        <v>0</v>
      </c>
      <c r="BG393" s="224">
        <f>IF(N393="zákl. přenesená",J393,0)</f>
        <v>0</v>
      </c>
      <c r="BH393" s="224">
        <f>IF(N393="sníž. přenesená",J393,0)</f>
        <v>0</v>
      </c>
      <c r="BI393" s="224">
        <f>IF(N393="nulová",J393,0)</f>
        <v>0</v>
      </c>
      <c r="BJ393" s="18" t="s">
        <v>22</v>
      </c>
      <c r="BK393" s="224">
        <f>ROUND(I393*H393,2)</f>
        <v>0</v>
      </c>
      <c r="BL393" s="18" t="s">
        <v>132</v>
      </c>
      <c r="BM393" s="223" t="s">
        <v>505</v>
      </c>
    </row>
    <row r="394" spans="2:47" s="1" customFormat="1" ht="12">
      <c r="B394" s="39"/>
      <c r="C394" s="40"/>
      <c r="D394" s="225" t="s">
        <v>134</v>
      </c>
      <c r="E394" s="40"/>
      <c r="F394" s="226" t="s">
        <v>506</v>
      </c>
      <c r="G394" s="40"/>
      <c r="H394" s="40"/>
      <c r="I394" s="136"/>
      <c r="J394" s="40"/>
      <c r="K394" s="40"/>
      <c r="L394" s="44"/>
      <c r="M394" s="227"/>
      <c r="N394" s="84"/>
      <c r="O394" s="84"/>
      <c r="P394" s="84"/>
      <c r="Q394" s="84"/>
      <c r="R394" s="84"/>
      <c r="S394" s="84"/>
      <c r="T394" s="85"/>
      <c r="AT394" s="18" t="s">
        <v>134</v>
      </c>
      <c r="AU394" s="18" t="s">
        <v>88</v>
      </c>
    </row>
    <row r="395" spans="2:51" s="12" customFormat="1" ht="12">
      <c r="B395" s="229"/>
      <c r="C395" s="230"/>
      <c r="D395" s="225" t="s">
        <v>138</v>
      </c>
      <c r="E395" s="231" t="s">
        <v>20</v>
      </c>
      <c r="F395" s="232" t="s">
        <v>144</v>
      </c>
      <c r="G395" s="230"/>
      <c r="H395" s="233">
        <v>50</v>
      </c>
      <c r="I395" s="234"/>
      <c r="J395" s="230"/>
      <c r="K395" s="230"/>
      <c r="L395" s="235"/>
      <c r="M395" s="236"/>
      <c r="N395" s="237"/>
      <c r="O395" s="237"/>
      <c r="P395" s="237"/>
      <c r="Q395" s="237"/>
      <c r="R395" s="237"/>
      <c r="S395" s="237"/>
      <c r="T395" s="238"/>
      <c r="AT395" s="239" t="s">
        <v>138</v>
      </c>
      <c r="AU395" s="239" t="s">
        <v>88</v>
      </c>
      <c r="AV395" s="12" t="s">
        <v>88</v>
      </c>
      <c r="AW395" s="12" t="s">
        <v>41</v>
      </c>
      <c r="AX395" s="12" t="s">
        <v>22</v>
      </c>
      <c r="AY395" s="239" t="s">
        <v>125</v>
      </c>
    </row>
    <row r="396" spans="2:65" s="1" customFormat="1" ht="16.5" customHeight="1">
      <c r="B396" s="39"/>
      <c r="C396" s="212" t="s">
        <v>507</v>
      </c>
      <c r="D396" s="212" t="s">
        <v>127</v>
      </c>
      <c r="E396" s="213" t="s">
        <v>508</v>
      </c>
      <c r="F396" s="214" t="s">
        <v>509</v>
      </c>
      <c r="G396" s="215" t="s">
        <v>130</v>
      </c>
      <c r="H396" s="216">
        <v>82.2</v>
      </c>
      <c r="I396" s="217"/>
      <c r="J396" s="218">
        <f>ROUND(I396*H396,2)</f>
        <v>0</v>
      </c>
      <c r="K396" s="214" t="s">
        <v>20</v>
      </c>
      <c r="L396" s="44"/>
      <c r="M396" s="219" t="s">
        <v>20</v>
      </c>
      <c r="N396" s="220" t="s">
        <v>50</v>
      </c>
      <c r="O396" s="84"/>
      <c r="P396" s="221">
        <f>O396*H396</f>
        <v>0</v>
      </c>
      <c r="Q396" s="221">
        <v>0</v>
      </c>
      <c r="R396" s="221">
        <f>Q396*H396</f>
        <v>0</v>
      </c>
      <c r="S396" s="221">
        <v>0</v>
      </c>
      <c r="T396" s="222">
        <f>S396*H396</f>
        <v>0</v>
      </c>
      <c r="AR396" s="223" t="s">
        <v>132</v>
      </c>
      <c r="AT396" s="223" t="s">
        <v>127</v>
      </c>
      <c r="AU396" s="223" t="s">
        <v>88</v>
      </c>
      <c r="AY396" s="18" t="s">
        <v>125</v>
      </c>
      <c r="BE396" s="224">
        <f>IF(N396="základní",J396,0)</f>
        <v>0</v>
      </c>
      <c r="BF396" s="224">
        <f>IF(N396="snížená",J396,0)</f>
        <v>0</v>
      </c>
      <c r="BG396" s="224">
        <f>IF(N396="zákl. přenesená",J396,0)</f>
        <v>0</v>
      </c>
      <c r="BH396" s="224">
        <f>IF(N396="sníž. přenesená",J396,0)</f>
        <v>0</v>
      </c>
      <c r="BI396" s="224">
        <f>IF(N396="nulová",J396,0)</f>
        <v>0</v>
      </c>
      <c r="BJ396" s="18" t="s">
        <v>22</v>
      </c>
      <c r="BK396" s="224">
        <f>ROUND(I396*H396,2)</f>
        <v>0</v>
      </c>
      <c r="BL396" s="18" t="s">
        <v>132</v>
      </c>
      <c r="BM396" s="223" t="s">
        <v>510</v>
      </c>
    </row>
    <row r="397" spans="2:47" s="1" customFormat="1" ht="12">
      <c r="B397" s="39"/>
      <c r="C397" s="40"/>
      <c r="D397" s="225" t="s">
        <v>134</v>
      </c>
      <c r="E397" s="40"/>
      <c r="F397" s="226" t="s">
        <v>511</v>
      </c>
      <c r="G397" s="40"/>
      <c r="H397" s="40"/>
      <c r="I397" s="136"/>
      <c r="J397" s="40"/>
      <c r="K397" s="40"/>
      <c r="L397" s="44"/>
      <c r="M397" s="227"/>
      <c r="N397" s="84"/>
      <c r="O397" s="84"/>
      <c r="P397" s="84"/>
      <c r="Q397" s="84"/>
      <c r="R397" s="84"/>
      <c r="S397" s="84"/>
      <c r="T397" s="85"/>
      <c r="AT397" s="18" t="s">
        <v>134</v>
      </c>
      <c r="AU397" s="18" t="s">
        <v>88</v>
      </c>
    </row>
    <row r="398" spans="2:51" s="12" customFormat="1" ht="12">
      <c r="B398" s="229"/>
      <c r="C398" s="230"/>
      <c r="D398" s="225" t="s">
        <v>138</v>
      </c>
      <c r="E398" s="231" t="s">
        <v>20</v>
      </c>
      <c r="F398" s="232" t="s">
        <v>512</v>
      </c>
      <c r="G398" s="230"/>
      <c r="H398" s="233">
        <v>82.2</v>
      </c>
      <c r="I398" s="234"/>
      <c r="J398" s="230"/>
      <c r="K398" s="230"/>
      <c r="L398" s="235"/>
      <c r="M398" s="236"/>
      <c r="N398" s="237"/>
      <c r="O398" s="237"/>
      <c r="P398" s="237"/>
      <c r="Q398" s="237"/>
      <c r="R398" s="237"/>
      <c r="S398" s="237"/>
      <c r="T398" s="238"/>
      <c r="AT398" s="239" t="s">
        <v>138</v>
      </c>
      <c r="AU398" s="239" t="s">
        <v>88</v>
      </c>
      <c r="AV398" s="12" t="s">
        <v>88</v>
      </c>
      <c r="AW398" s="12" t="s">
        <v>41</v>
      </c>
      <c r="AX398" s="12" t="s">
        <v>22</v>
      </c>
      <c r="AY398" s="239" t="s">
        <v>125</v>
      </c>
    </row>
    <row r="399" spans="2:65" s="1" customFormat="1" ht="16.5" customHeight="1">
      <c r="B399" s="39"/>
      <c r="C399" s="212" t="s">
        <v>513</v>
      </c>
      <c r="D399" s="212" t="s">
        <v>127</v>
      </c>
      <c r="E399" s="213" t="s">
        <v>514</v>
      </c>
      <c r="F399" s="214" t="s">
        <v>515</v>
      </c>
      <c r="G399" s="215" t="s">
        <v>130</v>
      </c>
      <c r="H399" s="216">
        <v>82.2</v>
      </c>
      <c r="I399" s="217"/>
      <c r="J399" s="218">
        <f>ROUND(I399*H399,2)</f>
        <v>0</v>
      </c>
      <c r="K399" s="214" t="s">
        <v>131</v>
      </c>
      <c r="L399" s="44"/>
      <c r="M399" s="219" t="s">
        <v>20</v>
      </c>
      <c r="N399" s="220" t="s">
        <v>50</v>
      </c>
      <c r="O399" s="84"/>
      <c r="P399" s="221">
        <f>O399*H399</f>
        <v>0</v>
      </c>
      <c r="Q399" s="221">
        <v>0.00061</v>
      </c>
      <c r="R399" s="221">
        <f>Q399*H399</f>
        <v>0.050142</v>
      </c>
      <c r="S399" s="221">
        <v>0</v>
      </c>
      <c r="T399" s="222">
        <f>S399*H399</f>
        <v>0</v>
      </c>
      <c r="AR399" s="223" t="s">
        <v>132</v>
      </c>
      <c r="AT399" s="223" t="s">
        <v>127</v>
      </c>
      <c r="AU399" s="223" t="s">
        <v>88</v>
      </c>
      <c r="AY399" s="18" t="s">
        <v>125</v>
      </c>
      <c r="BE399" s="224">
        <f>IF(N399="základní",J399,0)</f>
        <v>0</v>
      </c>
      <c r="BF399" s="224">
        <f>IF(N399="snížená",J399,0)</f>
        <v>0</v>
      </c>
      <c r="BG399" s="224">
        <f>IF(N399="zákl. přenesená",J399,0)</f>
        <v>0</v>
      </c>
      <c r="BH399" s="224">
        <f>IF(N399="sníž. přenesená",J399,0)</f>
        <v>0</v>
      </c>
      <c r="BI399" s="224">
        <f>IF(N399="nulová",J399,0)</f>
        <v>0</v>
      </c>
      <c r="BJ399" s="18" t="s">
        <v>22</v>
      </c>
      <c r="BK399" s="224">
        <f>ROUND(I399*H399,2)</f>
        <v>0</v>
      </c>
      <c r="BL399" s="18" t="s">
        <v>132</v>
      </c>
      <c r="BM399" s="223" t="s">
        <v>516</v>
      </c>
    </row>
    <row r="400" spans="2:47" s="1" customFormat="1" ht="12">
      <c r="B400" s="39"/>
      <c r="C400" s="40"/>
      <c r="D400" s="225" t="s">
        <v>134</v>
      </c>
      <c r="E400" s="40"/>
      <c r="F400" s="226" t="s">
        <v>517</v>
      </c>
      <c r="G400" s="40"/>
      <c r="H400" s="40"/>
      <c r="I400" s="136"/>
      <c r="J400" s="40"/>
      <c r="K400" s="40"/>
      <c r="L400" s="44"/>
      <c r="M400" s="227"/>
      <c r="N400" s="84"/>
      <c r="O400" s="84"/>
      <c r="P400" s="84"/>
      <c r="Q400" s="84"/>
      <c r="R400" s="84"/>
      <c r="S400" s="84"/>
      <c r="T400" s="85"/>
      <c r="AT400" s="18" t="s">
        <v>134</v>
      </c>
      <c r="AU400" s="18" t="s">
        <v>88</v>
      </c>
    </row>
    <row r="401" spans="2:51" s="12" customFormat="1" ht="12">
      <c r="B401" s="229"/>
      <c r="C401" s="230"/>
      <c r="D401" s="225" t="s">
        <v>138</v>
      </c>
      <c r="E401" s="231" t="s">
        <v>20</v>
      </c>
      <c r="F401" s="232" t="s">
        <v>139</v>
      </c>
      <c r="G401" s="230"/>
      <c r="H401" s="233">
        <v>82.2</v>
      </c>
      <c r="I401" s="234"/>
      <c r="J401" s="230"/>
      <c r="K401" s="230"/>
      <c r="L401" s="235"/>
      <c r="M401" s="236"/>
      <c r="N401" s="237"/>
      <c r="O401" s="237"/>
      <c r="P401" s="237"/>
      <c r="Q401" s="237"/>
      <c r="R401" s="237"/>
      <c r="S401" s="237"/>
      <c r="T401" s="238"/>
      <c r="AT401" s="239" t="s">
        <v>138</v>
      </c>
      <c r="AU401" s="239" t="s">
        <v>88</v>
      </c>
      <c r="AV401" s="12" t="s">
        <v>88</v>
      </c>
      <c r="AW401" s="12" t="s">
        <v>41</v>
      </c>
      <c r="AX401" s="12" t="s">
        <v>22</v>
      </c>
      <c r="AY401" s="239" t="s">
        <v>125</v>
      </c>
    </row>
    <row r="402" spans="2:63" s="11" customFormat="1" ht="22.8" customHeight="1">
      <c r="B402" s="196"/>
      <c r="C402" s="197"/>
      <c r="D402" s="198" t="s">
        <v>78</v>
      </c>
      <c r="E402" s="210" t="s">
        <v>160</v>
      </c>
      <c r="F402" s="210" t="s">
        <v>518</v>
      </c>
      <c r="G402" s="197"/>
      <c r="H402" s="197"/>
      <c r="I402" s="200"/>
      <c r="J402" s="211">
        <f>BK402</f>
        <v>0</v>
      </c>
      <c r="K402" s="197"/>
      <c r="L402" s="202"/>
      <c r="M402" s="203"/>
      <c r="N402" s="204"/>
      <c r="O402" s="204"/>
      <c r="P402" s="205">
        <f>SUM(P403:P408)</f>
        <v>0</v>
      </c>
      <c r="Q402" s="204"/>
      <c r="R402" s="205">
        <f>SUM(R403:R408)</f>
        <v>84.40379999999999</v>
      </c>
      <c r="S402" s="204"/>
      <c r="T402" s="206">
        <f>SUM(T403:T408)</f>
        <v>37.8735</v>
      </c>
      <c r="AR402" s="207" t="s">
        <v>22</v>
      </c>
      <c r="AT402" s="208" t="s">
        <v>78</v>
      </c>
      <c r="AU402" s="208" t="s">
        <v>22</v>
      </c>
      <c r="AY402" s="207" t="s">
        <v>125</v>
      </c>
      <c r="BK402" s="209">
        <f>SUM(BK403:BK408)</f>
        <v>0</v>
      </c>
    </row>
    <row r="403" spans="2:65" s="1" customFormat="1" ht="16.5" customHeight="1">
      <c r="B403" s="39"/>
      <c r="C403" s="212" t="s">
        <v>519</v>
      </c>
      <c r="D403" s="212" t="s">
        <v>127</v>
      </c>
      <c r="E403" s="213" t="s">
        <v>520</v>
      </c>
      <c r="F403" s="214" t="s">
        <v>521</v>
      </c>
      <c r="G403" s="215" t="s">
        <v>130</v>
      </c>
      <c r="H403" s="216">
        <v>1082.1</v>
      </c>
      <c r="I403" s="217"/>
      <c r="J403" s="218">
        <f>ROUND(I403*H403,2)</f>
        <v>0</v>
      </c>
      <c r="K403" s="214" t="s">
        <v>131</v>
      </c>
      <c r="L403" s="44"/>
      <c r="M403" s="219" t="s">
        <v>20</v>
      </c>
      <c r="N403" s="220" t="s">
        <v>50</v>
      </c>
      <c r="O403" s="84"/>
      <c r="P403" s="221">
        <f>O403*H403</f>
        <v>0</v>
      </c>
      <c r="Q403" s="221">
        <v>0.078</v>
      </c>
      <c r="R403" s="221">
        <f>Q403*H403</f>
        <v>84.40379999999999</v>
      </c>
      <c r="S403" s="221">
        <v>0.035</v>
      </c>
      <c r="T403" s="222">
        <f>S403*H403</f>
        <v>37.8735</v>
      </c>
      <c r="AR403" s="223" t="s">
        <v>132</v>
      </c>
      <c r="AT403" s="223" t="s">
        <v>127</v>
      </c>
      <c r="AU403" s="223" t="s">
        <v>88</v>
      </c>
      <c r="AY403" s="18" t="s">
        <v>125</v>
      </c>
      <c r="BE403" s="224">
        <f>IF(N403="základní",J403,0)</f>
        <v>0</v>
      </c>
      <c r="BF403" s="224">
        <f>IF(N403="snížená",J403,0)</f>
        <v>0</v>
      </c>
      <c r="BG403" s="224">
        <f>IF(N403="zákl. přenesená",J403,0)</f>
        <v>0</v>
      </c>
      <c r="BH403" s="224">
        <f>IF(N403="sníž. přenesená",J403,0)</f>
        <v>0</v>
      </c>
      <c r="BI403" s="224">
        <f>IF(N403="nulová",J403,0)</f>
        <v>0</v>
      </c>
      <c r="BJ403" s="18" t="s">
        <v>22</v>
      </c>
      <c r="BK403" s="224">
        <f>ROUND(I403*H403,2)</f>
        <v>0</v>
      </c>
      <c r="BL403" s="18" t="s">
        <v>132</v>
      </c>
      <c r="BM403" s="223" t="s">
        <v>522</v>
      </c>
    </row>
    <row r="404" spans="2:47" s="1" customFormat="1" ht="12">
      <c r="B404" s="39"/>
      <c r="C404" s="40"/>
      <c r="D404" s="225" t="s">
        <v>134</v>
      </c>
      <c r="E404" s="40"/>
      <c r="F404" s="226" t="s">
        <v>523</v>
      </c>
      <c r="G404" s="40"/>
      <c r="H404" s="40"/>
      <c r="I404" s="136"/>
      <c r="J404" s="40"/>
      <c r="K404" s="40"/>
      <c r="L404" s="44"/>
      <c r="M404" s="227"/>
      <c r="N404" s="84"/>
      <c r="O404" s="84"/>
      <c r="P404" s="84"/>
      <c r="Q404" s="84"/>
      <c r="R404" s="84"/>
      <c r="S404" s="84"/>
      <c r="T404" s="85"/>
      <c r="AT404" s="18" t="s">
        <v>134</v>
      </c>
      <c r="AU404" s="18" t="s">
        <v>88</v>
      </c>
    </row>
    <row r="405" spans="2:47" s="1" customFormat="1" ht="12">
      <c r="B405" s="39"/>
      <c r="C405" s="40"/>
      <c r="D405" s="225" t="s">
        <v>136</v>
      </c>
      <c r="E405" s="40"/>
      <c r="F405" s="228" t="s">
        <v>524</v>
      </c>
      <c r="G405" s="40"/>
      <c r="H405" s="40"/>
      <c r="I405" s="136"/>
      <c r="J405" s="40"/>
      <c r="K405" s="40"/>
      <c r="L405" s="44"/>
      <c r="M405" s="227"/>
      <c r="N405" s="84"/>
      <c r="O405" s="84"/>
      <c r="P405" s="84"/>
      <c r="Q405" s="84"/>
      <c r="R405" s="84"/>
      <c r="S405" s="84"/>
      <c r="T405" s="85"/>
      <c r="AT405" s="18" t="s">
        <v>136</v>
      </c>
      <c r="AU405" s="18" t="s">
        <v>88</v>
      </c>
    </row>
    <row r="406" spans="2:51" s="12" customFormat="1" ht="12">
      <c r="B406" s="229"/>
      <c r="C406" s="230"/>
      <c r="D406" s="225" t="s">
        <v>138</v>
      </c>
      <c r="E406" s="231" t="s">
        <v>20</v>
      </c>
      <c r="F406" s="232" t="s">
        <v>525</v>
      </c>
      <c r="G406" s="230"/>
      <c r="H406" s="233">
        <v>190.2</v>
      </c>
      <c r="I406" s="234"/>
      <c r="J406" s="230"/>
      <c r="K406" s="230"/>
      <c r="L406" s="235"/>
      <c r="M406" s="236"/>
      <c r="N406" s="237"/>
      <c r="O406" s="237"/>
      <c r="P406" s="237"/>
      <c r="Q406" s="237"/>
      <c r="R406" s="237"/>
      <c r="S406" s="237"/>
      <c r="T406" s="238"/>
      <c r="AT406" s="239" t="s">
        <v>138</v>
      </c>
      <c r="AU406" s="239" t="s">
        <v>88</v>
      </c>
      <c r="AV406" s="12" t="s">
        <v>88</v>
      </c>
      <c r="AW406" s="12" t="s">
        <v>41</v>
      </c>
      <c r="AX406" s="12" t="s">
        <v>79</v>
      </c>
      <c r="AY406" s="239" t="s">
        <v>125</v>
      </c>
    </row>
    <row r="407" spans="2:51" s="12" customFormat="1" ht="12">
      <c r="B407" s="229"/>
      <c r="C407" s="230"/>
      <c r="D407" s="225" t="s">
        <v>138</v>
      </c>
      <c r="E407" s="231" t="s">
        <v>20</v>
      </c>
      <c r="F407" s="232" t="s">
        <v>526</v>
      </c>
      <c r="G407" s="230"/>
      <c r="H407" s="233">
        <v>891.9</v>
      </c>
      <c r="I407" s="234"/>
      <c r="J407" s="230"/>
      <c r="K407" s="230"/>
      <c r="L407" s="235"/>
      <c r="M407" s="236"/>
      <c r="N407" s="237"/>
      <c r="O407" s="237"/>
      <c r="P407" s="237"/>
      <c r="Q407" s="237"/>
      <c r="R407" s="237"/>
      <c r="S407" s="237"/>
      <c r="T407" s="238"/>
      <c r="AT407" s="239" t="s">
        <v>138</v>
      </c>
      <c r="AU407" s="239" t="s">
        <v>88</v>
      </c>
      <c r="AV407" s="12" t="s">
        <v>88</v>
      </c>
      <c r="AW407" s="12" t="s">
        <v>41</v>
      </c>
      <c r="AX407" s="12" t="s">
        <v>79</v>
      </c>
      <c r="AY407" s="239" t="s">
        <v>125</v>
      </c>
    </row>
    <row r="408" spans="2:51" s="13" customFormat="1" ht="12">
      <c r="B408" s="240"/>
      <c r="C408" s="241"/>
      <c r="D408" s="225" t="s">
        <v>138</v>
      </c>
      <c r="E408" s="242" t="s">
        <v>20</v>
      </c>
      <c r="F408" s="243" t="s">
        <v>222</v>
      </c>
      <c r="G408" s="241"/>
      <c r="H408" s="244">
        <v>1082.1</v>
      </c>
      <c r="I408" s="245"/>
      <c r="J408" s="241"/>
      <c r="K408" s="241"/>
      <c r="L408" s="246"/>
      <c r="M408" s="247"/>
      <c r="N408" s="248"/>
      <c r="O408" s="248"/>
      <c r="P408" s="248"/>
      <c r="Q408" s="248"/>
      <c r="R408" s="248"/>
      <c r="S408" s="248"/>
      <c r="T408" s="249"/>
      <c r="AT408" s="250" t="s">
        <v>138</v>
      </c>
      <c r="AU408" s="250" t="s">
        <v>88</v>
      </c>
      <c r="AV408" s="13" t="s">
        <v>132</v>
      </c>
      <c r="AW408" s="13" t="s">
        <v>41</v>
      </c>
      <c r="AX408" s="13" t="s">
        <v>22</v>
      </c>
      <c r="AY408" s="250" t="s">
        <v>125</v>
      </c>
    </row>
    <row r="409" spans="2:63" s="11" customFormat="1" ht="22.8" customHeight="1">
      <c r="B409" s="196"/>
      <c r="C409" s="197"/>
      <c r="D409" s="198" t="s">
        <v>78</v>
      </c>
      <c r="E409" s="210" t="s">
        <v>175</v>
      </c>
      <c r="F409" s="210" t="s">
        <v>527</v>
      </c>
      <c r="G409" s="197"/>
      <c r="H409" s="197"/>
      <c r="I409" s="200"/>
      <c r="J409" s="211">
        <f>BK409</f>
        <v>0</v>
      </c>
      <c r="K409" s="197"/>
      <c r="L409" s="202"/>
      <c r="M409" s="203"/>
      <c r="N409" s="204"/>
      <c r="O409" s="204"/>
      <c r="P409" s="205">
        <f>SUM(P410:P429)</f>
        <v>0</v>
      </c>
      <c r="Q409" s="204"/>
      <c r="R409" s="205">
        <f>SUM(R410:R429)</f>
        <v>13.40558</v>
      </c>
      <c r="S409" s="204"/>
      <c r="T409" s="206">
        <f>SUM(T410:T429)</f>
        <v>0</v>
      </c>
      <c r="AR409" s="207" t="s">
        <v>22</v>
      </c>
      <c r="AT409" s="208" t="s">
        <v>78</v>
      </c>
      <c r="AU409" s="208" t="s">
        <v>22</v>
      </c>
      <c r="AY409" s="207" t="s">
        <v>125</v>
      </c>
      <c r="BK409" s="209">
        <f>SUM(BK410:BK429)</f>
        <v>0</v>
      </c>
    </row>
    <row r="410" spans="2:65" s="1" customFormat="1" ht="16.5" customHeight="1">
      <c r="B410" s="39"/>
      <c r="C410" s="212" t="s">
        <v>528</v>
      </c>
      <c r="D410" s="212" t="s">
        <v>127</v>
      </c>
      <c r="E410" s="213" t="s">
        <v>529</v>
      </c>
      <c r="F410" s="214" t="s">
        <v>530</v>
      </c>
      <c r="G410" s="215" t="s">
        <v>467</v>
      </c>
      <c r="H410" s="216">
        <v>13</v>
      </c>
      <c r="I410" s="217"/>
      <c r="J410" s="218">
        <f>ROUND(I410*H410,2)</f>
        <v>0</v>
      </c>
      <c r="K410" s="214" t="s">
        <v>131</v>
      </c>
      <c r="L410" s="44"/>
      <c r="M410" s="219" t="s">
        <v>20</v>
      </c>
      <c r="N410" s="220" t="s">
        <v>50</v>
      </c>
      <c r="O410" s="84"/>
      <c r="P410" s="221">
        <f>O410*H410</f>
        <v>0</v>
      </c>
      <c r="Q410" s="221">
        <v>0.00918</v>
      </c>
      <c r="R410" s="221">
        <f>Q410*H410</f>
        <v>0.11934</v>
      </c>
      <c r="S410" s="221">
        <v>0</v>
      </c>
      <c r="T410" s="222">
        <f>S410*H410</f>
        <v>0</v>
      </c>
      <c r="AR410" s="223" t="s">
        <v>132</v>
      </c>
      <c r="AT410" s="223" t="s">
        <v>127</v>
      </c>
      <c r="AU410" s="223" t="s">
        <v>88</v>
      </c>
      <c r="AY410" s="18" t="s">
        <v>125</v>
      </c>
      <c r="BE410" s="224">
        <f>IF(N410="základní",J410,0)</f>
        <v>0</v>
      </c>
      <c r="BF410" s="224">
        <f>IF(N410="snížená",J410,0)</f>
        <v>0</v>
      </c>
      <c r="BG410" s="224">
        <f>IF(N410="zákl. přenesená",J410,0)</f>
        <v>0</v>
      </c>
      <c r="BH410" s="224">
        <f>IF(N410="sníž. přenesená",J410,0)</f>
        <v>0</v>
      </c>
      <c r="BI410" s="224">
        <f>IF(N410="nulová",J410,0)</f>
        <v>0</v>
      </c>
      <c r="BJ410" s="18" t="s">
        <v>22</v>
      </c>
      <c r="BK410" s="224">
        <f>ROUND(I410*H410,2)</f>
        <v>0</v>
      </c>
      <c r="BL410" s="18" t="s">
        <v>132</v>
      </c>
      <c r="BM410" s="223" t="s">
        <v>531</v>
      </c>
    </row>
    <row r="411" spans="2:47" s="1" customFormat="1" ht="12">
      <c r="B411" s="39"/>
      <c r="C411" s="40"/>
      <c r="D411" s="225" t="s">
        <v>134</v>
      </c>
      <c r="E411" s="40"/>
      <c r="F411" s="226" t="s">
        <v>530</v>
      </c>
      <c r="G411" s="40"/>
      <c r="H411" s="40"/>
      <c r="I411" s="136"/>
      <c r="J411" s="40"/>
      <c r="K411" s="40"/>
      <c r="L411" s="44"/>
      <c r="M411" s="227"/>
      <c r="N411" s="84"/>
      <c r="O411" s="84"/>
      <c r="P411" s="84"/>
      <c r="Q411" s="84"/>
      <c r="R411" s="84"/>
      <c r="S411" s="84"/>
      <c r="T411" s="85"/>
      <c r="AT411" s="18" t="s">
        <v>134</v>
      </c>
      <c r="AU411" s="18" t="s">
        <v>88</v>
      </c>
    </row>
    <row r="412" spans="2:47" s="1" customFormat="1" ht="12">
      <c r="B412" s="39"/>
      <c r="C412" s="40"/>
      <c r="D412" s="225" t="s">
        <v>136</v>
      </c>
      <c r="E412" s="40"/>
      <c r="F412" s="228" t="s">
        <v>532</v>
      </c>
      <c r="G412" s="40"/>
      <c r="H412" s="40"/>
      <c r="I412" s="136"/>
      <c r="J412" s="40"/>
      <c r="K412" s="40"/>
      <c r="L412" s="44"/>
      <c r="M412" s="227"/>
      <c r="N412" s="84"/>
      <c r="O412" s="84"/>
      <c r="P412" s="84"/>
      <c r="Q412" s="84"/>
      <c r="R412" s="84"/>
      <c r="S412" s="84"/>
      <c r="T412" s="85"/>
      <c r="AT412" s="18" t="s">
        <v>136</v>
      </c>
      <c r="AU412" s="18" t="s">
        <v>88</v>
      </c>
    </row>
    <row r="413" spans="2:47" s="1" customFormat="1" ht="12">
      <c r="B413" s="39"/>
      <c r="C413" s="40"/>
      <c r="D413" s="225" t="s">
        <v>494</v>
      </c>
      <c r="E413" s="40"/>
      <c r="F413" s="228" t="s">
        <v>533</v>
      </c>
      <c r="G413" s="40"/>
      <c r="H413" s="40"/>
      <c r="I413" s="136"/>
      <c r="J413" s="40"/>
      <c r="K413" s="40"/>
      <c r="L413" s="44"/>
      <c r="M413" s="227"/>
      <c r="N413" s="84"/>
      <c r="O413" s="84"/>
      <c r="P413" s="84"/>
      <c r="Q413" s="84"/>
      <c r="R413" s="84"/>
      <c r="S413" s="84"/>
      <c r="T413" s="85"/>
      <c r="AT413" s="18" t="s">
        <v>494</v>
      </c>
      <c r="AU413" s="18" t="s">
        <v>88</v>
      </c>
    </row>
    <row r="414" spans="2:65" s="1" customFormat="1" ht="16.5" customHeight="1">
      <c r="B414" s="39"/>
      <c r="C414" s="261" t="s">
        <v>534</v>
      </c>
      <c r="D414" s="261" t="s">
        <v>377</v>
      </c>
      <c r="E414" s="262" t="s">
        <v>535</v>
      </c>
      <c r="F414" s="263" t="s">
        <v>536</v>
      </c>
      <c r="G414" s="264" t="s">
        <v>467</v>
      </c>
      <c r="H414" s="265">
        <v>7</v>
      </c>
      <c r="I414" s="266"/>
      <c r="J414" s="267">
        <f>ROUND(I414*H414,2)</f>
        <v>0</v>
      </c>
      <c r="K414" s="263" t="s">
        <v>131</v>
      </c>
      <c r="L414" s="268"/>
      <c r="M414" s="269" t="s">
        <v>20</v>
      </c>
      <c r="N414" s="270" t="s">
        <v>50</v>
      </c>
      <c r="O414" s="84"/>
      <c r="P414" s="221">
        <f>O414*H414</f>
        <v>0</v>
      </c>
      <c r="Q414" s="221">
        <v>1.013</v>
      </c>
      <c r="R414" s="221">
        <f>Q414*H414</f>
        <v>7.090999999999999</v>
      </c>
      <c r="S414" s="221">
        <v>0</v>
      </c>
      <c r="T414" s="222">
        <f>S414*H414</f>
        <v>0</v>
      </c>
      <c r="AR414" s="223" t="s">
        <v>175</v>
      </c>
      <c r="AT414" s="223" t="s">
        <v>377</v>
      </c>
      <c r="AU414" s="223" t="s">
        <v>88</v>
      </c>
      <c r="AY414" s="18" t="s">
        <v>125</v>
      </c>
      <c r="BE414" s="224">
        <f>IF(N414="základní",J414,0)</f>
        <v>0</v>
      </c>
      <c r="BF414" s="224">
        <f>IF(N414="snížená",J414,0)</f>
        <v>0</v>
      </c>
      <c r="BG414" s="224">
        <f>IF(N414="zákl. přenesená",J414,0)</f>
        <v>0</v>
      </c>
      <c r="BH414" s="224">
        <f>IF(N414="sníž. přenesená",J414,0)</f>
        <v>0</v>
      </c>
      <c r="BI414" s="224">
        <f>IF(N414="nulová",J414,0)</f>
        <v>0</v>
      </c>
      <c r="BJ414" s="18" t="s">
        <v>22</v>
      </c>
      <c r="BK414" s="224">
        <f>ROUND(I414*H414,2)</f>
        <v>0</v>
      </c>
      <c r="BL414" s="18" t="s">
        <v>132</v>
      </c>
      <c r="BM414" s="223" t="s">
        <v>537</v>
      </c>
    </row>
    <row r="415" spans="2:47" s="1" customFormat="1" ht="12">
      <c r="B415" s="39"/>
      <c r="C415" s="40"/>
      <c r="D415" s="225" t="s">
        <v>134</v>
      </c>
      <c r="E415" s="40"/>
      <c r="F415" s="226" t="s">
        <v>536</v>
      </c>
      <c r="G415" s="40"/>
      <c r="H415" s="40"/>
      <c r="I415" s="136"/>
      <c r="J415" s="40"/>
      <c r="K415" s="40"/>
      <c r="L415" s="44"/>
      <c r="M415" s="227"/>
      <c r="N415" s="84"/>
      <c r="O415" s="84"/>
      <c r="P415" s="84"/>
      <c r="Q415" s="84"/>
      <c r="R415" s="84"/>
      <c r="S415" s="84"/>
      <c r="T415" s="85"/>
      <c r="AT415" s="18" t="s">
        <v>134</v>
      </c>
      <c r="AU415" s="18" t="s">
        <v>88</v>
      </c>
    </row>
    <row r="416" spans="2:65" s="1" customFormat="1" ht="16.5" customHeight="1">
      <c r="B416" s="39"/>
      <c r="C416" s="261" t="s">
        <v>538</v>
      </c>
      <c r="D416" s="261" t="s">
        <v>377</v>
      </c>
      <c r="E416" s="262" t="s">
        <v>539</v>
      </c>
      <c r="F416" s="263" t="s">
        <v>540</v>
      </c>
      <c r="G416" s="264" t="s">
        <v>467</v>
      </c>
      <c r="H416" s="265">
        <v>3</v>
      </c>
      <c r="I416" s="266"/>
      <c r="J416" s="267">
        <f>ROUND(I416*H416,2)</f>
        <v>0</v>
      </c>
      <c r="K416" s="263" t="s">
        <v>131</v>
      </c>
      <c r="L416" s="268"/>
      <c r="M416" s="269" t="s">
        <v>20</v>
      </c>
      <c r="N416" s="270" t="s">
        <v>50</v>
      </c>
      <c r="O416" s="84"/>
      <c r="P416" s="221">
        <f>O416*H416</f>
        <v>0</v>
      </c>
      <c r="Q416" s="221">
        <v>0.254</v>
      </c>
      <c r="R416" s="221">
        <f>Q416*H416</f>
        <v>0.762</v>
      </c>
      <c r="S416" s="221">
        <v>0</v>
      </c>
      <c r="T416" s="222">
        <f>S416*H416</f>
        <v>0</v>
      </c>
      <c r="AR416" s="223" t="s">
        <v>541</v>
      </c>
      <c r="AT416" s="223" t="s">
        <v>377</v>
      </c>
      <c r="AU416" s="223" t="s">
        <v>88</v>
      </c>
      <c r="AY416" s="18" t="s">
        <v>125</v>
      </c>
      <c r="BE416" s="224">
        <f>IF(N416="základní",J416,0)</f>
        <v>0</v>
      </c>
      <c r="BF416" s="224">
        <f>IF(N416="snížená",J416,0)</f>
        <v>0</v>
      </c>
      <c r="BG416" s="224">
        <f>IF(N416="zákl. přenesená",J416,0)</f>
        <v>0</v>
      </c>
      <c r="BH416" s="224">
        <f>IF(N416="sníž. přenesená",J416,0)</f>
        <v>0</v>
      </c>
      <c r="BI416" s="224">
        <f>IF(N416="nulová",J416,0)</f>
        <v>0</v>
      </c>
      <c r="BJ416" s="18" t="s">
        <v>22</v>
      </c>
      <c r="BK416" s="224">
        <f>ROUND(I416*H416,2)</f>
        <v>0</v>
      </c>
      <c r="BL416" s="18" t="s">
        <v>541</v>
      </c>
      <c r="BM416" s="223" t="s">
        <v>542</v>
      </c>
    </row>
    <row r="417" spans="2:47" s="1" customFormat="1" ht="12">
      <c r="B417" s="39"/>
      <c r="C417" s="40"/>
      <c r="D417" s="225" t="s">
        <v>134</v>
      </c>
      <c r="E417" s="40"/>
      <c r="F417" s="226" t="s">
        <v>540</v>
      </c>
      <c r="G417" s="40"/>
      <c r="H417" s="40"/>
      <c r="I417" s="136"/>
      <c r="J417" s="40"/>
      <c r="K417" s="40"/>
      <c r="L417" s="44"/>
      <c r="M417" s="227"/>
      <c r="N417" s="84"/>
      <c r="O417" s="84"/>
      <c r="P417" s="84"/>
      <c r="Q417" s="84"/>
      <c r="R417" s="84"/>
      <c r="S417" s="84"/>
      <c r="T417" s="85"/>
      <c r="AT417" s="18" t="s">
        <v>134</v>
      </c>
      <c r="AU417" s="18" t="s">
        <v>88</v>
      </c>
    </row>
    <row r="418" spans="2:65" s="1" customFormat="1" ht="16.5" customHeight="1">
      <c r="B418" s="39"/>
      <c r="C418" s="261" t="s">
        <v>543</v>
      </c>
      <c r="D418" s="261" t="s">
        <v>377</v>
      </c>
      <c r="E418" s="262" t="s">
        <v>544</v>
      </c>
      <c r="F418" s="263" t="s">
        <v>545</v>
      </c>
      <c r="G418" s="264" t="s">
        <v>467</v>
      </c>
      <c r="H418" s="265">
        <v>3</v>
      </c>
      <c r="I418" s="266"/>
      <c r="J418" s="267">
        <f>ROUND(I418*H418,2)</f>
        <v>0</v>
      </c>
      <c r="K418" s="263" t="s">
        <v>131</v>
      </c>
      <c r="L418" s="268"/>
      <c r="M418" s="269" t="s">
        <v>20</v>
      </c>
      <c r="N418" s="270" t="s">
        <v>50</v>
      </c>
      <c r="O418" s="84"/>
      <c r="P418" s="221">
        <f>O418*H418</f>
        <v>0</v>
      </c>
      <c r="Q418" s="221">
        <v>0.506</v>
      </c>
      <c r="R418" s="221">
        <f>Q418*H418</f>
        <v>1.518</v>
      </c>
      <c r="S418" s="221">
        <v>0</v>
      </c>
      <c r="T418" s="222">
        <f>S418*H418</f>
        <v>0</v>
      </c>
      <c r="AR418" s="223" t="s">
        <v>541</v>
      </c>
      <c r="AT418" s="223" t="s">
        <v>377</v>
      </c>
      <c r="AU418" s="223" t="s">
        <v>88</v>
      </c>
      <c r="AY418" s="18" t="s">
        <v>125</v>
      </c>
      <c r="BE418" s="224">
        <f>IF(N418="základní",J418,0)</f>
        <v>0</v>
      </c>
      <c r="BF418" s="224">
        <f>IF(N418="snížená",J418,0)</f>
        <v>0</v>
      </c>
      <c r="BG418" s="224">
        <f>IF(N418="zákl. přenesená",J418,0)</f>
        <v>0</v>
      </c>
      <c r="BH418" s="224">
        <f>IF(N418="sníž. přenesená",J418,0)</f>
        <v>0</v>
      </c>
      <c r="BI418" s="224">
        <f>IF(N418="nulová",J418,0)</f>
        <v>0</v>
      </c>
      <c r="BJ418" s="18" t="s">
        <v>22</v>
      </c>
      <c r="BK418" s="224">
        <f>ROUND(I418*H418,2)</f>
        <v>0</v>
      </c>
      <c r="BL418" s="18" t="s">
        <v>541</v>
      </c>
      <c r="BM418" s="223" t="s">
        <v>546</v>
      </c>
    </row>
    <row r="419" spans="2:47" s="1" customFormat="1" ht="12">
      <c r="B419" s="39"/>
      <c r="C419" s="40"/>
      <c r="D419" s="225" t="s">
        <v>134</v>
      </c>
      <c r="E419" s="40"/>
      <c r="F419" s="226" t="s">
        <v>545</v>
      </c>
      <c r="G419" s="40"/>
      <c r="H419" s="40"/>
      <c r="I419" s="136"/>
      <c r="J419" s="40"/>
      <c r="K419" s="40"/>
      <c r="L419" s="44"/>
      <c r="M419" s="227"/>
      <c r="N419" s="84"/>
      <c r="O419" s="84"/>
      <c r="P419" s="84"/>
      <c r="Q419" s="84"/>
      <c r="R419" s="84"/>
      <c r="S419" s="84"/>
      <c r="T419" s="85"/>
      <c r="AT419" s="18" t="s">
        <v>134</v>
      </c>
      <c r="AU419" s="18" t="s">
        <v>88</v>
      </c>
    </row>
    <row r="420" spans="2:65" s="1" customFormat="1" ht="16.5" customHeight="1">
      <c r="B420" s="39"/>
      <c r="C420" s="212" t="s">
        <v>547</v>
      </c>
      <c r="D420" s="212" t="s">
        <v>127</v>
      </c>
      <c r="E420" s="213" t="s">
        <v>548</v>
      </c>
      <c r="F420" s="214" t="s">
        <v>549</v>
      </c>
      <c r="G420" s="215" t="s">
        <v>467</v>
      </c>
      <c r="H420" s="216">
        <v>4</v>
      </c>
      <c r="I420" s="217"/>
      <c r="J420" s="218">
        <f>ROUND(I420*H420,2)</f>
        <v>0</v>
      </c>
      <c r="K420" s="214" t="s">
        <v>131</v>
      </c>
      <c r="L420" s="44"/>
      <c r="M420" s="219" t="s">
        <v>20</v>
      </c>
      <c r="N420" s="220" t="s">
        <v>50</v>
      </c>
      <c r="O420" s="84"/>
      <c r="P420" s="221">
        <f>O420*H420</f>
        <v>0</v>
      </c>
      <c r="Q420" s="221">
        <v>0.01147</v>
      </c>
      <c r="R420" s="221">
        <f>Q420*H420</f>
        <v>0.04588</v>
      </c>
      <c r="S420" s="221">
        <v>0</v>
      </c>
      <c r="T420" s="222">
        <f>S420*H420</f>
        <v>0</v>
      </c>
      <c r="AR420" s="223" t="s">
        <v>132</v>
      </c>
      <c r="AT420" s="223" t="s">
        <v>127</v>
      </c>
      <c r="AU420" s="223" t="s">
        <v>88</v>
      </c>
      <c r="AY420" s="18" t="s">
        <v>125</v>
      </c>
      <c r="BE420" s="224">
        <f>IF(N420="základní",J420,0)</f>
        <v>0</v>
      </c>
      <c r="BF420" s="224">
        <f>IF(N420="snížená",J420,0)</f>
        <v>0</v>
      </c>
      <c r="BG420" s="224">
        <f>IF(N420="zákl. přenesená",J420,0)</f>
        <v>0</v>
      </c>
      <c r="BH420" s="224">
        <f>IF(N420="sníž. přenesená",J420,0)</f>
        <v>0</v>
      </c>
      <c r="BI420" s="224">
        <f>IF(N420="nulová",J420,0)</f>
        <v>0</v>
      </c>
      <c r="BJ420" s="18" t="s">
        <v>22</v>
      </c>
      <c r="BK420" s="224">
        <f>ROUND(I420*H420,2)</f>
        <v>0</v>
      </c>
      <c r="BL420" s="18" t="s">
        <v>132</v>
      </c>
      <c r="BM420" s="223" t="s">
        <v>550</v>
      </c>
    </row>
    <row r="421" spans="2:47" s="1" customFormat="1" ht="12">
      <c r="B421" s="39"/>
      <c r="C421" s="40"/>
      <c r="D421" s="225" t="s">
        <v>134</v>
      </c>
      <c r="E421" s="40"/>
      <c r="F421" s="226" t="s">
        <v>549</v>
      </c>
      <c r="G421" s="40"/>
      <c r="H421" s="40"/>
      <c r="I421" s="136"/>
      <c r="J421" s="40"/>
      <c r="K421" s="40"/>
      <c r="L421" s="44"/>
      <c r="M421" s="227"/>
      <c r="N421" s="84"/>
      <c r="O421" s="84"/>
      <c r="P421" s="84"/>
      <c r="Q421" s="84"/>
      <c r="R421" s="84"/>
      <c r="S421" s="84"/>
      <c r="T421" s="85"/>
      <c r="AT421" s="18" t="s">
        <v>134</v>
      </c>
      <c r="AU421" s="18" t="s">
        <v>88</v>
      </c>
    </row>
    <row r="422" spans="2:47" s="1" customFormat="1" ht="12">
      <c r="B422" s="39"/>
      <c r="C422" s="40"/>
      <c r="D422" s="225" t="s">
        <v>136</v>
      </c>
      <c r="E422" s="40"/>
      <c r="F422" s="228" t="s">
        <v>532</v>
      </c>
      <c r="G422" s="40"/>
      <c r="H422" s="40"/>
      <c r="I422" s="136"/>
      <c r="J422" s="40"/>
      <c r="K422" s="40"/>
      <c r="L422" s="44"/>
      <c r="M422" s="227"/>
      <c r="N422" s="84"/>
      <c r="O422" s="84"/>
      <c r="P422" s="84"/>
      <c r="Q422" s="84"/>
      <c r="R422" s="84"/>
      <c r="S422" s="84"/>
      <c r="T422" s="85"/>
      <c r="AT422" s="18" t="s">
        <v>136</v>
      </c>
      <c r="AU422" s="18" t="s">
        <v>88</v>
      </c>
    </row>
    <row r="423" spans="2:65" s="1" customFormat="1" ht="16.5" customHeight="1">
      <c r="B423" s="39"/>
      <c r="C423" s="261" t="s">
        <v>551</v>
      </c>
      <c r="D423" s="261" t="s">
        <v>377</v>
      </c>
      <c r="E423" s="262" t="s">
        <v>552</v>
      </c>
      <c r="F423" s="263" t="s">
        <v>553</v>
      </c>
      <c r="G423" s="264" t="s">
        <v>467</v>
      </c>
      <c r="H423" s="265">
        <v>4</v>
      </c>
      <c r="I423" s="266"/>
      <c r="J423" s="267">
        <f>ROUND(I423*H423,2)</f>
        <v>0</v>
      </c>
      <c r="K423" s="263" t="s">
        <v>131</v>
      </c>
      <c r="L423" s="268"/>
      <c r="M423" s="269" t="s">
        <v>20</v>
      </c>
      <c r="N423" s="270" t="s">
        <v>50</v>
      </c>
      <c r="O423" s="84"/>
      <c r="P423" s="221">
        <f>O423*H423</f>
        <v>0</v>
      </c>
      <c r="Q423" s="221">
        <v>0.585</v>
      </c>
      <c r="R423" s="221">
        <f>Q423*H423</f>
        <v>2.34</v>
      </c>
      <c r="S423" s="221">
        <v>0</v>
      </c>
      <c r="T423" s="222">
        <f>S423*H423</f>
        <v>0</v>
      </c>
      <c r="AR423" s="223" t="s">
        <v>175</v>
      </c>
      <c r="AT423" s="223" t="s">
        <v>377</v>
      </c>
      <c r="AU423" s="223" t="s">
        <v>88</v>
      </c>
      <c r="AY423" s="18" t="s">
        <v>125</v>
      </c>
      <c r="BE423" s="224">
        <f>IF(N423="základní",J423,0)</f>
        <v>0</v>
      </c>
      <c r="BF423" s="224">
        <f>IF(N423="snížená",J423,0)</f>
        <v>0</v>
      </c>
      <c r="BG423" s="224">
        <f>IF(N423="zákl. přenesená",J423,0)</f>
        <v>0</v>
      </c>
      <c r="BH423" s="224">
        <f>IF(N423="sníž. přenesená",J423,0)</f>
        <v>0</v>
      </c>
      <c r="BI423" s="224">
        <f>IF(N423="nulová",J423,0)</f>
        <v>0</v>
      </c>
      <c r="BJ423" s="18" t="s">
        <v>22</v>
      </c>
      <c r="BK423" s="224">
        <f>ROUND(I423*H423,2)</f>
        <v>0</v>
      </c>
      <c r="BL423" s="18" t="s">
        <v>132</v>
      </c>
      <c r="BM423" s="223" t="s">
        <v>554</v>
      </c>
    </row>
    <row r="424" spans="2:47" s="1" customFormat="1" ht="12">
      <c r="B424" s="39"/>
      <c r="C424" s="40"/>
      <c r="D424" s="225" t="s">
        <v>134</v>
      </c>
      <c r="E424" s="40"/>
      <c r="F424" s="226" t="s">
        <v>553</v>
      </c>
      <c r="G424" s="40"/>
      <c r="H424" s="40"/>
      <c r="I424" s="136"/>
      <c r="J424" s="40"/>
      <c r="K424" s="40"/>
      <c r="L424" s="44"/>
      <c r="M424" s="227"/>
      <c r="N424" s="84"/>
      <c r="O424" s="84"/>
      <c r="P424" s="84"/>
      <c r="Q424" s="84"/>
      <c r="R424" s="84"/>
      <c r="S424" s="84"/>
      <c r="T424" s="85"/>
      <c r="AT424" s="18" t="s">
        <v>134</v>
      </c>
      <c r="AU424" s="18" t="s">
        <v>88</v>
      </c>
    </row>
    <row r="425" spans="2:65" s="1" customFormat="1" ht="16.5" customHeight="1">
      <c r="B425" s="39"/>
      <c r="C425" s="212" t="s">
        <v>555</v>
      </c>
      <c r="D425" s="212" t="s">
        <v>127</v>
      </c>
      <c r="E425" s="213" t="s">
        <v>556</v>
      </c>
      <c r="F425" s="214" t="s">
        <v>557</v>
      </c>
      <c r="G425" s="215" t="s">
        <v>467</v>
      </c>
      <c r="H425" s="216">
        <v>4</v>
      </c>
      <c r="I425" s="217"/>
      <c r="J425" s="218">
        <f>ROUND(I425*H425,2)</f>
        <v>0</v>
      </c>
      <c r="K425" s="214" t="s">
        <v>131</v>
      </c>
      <c r="L425" s="44"/>
      <c r="M425" s="219" t="s">
        <v>20</v>
      </c>
      <c r="N425" s="220" t="s">
        <v>50</v>
      </c>
      <c r="O425" s="84"/>
      <c r="P425" s="221">
        <f>O425*H425</f>
        <v>0</v>
      </c>
      <c r="Q425" s="221">
        <v>0.21734</v>
      </c>
      <c r="R425" s="221">
        <f>Q425*H425</f>
        <v>0.86936</v>
      </c>
      <c r="S425" s="221">
        <v>0</v>
      </c>
      <c r="T425" s="222">
        <f>S425*H425</f>
        <v>0</v>
      </c>
      <c r="AR425" s="223" t="s">
        <v>132</v>
      </c>
      <c r="AT425" s="223" t="s">
        <v>127</v>
      </c>
      <c r="AU425" s="223" t="s">
        <v>88</v>
      </c>
      <c r="AY425" s="18" t="s">
        <v>125</v>
      </c>
      <c r="BE425" s="224">
        <f>IF(N425="základní",J425,0)</f>
        <v>0</v>
      </c>
      <c r="BF425" s="224">
        <f>IF(N425="snížená",J425,0)</f>
        <v>0</v>
      </c>
      <c r="BG425" s="224">
        <f>IF(N425="zákl. přenesená",J425,0)</f>
        <v>0</v>
      </c>
      <c r="BH425" s="224">
        <f>IF(N425="sníž. přenesená",J425,0)</f>
        <v>0</v>
      </c>
      <c r="BI425" s="224">
        <f>IF(N425="nulová",J425,0)</f>
        <v>0</v>
      </c>
      <c r="BJ425" s="18" t="s">
        <v>22</v>
      </c>
      <c r="BK425" s="224">
        <f>ROUND(I425*H425,2)</f>
        <v>0</v>
      </c>
      <c r="BL425" s="18" t="s">
        <v>132</v>
      </c>
      <c r="BM425" s="223" t="s">
        <v>558</v>
      </c>
    </row>
    <row r="426" spans="2:47" s="1" customFormat="1" ht="12">
      <c r="B426" s="39"/>
      <c r="C426" s="40"/>
      <c r="D426" s="225" t="s">
        <v>134</v>
      </c>
      <c r="E426" s="40"/>
      <c r="F426" s="226" t="s">
        <v>559</v>
      </c>
      <c r="G426" s="40"/>
      <c r="H426" s="40"/>
      <c r="I426" s="136"/>
      <c r="J426" s="40"/>
      <c r="K426" s="40"/>
      <c r="L426" s="44"/>
      <c r="M426" s="227"/>
      <c r="N426" s="84"/>
      <c r="O426" s="84"/>
      <c r="P426" s="84"/>
      <c r="Q426" s="84"/>
      <c r="R426" s="84"/>
      <c r="S426" s="84"/>
      <c r="T426" s="85"/>
      <c r="AT426" s="18" t="s">
        <v>134</v>
      </c>
      <c r="AU426" s="18" t="s">
        <v>88</v>
      </c>
    </row>
    <row r="427" spans="2:47" s="1" customFormat="1" ht="12">
      <c r="B427" s="39"/>
      <c r="C427" s="40"/>
      <c r="D427" s="225" t="s">
        <v>136</v>
      </c>
      <c r="E427" s="40"/>
      <c r="F427" s="228" t="s">
        <v>560</v>
      </c>
      <c r="G427" s="40"/>
      <c r="H427" s="40"/>
      <c r="I427" s="136"/>
      <c r="J427" s="40"/>
      <c r="K427" s="40"/>
      <c r="L427" s="44"/>
      <c r="M427" s="227"/>
      <c r="N427" s="84"/>
      <c r="O427" s="84"/>
      <c r="P427" s="84"/>
      <c r="Q427" s="84"/>
      <c r="R427" s="84"/>
      <c r="S427" s="84"/>
      <c r="T427" s="85"/>
      <c r="AT427" s="18" t="s">
        <v>136</v>
      </c>
      <c r="AU427" s="18" t="s">
        <v>88</v>
      </c>
    </row>
    <row r="428" spans="2:65" s="1" customFormat="1" ht="16.5" customHeight="1">
      <c r="B428" s="39"/>
      <c r="C428" s="261" t="s">
        <v>561</v>
      </c>
      <c r="D428" s="261" t="s">
        <v>377</v>
      </c>
      <c r="E428" s="262" t="s">
        <v>562</v>
      </c>
      <c r="F428" s="263" t="s">
        <v>563</v>
      </c>
      <c r="G428" s="264" t="s">
        <v>467</v>
      </c>
      <c r="H428" s="265">
        <v>4</v>
      </c>
      <c r="I428" s="266"/>
      <c r="J428" s="267">
        <f>ROUND(I428*H428,2)</f>
        <v>0</v>
      </c>
      <c r="K428" s="263" t="s">
        <v>131</v>
      </c>
      <c r="L428" s="268"/>
      <c r="M428" s="269" t="s">
        <v>20</v>
      </c>
      <c r="N428" s="270" t="s">
        <v>50</v>
      </c>
      <c r="O428" s="84"/>
      <c r="P428" s="221">
        <f>O428*H428</f>
        <v>0</v>
      </c>
      <c r="Q428" s="221">
        <v>0.165</v>
      </c>
      <c r="R428" s="221">
        <f>Q428*H428</f>
        <v>0.66</v>
      </c>
      <c r="S428" s="221">
        <v>0</v>
      </c>
      <c r="T428" s="222">
        <f>S428*H428</f>
        <v>0</v>
      </c>
      <c r="AR428" s="223" t="s">
        <v>175</v>
      </c>
      <c r="AT428" s="223" t="s">
        <v>377</v>
      </c>
      <c r="AU428" s="223" t="s">
        <v>88</v>
      </c>
      <c r="AY428" s="18" t="s">
        <v>125</v>
      </c>
      <c r="BE428" s="224">
        <f>IF(N428="základní",J428,0)</f>
        <v>0</v>
      </c>
      <c r="BF428" s="224">
        <f>IF(N428="snížená",J428,0)</f>
        <v>0</v>
      </c>
      <c r="BG428" s="224">
        <f>IF(N428="zákl. přenesená",J428,0)</f>
        <v>0</v>
      </c>
      <c r="BH428" s="224">
        <f>IF(N428="sníž. přenesená",J428,0)</f>
        <v>0</v>
      </c>
      <c r="BI428" s="224">
        <f>IF(N428="nulová",J428,0)</f>
        <v>0</v>
      </c>
      <c r="BJ428" s="18" t="s">
        <v>22</v>
      </c>
      <c r="BK428" s="224">
        <f>ROUND(I428*H428,2)</f>
        <v>0</v>
      </c>
      <c r="BL428" s="18" t="s">
        <v>132</v>
      </c>
      <c r="BM428" s="223" t="s">
        <v>564</v>
      </c>
    </row>
    <row r="429" spans="2:47" s="1" customFormat="1" ht="12">
      <c r="B429" s="39"/>
      <c r="C429" s="40"/>
      <c r="D429" s="225" t="s">
        <v>134</v>
      </c>
      <c r="E429" s="40"/>
      <c r="F429" s="226" t="s">
        <v>563</v>
      </c>
      <c r="G429" s="40"/>
      <c r="H429" s="40"/>
      <c r="I429" s="136"/>
      <c r="J429" s="40"/>
      <c r="K429" s="40"/>
      <c r="L429" s="44"/>
      <c r="M429" s="227"/>
      <c r="N429" s="84"/>
      <c r="O429" s="84"/>
      <c r="P429" s="84"/>
      <c r="Q429" s="84"/>
      <c r="R429" s="84"/>
      <c r="S429" s="84"/>
      <c r="T429" s="85"/>
      <c r="AT429" s="18" t="s">
        <v>134</v>
      </c>
      <c r="AU429" s="18" t="s">
        <v>88</v>
      </c>
    </row>
    <row r="430" spans="2:63" s="11" customFormat="1" ht="22.8" customHeight="1">
      <c r="B430" s="196"/>
      <c r="C430" s="197"/>
      <c r="D430" s="198" t="s">
        <v>78</v>
      </c>
      <c r="E430" s="210" t="s">
        <v>180</v>
      </c>
      <c r="F430" s="210" t="s">
        <v>565</v>
      </c>
      <c r="G430" s="197"/>
      <c r="H430" s="197"/>
      <c r="I430" s="200"/>
      <c r="J430" s="211">
        <f>BK430</f>
        <v>0</v>
      </c>
      <c r="K430" s="197"/>
      <c r="L430" s="202"/>
      <c r="M430" s="203"/>
      <c r="N430" s="204"/>
      <c r="O430" s="204"/>
      <c r="P430" s="205">
        <f>SUM(P431:P466)</f>
        <v>0</v>
      </c>
      <c r="Q430" s="204"/>
      <c r="R430" s="205">
        <f>SUM(R431:R466)</f>
        <v>1.716</v>
      </c>
      <c r="S430" s="204"/>
      <c r="T430" s="206">
        <f>SUM(T431:T466)</f>
        <v>182.8588</v>
      </c>
      <c r="AR430" s="207" t="s">
        <v>22</v>
      </c>
      <c r="AT430" s="208" t="s">
        <v>78</v>
      </c>
      <c r="AU430" s="208" t="s">
        <v>22</v>
      </c>
      <c r="AY430" s="207" t="s">
        <v>125</v>
      </c>
      <c r="BK430" s="209">
        <f>SUM(BK431:BK466)</f>
        <v>0</v>
      </c>
    </row>
    <row r="431" spans="2:65" s="1" customFormat="1" ht="16.5" customHeight="1">
      <c r="B431" s="39"/>
      <c r="C431" s="212" t="s">
        <v>566</v>
      </c>
      <c r="D431" s="212" t="s">
        <v>127</v>
      </c>
      <c r="E431" s="213" t="s">
        <v>567</v>
      </c>
      <c r="F431" s="214" t="s">
        <v>568</v>
      </c>
      <c r="G431" s="215" t="s">
        <v>163</v>
      </c>
      <c r="H431" s="216">
        <v>10</v>
      </c>
      <c r="I431" s="217"/>
      <c r="J431" s="218">
        <f>ROUND(I431*H431,2)</f>
        <v>0</v>
      </c>
      <c r="K431" s="214" t="s">
        <v>131</v>
      </c>
      <c r="L431" s="44"/>
      <c r="M431" s="219" t="s">
        <v>20</v>
      </c>
      <c r="N431" s="220" t="s">
        <v>50</v>
      </c>
      <c r="O431" s="84"/>
      <c r="P431" s="221">
        <f>O431*H431</f>
        <v>0</v>
      </c>
      <c r="Q431" s="221">
        <v>0.1554</v>
      </c>
      <c r="R431" s="221">
        <f>Q431*H431</f>
        <v>1.554</v>
      </c>
      <c r="S431" s="221">
        <v>0</v>
      </c>
      <c r="T431" s="222">
        <f>S431*H431</f>
        <v>0</v>
      </c>
      <c r="AR431" s="223" t="s">
        <v>132</v>
      </c>
      <c r="AT431" s="223" t="s">
        <v>127</v>
      </c>
      <c r="AU431" s="223" t="s">
        <v>88</v>
      </c>
      <c r="AY431" s="18" t="s">
        <v>125</v>
      </c>
      <c r="BE431" s="224">
        <f>IF(N431="základní",J431,0)</f>
        <v>0</v>
      </c>
      <c r="BF431" s="224">
        <f>IF(N431="snížená",J431,0)</f>
        <v>0</v>
      </c>
      <c r="BG431" s="224">
        <f>IF(N431="zákl. přenesená",J431,0)</f>
        <v>0</v>
      </c>
      <c r="BH431" s="224">
        <f>IF(N431="sníž. přenesená",J431,0)</f>
        <v>0</v>
      </c>
      <c r="BI431" s="224">
        <f>IF(N431="nulová",J431,0)</f>
        <v>0</v>
      </c>
      <c r="BJ431" s="18" t="s">
        <v>22</v>
      </c>
      <c r="BK431" s="224">
        <f>ROUND(I431*H431,2)</f>
        <v>0</v>
      </c>
      <c r="BL431" s="18" t="s">
        <v>132</v>
      </c>
      <c r="BM431" s="223" t="s">
        <v>569</v>
      </c>
    </row>
    <row r="432" spans="2:47" s="1" customFormat="1" ht="12">
      <c r="B432" s="39"/>
      <c r="C432" s="40"/>
      <c r="D432" s="225" t="s">
        <v>134</v>
      </c>
      <c r="E432" s="40"/>
      <c r="F432" s="226" t="s">
        <v>570</v>
      </c>
      <c r="G432" s="40"/>
      <c r="H432" s="40"/>
      <c r="I432" s="136"/>
      <c r="J432" s="40"/>
      <c r="K432" s="40"/>
      <c r="L432" s="44"/>
      <c r="M432" s="227"/>
      <c r="N432" s="84"/>
      <c r="O432" s="84"/>
      <c r="P432" s="84"/>
      <c r="Q432" s="84"/>
      <c r="R432" s="84"/>
      <c r="S432" s="84"/>
      <c r="T432" s="85"/>
      <c r="AT432" s="18" t="s">
        <v>134</v>
      </c>
      <c r="AU432" s="18" t="s">
        <v>88</v>
      </c>
    </row>
    <row r="433" spans="2:47" s="1" customFormat="1" ht="12">
      <c r="B433" s="39"/>
      <c r="C433" s="40"/>
      <c r="D433" s="225" t="s">
        <v>136</v>
      </c>
      <c r="E433" s="40"/>
      <c r="F433" s="228" t="s">
        <v>571</v>
      </c>
      <c r="G433" s="40"/>
      <c r="H433" s="40"/>
      <c r="I433" s="136"/>
      <c r="J433" s="40"/>
      <c r="K433" s="40"/>
      <c r="L433" s="44"/>
      <c r="M433" s="227"/>
      <c r="N433" s="84"/>
      <c r="O433" s="84"/>
      <c r="P433" s="84"/>
      <c r="Q433" s="84"/>
      <c r="R433" s="84"/>
      <c r="S433" s="84"/>
      <c r="T433" s="85"/>
      <c r="AT433" s="18" t="s">
        <v>136</v>
      </c>
      <c r="AU433" s="18" t="s">
        <v>88</v>
      </c>
    </row>
    <row r="434" spans="2:65" s="1" customFormat="1" ht="16.5" customHeight="1">
      <c r="B434" s="39"/>
      <c r="C434" s="261" t="s">
        <v>572</v>
      </c>
      <c r="D434" s="261" t="s">
        <v>377</v>
      </c>
      <c r="E434" s="262" t="s">
        <v>573</v>
      </c>
      <c r="F434" s="263" t="s">
        <v>574</v>
      </c>
      <c r="G434" s="264" t="s">
        <v>163</v>
      </c>
      <c r="H434" s="265">
        <v>2</v>
      </c>
      <c r="I434" s="266"/>
      <c r="J434" s="267">
        <f>ROUND(I434*H434,2)</f>
        <v>0</v>
      </c>
      <c r="K434" s="263" t="s">
        <v>131</v>
      </c>
      <c r="L434" s="268"/>
      <c r="M434" s="269" t="s">
        <v>20</v>
      </c>
      <c r="N434" s="270" t="s">
        <v>50</v>
      </c>
      <c r="O434" s="84"/>
      <c r="P434" s="221">
        <f>O434*H434</f>
        <v>0</v>
      </c>
      <c r="Q434" s="221">
        <v>0.081</v>
      </c>
      <c r="R434" s="221">
        <f>Q434*H434</f>
        <v>0.162</v>
      </c>
      <c r="S434" s="221">
        <v>0</v>
      </c>
      <c r="T434" s="222">
        <f>S434*H434</f>
        <v>0</v>
      </c>
      <c r="AR434" s="223" t="s">
        <v>175</v>
      </c>
      <c r="AT434" s="223" t="s">
        <v>377</v>
      </c>
      <c r="AU434" s="223" t="s">
        <v>88</v>
      </c>
      <c r="AY434" s="18" t="s">
        <v>125</v>
      </c>
      <c r="BE434" s="224">
        <f>IF(N434="základní",J434,0)</f>
        <v>0</v>
      </c>
      <c r="BF434" s="224">
        <f>IF(N434="snížená",J434,0)</f>
        <v>0</v>
      </c>
      <c r="BG434" s="224">
        <f>IF(N434="zákl. přenesená",J434,0)</f>
        <v>0</v>
      </c>
      <c r="BH434" s="224">
        <f>IF(N434="sníž. přenesená",J434,0)</f>
        <v>0</v>
      </c>
      <c r="BI434" s="224">
        <f>IF(N434="nulová",J434,0)</f>
        <v>0</v>
      </c>
      <c r="BJ434" s="18" t="s">
        <v>22</v>
      </c>
      <c r="BK434" s="224">
        <f>ROUND(I434*H434,2)</f>
        <v>0</v>
      </c>
      <c r="BL434" s="18" t="s">
        <v>132</v>
      </c>
      <c r="BM434" s="223" t="s">
        <v>575</v>
      </c>
    </row>
    <row r="435" spans="2:47" s="1" customFormat="1" ht="12">
      <c r="B435" s="39"/>
      <c r="C435" s="40"/>
      <c r="D435" s="225" t="s">
        <v>134</v>
      </c>
      <c r="E435" s="40"/>
      <c r="F435" s="226" t="s">
        <v>574</v>
      </c>
      <c r="G435" s="40"/>
      <c r="H435" s="40"/>
      <c r="I435" s="136"/>
      <c r="J435" s="40"/>
      <c r="K435" s="40"/>
      <c r="L435" s="44"/>
      <c r="M435" s="227"/>
      <c r="N435" s="84"/>
      <c r="O435" s="84"/>
      <c r="P435" s="84"/>
      <c r="Q435" s="84"/>
      <c r="R435" s="84"/>
      <c r="S435" s="84"/>
      <c r="T435" s="85"/>
      <c r="AT435" s="18" t="s">
        <v>134</v>
      </c>
      <c r="AU435" s="18" t="s">
        <v>88</v>
      </c>
    </row>
    <row r="436" spans="2:51" s="12" customFormat="1" ht="12">
      <c r="B436" s="229"/>
      <c r="C436" s="230"/>
      <c r="D436" s="225" t="s">
        <v>138</v>
      </c>
      <c r="E436" s="231" t="s">
        <v>20</v>
      </c>
      <c r="F436" s="232" t="s">
        <v>576</v>
      </c>
      <c r="G436" s="230"/>
      <c r="H436" s="233">
        <v>2</v>
      </c>
      <c r="I436" s="234"/>
      <c r="J436" s="230"/>
      <c r="K436" s="230"/>
      <c r="L436" s="235"/>
      <c r="M436" s="236"/>
      <c r="N436" s="237"/>
      <c r="O436" s="237"/>
      <c r="P436" s="237"/>
      <c r="Q436" s="237"/>
      <c r="R436" s="237"/>
      <c r="S436" s="237"/>
      <c r="T436" s="238"/>
      <c r="AT436" s="239" t="s">
        <v>138</v>
      </c>
      <c r="AU436" s="239" t="s">
        <v>88</v>
      </c>
      <c r="AV436" s="12" t="s">
        <v>88</v>
      </c>
      <c r="AW436" s="12" t="s">
        <v>41</v>
      </c>
      <c r="AX436" s="12" t="s">
        <v>22</v>
      </c>
      <c r="AY436" s="239" t="s">
        <v>125</v>
      </c>
    </row>
    <row r="437" spans="2:65" s="1" customFormat="1" ht="16.5" customHeight="1">
      <c r="B437" s="39"/>
      <c r="C437" s="212" t="s">
        <v>577</v>
      </c>
      <c r="D437" s="212" t="s">
        <v>127</v>
      </c>
      <c r="E437" s="213" t="s">
        <v>578</v>
      </c>
      <c r="F437" s="214" t="s">
        <v>579</v>
      </c>
      <c r="G437" s="215" t="s">
        <v>170</v>
      </c>
      <c r="H437" s="216">
        <v>10.5</v>
      </c>
      <c r="I437" s="217"/>
      <c r="J437" s="218">
        <f>ROUND(I437*H437,2)</f>
        <v>0</v>
      </c>
      <c r="K437" s="214" t="s">
        <v>20</v>
      </c>
      <c r="L437" s="44"/>
      <c r="M437" s="219" t="s">
        <v>20</v>
      </c>
      <c r="N437" s="220" t="s">
        <v>50</v>
      </c>
      <c r="O437" s="84"/>
      <c r="P437" s="221">
        <f>O437*H437</f>
        <v>0</v>
      </c>
      <c r="Q437" s="221">
        <v>0</v>
      </c>
      <c r="R437" s="221">
        <f>Q437*H437</f>
        <v>0</v>
      </c>
      <c r="S437" s="221">
        <v>2.1</v>
      </c>
      <c r="T437" s="222">
        <f>S437*H437</f>
        <v>22.05</v>
      </c>
      <c r="AR437" s="223" t="s">
        <v>132</v>
      </c>
      <c r="AT437" s="223" t="s">
        <v>127</v>
      </c>
      <c r="AU437" s="223" t="s">
        <v>88</v>
      </c>
      <c r="AY437" s="18" t="s">
        <v>125</v>
      </c>
      <c r="BE437" s="224">
        <f>IF(N437="základní",J437,0)</f>
        <v>0</v>
      </c>
      <c r="BF437" s="224">
        <f>IF(N437="snížená",J437,0)</f>
        <v>0</v>
      </c>
      <c r="BG437" s="224">
        <f>IF(N437="zákl. přenesená",J437,0)</f>
        <v>0</v>
      </c>
      <c r="BH437" s="224">
        <f>IF(N437="sníž. přenesená",J437,0)</f>
        <v>0</v>
      </c>
      <c r="BI437" s="224">
        <f>IF(N437="nulová",J437,0)</f>
        <v>0</v>
      </c>
      <c r="BJ437" s="18" t="s">
        <v>22</v>
      </c>
      <c r="BK437" s="224">
        <f>ROUND(I437*H437,2)</f>
        <v>0</v>
      </c>
      <c r="BL437" s="18" t="s">
        <v>132</v>
      </c>
      <c r="BM437" s="223" t="s">
        <v>580</v>
      </c>
    </row>
    <row r="438" spans="2:47" s="1" customFormat="1" ht="12">
      <c r="B438" s="39"/>
      <c r="C438" s="40"/>
      <c r="D438" s="225" t="s">
        <v>134</v>
      </c>
      <c r="E438" s="40"/>
      <c r="F438" s="226" t="s">
        <v>581</v>
      </c>
      <c r="G438" s="40"/>
      <c r="H438" s="40"/>
      <c r="I438" s="136"/>
      <c r="J438" s="40"/>
      <c r="K438" s="40"/>
      <c r="L438" s="44"/>
      <c r="M438" s="227"/>
      <c r="N438" s="84"/>
      <c r="O438" s="84"/>
      <c r="P438" s="84"/>
      <c r="Q438" s="84"/>
      <c r="R438" s="84"/>
      <c r="S438" s="84"/>
      <c r="T438" s="85"/>
      <c r="AT438" s="18" t="s">
        <v>134</v>
      </c>
      <c r="AU438" s="18" t="s">
        <v>88</v>
      </c>
    </row>
    <row r="439" spans="2:47" s="1" customFormat="1" ht="12">
      <c r="B439" s="39"/>
      <c r="C439" s="40"/>
      <c r="D439" s="225" t="s">
        <v>136</v>
      </c>
      <c r="E439" s="40"/>
      <c r="F439" s="228" t="s">
        <v>582</v>
      </c>
      <c r="G439" s="40"/>
      <c r="H439" s="40"/>
      <c r="I439" s="136"/>
      <c r="J439" s="40"/>
      <c r="K439" s="40"/>
      <c r="L439" s="44"/>
      <c r="M439" s="227"/>
      <c r="N439" s="84"/>
      <c r="O439" s="84"/>
      <c r="P439" s="84"/>
      <c r="Q439" s="84"/>
      <c r="R439" s="84"/>
      <c r="S439" s="84"/>
      <c r="T439" s="85"/>
      <c r="AT439" s="18" t="s">
        <v>136</v>
      </c>
      <c r="AU439" s="18" t="s">
        <v>88</v>
      </c>
    </row>
    <row r="440" spans="2:51" s="12" customFormat="1" ht="12">
      <c r="B440" s="229"/>
      <c r="C440" s="230"/>
      <c r="D440" s="225" t="s">
        <v>138</v>
      </c>
      <c r="E440" s="231" t="s">
        <v>20</v>
      </c>
      <c r="F440" s="232" t="s">
        <v>583</v>
      </c>
      <c r="G440" s="230"/>
      <c r="H440" s="233">
        <v>10.5</v>
      </c>
      <c r="I440" s="234"/>
      <c r="J440" s="230"/>
      <c r="K440" s="230"/>
      <c r="L440" s="235"/>
      <c r="M440" s="236"/>
      <c r="N440" s="237"/>
      <c r="O440" s="237"/>
      <c r="P440" s="237"/>
      <c r="Q440" s="237"/>
      <c r="R440" s="237"/>
      <c r="S440" s="237"/>
      <c r="T440" s="238"/>
      <c r="AT440" s="239" t="s">
        <v>138</v>
      </c>
      <c r="AU440" s="239" t="s">
        <v>88</v>
      </c>
      <c r="AV440" s="12" t="s">
        <v>88</v>
      </c>
      <c r="AW440" s="12" t="s">
        <v>41</v>
      </c>
      <c r="AX440" s="12" t="s">
        <v>22</v>
      </c>
      <c r="AY440" s="239" t="s">
        <v>125</v>
      </c>
    </row>
    <row r="441" spans="2:65" s="1" customFormat="1" ht="16.5" customHeight="1">
      <c r="B441" s="39"/>
      <c r="C441" s="212" t="s">
        <v>584</v>
      </c>
      <c r="D441" s="212" t="s">
        <v>127</v>
      </c>
      <c r="E441" s="213" t="s">
        <v>585</v>
      </c>
      <c r="F441" s="214" t="s">
        <v>586</v>
      </c>
      <c r="G441" s="215" t="s">
        <v>170</v>
      </c>
      <c r="H441" s="216">
        <v>157.5</v>
      </c>
      <c r="I441" s="217"/>
      <c r="J441" s="218">
        <f>ROUND(I441*H441,2)</f>
        <v>0</v>
      </c>
      <c r="K441" s="214" t="s">
        <v>20</v>
      </c>
      <c r="L441" s="44"/>
      <c r="M441" s="219" t="s">
        <v>20</v>
      </c>
      <c r="N441" s="220" t="s">
        <v>50</v>
      </c>
      <c r="O441" s="84"/>
      <c r="P441" s="221">
        <f>O441*H441</f>
        <v>0</v>
      </c>
      <c r="Q441" s="221">
        <v>0</v>
      </c>
      <c r="R441" s="221">
        <f>Q441*H441</f>
        <v>0</v>
      </c>
      <c r="S441" s="221">
        <v>0</v>
      </c>
      <c r="T441" s="222">
        <f>S441*H441</f>
        <v>0</v>
      </c>
      <c r="AR441" s="223" t="s">
        <v>132</v>
      </c>
      <c r="AT441" s="223" t="s">
        <v>127</v>
      </c>
      <c r="AU441" s="223" t="s">
        <v>88</v>
      </c>
      <c r="AY441" s="18" t="s">
        <v>125</v>
      </c>
      <c r="BE441" s="224">
        <f>IF(N441="základní",J441,0)</f>
        <v>0</v>
      </c>
      <c r="BF441" s="224">
        <f>IF(N441="snížená",J441,0)</f>
        <v>0</v>
      </c>
      <c r="BG441" s="224">
        <f>IF(N441="zákl. přenesená",J441,0)</f>
        <v>0</v>
      </c>
      <c r="BH441" s="224">
        <f>IF(N441="sníž. přenesená",J441,0)</f>
        <v>0</v>
      </c>
      <c r="BI441" s="224">
        <f>IF(N441="nulová",J441,0)</f>
        <v>0</v>
      </c>
      <c r="BJ441" s="18" t="s">
        <v>22</v>
      </c>
      <c r="BK441" s="224">
        <f>ROUND(I441*H441,2)</f>
        <v>0</v>
      </c>
      <c r="BL441" s="18" t="s">
        <v>132</v>
      </c>
      <c r="BM441" s="223" t="s">
        <v>587</v>
      </c>
    </row>
    <row r="442" spans="2:47" s="1" customFormat="1" ht="12">
      <c r="B442" s="39"/>
      <c r="C442" s="40"/>
      <c r="D442" s="225" t="s">
        <v>134</v>
      </c>
      <c r="E442" s="40"/>
      <c r="F442" s="226" t="s">
        <v>588</v>
      </c>
      <c r="G442" s="40"/>
      <c r="H442" s="40"/>
      <c r="I442" s="136"/>
      <c r="J442" s="40"/>
      <c r="K442" s="40"/>
      <c r="L442" s="44"/>
      <c r="M442" s="227"/>
      <c r="N442" s="84"/>
      <c r="O442" s="84"/>
      <c r="P442" s="84"/>
      <c r="Q442" s="84"/>
      <c r="R442" s="84"/>
      <c r="S442" s="84"/>
      <c r="T442" s="85"/>
      <c r="AT442" s="18" t="s">
        <v>134</v>
      </c>
      <c r="AU442" s="18" t="s">
        <v>88</v>
      </c>
    </row>
    <row r="443" spans="2:47" s="1" customFormat="1" ht="12">
      <c r="B443" s="39"/>
      <c r="C443" s="40"/>
      <c r="D443" s="225" t="s">
        <v>136</v>
      </c>
      <c r="E443" s="40"/>
      <c r="F443" s="228" t="s">
        <v>582</v>
      </c>
      <c r="G443" s="40"/>
      <c r="H443" s="40"/>
      <c r="I443" s="136"/>
      <c r="J443" s="40"/>
      <c r="K443" s="40"/>
      <c r="L443" s="44"/>
      <c r="M443" s="227"/>
      <c r="N443" s="84"/>
      <c r="O443" s="84"/>
      <c r="P443" s="84"/>
      <c r="Q443" s="84"/>
      <c r="R443" s="84"/>
      <c r="S443" s="84"/>
      <c r="T443" s="85"/>
      <c r="AT443" s="18" t="s">
        <v>136</v>
      </c>
      <c r="AU443" s="18" t="s">
        <v>88</v>
      </c>
    </row>
    <row r="444" spans="2:51" s="12" customFormat="1" ht="12">
      <c r="B444" s="229"/>
      <c r="C444" s="230"/>
      <c r="D444" s="225" t="s">
        <v>138</v>
      </c>
      <c r="E444" s="231" t="s">
        <v>20</v>
      </c>
      <c r="F444" s="232" t="s">
        <v>589</v>
      </c>
      <c r="G444" s="230"/>
      <c r="H444" s="233">
        <v>157.5</v>
      </c>
      <c r="I444" s="234"/>
      <c r="J444" s="230"/>
      <c r="K444" s="230"/>
      <c r="L444" s="235"/>
      <c r="M444" s="236"/>
      <c r="N444" s="237"/>
      <c r="O444" s="237"/>
      <c r="P444" s="237"/>
      <c r="Q444" s="237"/>
      <c r="R444" s="237"/>
      <c r="S444" s="237"/>
      <c r="T444" s="238"/>
      <c r="AT444" s="239" t="s">
        <v>138</v>
      </c>
      <c r="AU444" s="239" t="s">
        <v>88</v>
      </c>
      <c r="AV444" s="12" t="s">
        <v>88</v>
      </c>
      <c r="AW444" s="12" t="s">
        <v>41</v>
      </c>
      <c r="AX444" s="12" t="s">
        <v>22</v>
      </c>
      <c r="AY444" s="239" t="s">
        <v>125</v>
      </c>
    </row>
    <row r="445" spans="2:65" s="1" customFormat="1" ht="16.5" customHeight="1">
      <c r="B445" s="39"/>
      <c r="C445" s="212" t="s">
        <v>590</v>
      </c>
      <c r="D445" s="212" t="s">
        <v>127</v>
      </c>
      <c r="E445" s="213" t="s">
        <v>591</v>
      </c>
      <c r="F445" s="214" t="s">
        <v>592</v>
      </c>
      <c r="G445" s="215" t="s">
        <v>170</v>
      </c>
      <c r="H445" s="216">
        <v>10.5</v>
      </c>
      <c r="I445" s="217"/>
      <c r="J445" s="218">
        <f>ROUND(I445*H445,2)</f>
        <v>0</v>
      </c>
      <c r="K445" s="214" t="s">
        <v>20</v>
      </c>
      <c r="L445" s="44"/>
      <c r="M445" s="219" t="s">
        <v>20</v>
      </c>
      <c r="N445" s="220" t="s">
        <v>50</v>
      </c>
      <c r="O445" s="84"/>
      <c r="P445" s="221">
        <f>O445*H445</f>
        <v>0</v>
      </c>
      <c r="Q445" s="221">
        <v>0</v>
      </c>
      <c r="R445" s="221">
        <f>Q445*H445</f>
        <v>0</v>
      </c>
      <c r="S445" s="221">
        <v>0</v>
      </c>
      <c r="T445" s="222">
        <f>S445*H445</f>
        <v>0</v>
      </c>
      <c r="AR445" s="223" t="s">
        <v>132</v>
      </c>
      <c r="AT445" s="223" t="s">
        <v>127</v>
      </c>
      <c r="AU445" s="223" t="s">
        <v>88</v>
      </c>
      <c r="AY445" s="18" t="s">
        <v>125</v>
      </c>
      <c r="BE445" s="224">
        <f>IF(N445="základní",J445,0)</f>
        <v>0</v>
      </c>
      <c r="BF445" s="224">
        <f>IF(N445="snížená",J445,0)</f>
        <v>0</v>
      </c>
      <c r="BG445" s="224">
        <f>IF(N445="zákl. přenesená",J445,0)</f>
        <v>0</v>
      </c>
      <c r="BH445" s="224">
        <f>IF(N445="sníž. přenesená",J445,0)</f>
        <v>0</v>
      </c>
      <c r="BI445" s="224">
        <f>IF(N445="nulová",J445,0)</f>
        <v>0</v>
      </c>
      <c r="BJ445" s="18" t="s">
        <v>22</v>
      </c>
      <c r="BK445" s="224">
        <f>ROUND(I445*H445,2)</f>
        <v>0</v>
      </c>
      <c r="BL445" s="18" t="s">
        <v>132</v>
      </c>
      <c r="BM445" s="223" t="s">
        <v>593</v>
      </c>
    </row>
    <row r="446" spans="2:47" s="1" customFormat="1" ht="12">
      <c r="B446" s="39"/>
      <c r="C446" s="40"/>
      <c r="D446" s="225" t="s">
        <v>134</v>
      </c>
      <c r="E446" s="40"/>
      <c r="F446" s="226" t="s">
        <v>594</v>
      </c>
      <c r="G446" s="40"/>
      <c r="H446" s="40"/>
      <c r="I446" s="136"/>
      <c r="J446" s="40"/>
      <c r="K446" s="40"/>
      <c r="L446" s="44"/>
      <c r="M446" s="227"/>
      <c r="N446" s="84"/>
      <c r="O446" s="84"/>
      <c r="P446" s="84"/>
      <c r="Q446" s="84"/>
      <c r="R446" s="84"/>
      <c r="S446" s="84"/>
      <c r="T446" s="85"/>
      <c r="AT446" s="18" t="s">
        <v>134</v>
      </c>
      <c r="AU446" s="18" t="s">
        <v>88</v>
      </c>
    </row>
    <row r="447" spans="2:47" s="1" customFormat="1" ht="12">
      <c r="B447" s="39"/>
      <c r="C447" s="40"/>
      <c r="D447" s="225" t="s">
        <v>136</v>
      </c>
      <c r="E447" s="40"/>
      <c r="F447" s="228" t="s">
        <v>582</v>
      </c>
      <c r="G447" s="40"/>
      <c r="H447" s="40"/>
      <c r="I447" s="136"/>
      <c r="J447" s="40"/>
      <c r="K447" s="40"/>
      <c r="L447" s="44"/>
      <c r="M447" s="227"/>
      <c r="N447" s="84"/>
      <c r="O447" s="84"/>
      <c r="P447" s="84"/>
      <c r="Q447" s="84"/>
      <c r="R447" s="84"/>
      <c r="S447" s="84"/>
      <c r="T447" s="85"/>
      <c r="AT447" s="18" t="s">
        <v>136</v>
      </c>
      <c r="AU447" s="18" t="s">
        <v>88</v>
      </c>
    </row>
    <row r="448" spans="2:51" s="12" customFormat="1" ht="12">
      <c r="B448" s="229"/>
      <c r="C448" s="230"/>
      <c r="D448" s="225" t="s">
        <v>138</v>
      </c>
      <c r="E448" s="231" t="s">
        <v>20</v>
      </c>
      <c r="F448" s="232" t="s">
        <v>583</v>
      </c>
      <c r="G448" s="230"/>
      <c r="H448" s="233">
        <v>10.5</v>
      </c>
      <c r="I448" s="234"/>
      <c r="J448" s="230"/>
      <c r="K448" s="230"/>
      <c r="L448" s="235"/>
      <c r="M448" s="236"/>
      <c r="N448" s="237"/>
      <c r="O448" s="237"/>
      <c r="P448" s="237"/>
      <c r="Q448" s="237"/>
      <c r="R448" s="237"/>
      <c r="S448" s="237"/>
      <c r="T448" s="238"/>
      <c r="AT448" s="239" t="s">
        <v>138</v>
      </c>
      <c r="AU448" s="239" t="s">
        <v>88</v>
      </c>
      <c r="AV448" s="12" t="s">
        <v>88</v>
      </c>
      <c r="AW448" s="12" t="s">
        <v>41</v>
      </c>
      <c r="AX448" s="12" t="s">
        <v>22</v>
      </c>
      <c r="AY448" s="239" t="s">
        <v>125</v>
      </c>
    </row>
    <row r="449" spans="2:65" s="1" customFormat="1" ht="16.5" customHeight="1">
      <c r="B449" s="39"/>
      <c r="C449" s="212" t="s">
        <v>595</v>
      </c>
      <c r="D449" s="212" t="s">
        <v>127</v>
      </c>
      <c r="E449" s="213" t="s">
        <v>596</v>
      </c>
      <c r="F449" s="214" t="s">
        <v>597</v>
      </c>
      <c r="G449" s="215" t="s">
        <v>170</v>
      </c>
      <c r="H449" s="216">
        <v>21</v>
      </c>
      <c r="I449" s="217"/>
      <c r="J449" s="218">
        <f>ROUND(I449*H449,2)</f>
        <v>0</v>
      </c>
      <c r="K449" s="214" t="s">
        <v>20</v>
      </c>
      <c r="L449" s="44"/>
      <c r="M449" s="219" t="s">
        <v>20</v>
      </c>
      <c r="N449" s="220" t="s">
        <v>50</v>
      </c>
      <c r="O449" s="84"/>
      <c r="P449" s="221">
        <f>O449*H449</f>
        <v>0</v>
      </c>
      <c r="Q449" s="221">
        <v>0</v>
      </c>
      <c r="R449" s="221">
        <f>Q449*H449</f>
        <v>0</v>
      </c>
      <c r="S449" s="221">
        <v>0</v>
      </c>
      <c r="T449" s="222">
        <f>S449*H449</f>
        <v>0</v>
      </c>
      <c r="AR449" s="223" t="s">
        <v>132</v>
      </c>
      <c r="AT449" s="223" t="s">
        <v>127</v>
      </c>
      <c r="AU449" s="223" t="s">
        <v>88</v>
      </c>
      <c r="AY449" s="18" t="s">
        <v>125</v>
      </c>
      <c r="BE449" s="224">
        <f>IF(N449="základní",J449,0)</f>
        <v>0</v>
      </c>
      <c r="BF449" s="224">
        <f>IF(N449="snížená",J449,0)</f>
        <v>0</v>
      </c>
      <c r="BG449" s="224">
        <f>IF(N449="zákl. přenesená",J449,0)</f>
        <v>0</v>
      </c>
      <c r="BH449" s="224">
        <f>IF(N449="sníž. přenesená",J449,0)</f>
        <v>0</v>
      </c>
      <c r="BI449" s="224">
        <f>IF(N449="nulová",J449,0)</f>
        <v>0</v>
      </c>
      <c r="BJ449" s="18" t="s">
        <v>22</v>
      </c>
      <c r="BK449" s="224">
        <f>ROUND(I449*H449,2)</f>
        <v>0</v>
      </c>
      <c r="BL449" s="18" t="s">
        <v>132</v>
      </c>
      <c r="BM449" s="223" t="s">
        <v>598</v>
      </c>
    </row>
    <row r="450" spans="2:47" s="1" customFormat="1" ht="12">
      <c r="B450" s="39"/>
      <c r="C450" s="40"/>
      <c r="D450" s="225" t="s">
        <v>134</v>
      </c>
      <c r="E450" s="40"/>
      <c r="F450" s="226" t="s">
        <v>599</v>
      </c>
      <c r="G450" s="40"/>
      <c r="H450" s="40"/>
      <c r="I450" s="136"/>
      <c r="J450" s="40"/>
      <c r="K450" s="40"/>
      <c r="L450" s="44"/>
      <c r="M450" s="227"/>
      <c r="N450" s="84"/>
      <c r="O450" s="84"/>
      <c r="P450" s="84"/>
      <c r="Q450" s="84"/>
      <c r="R450" s="84"/>
      <c r="S450" s="84"/>
      <c r="T450" s="85"/>
      <c r="AT450" s="18" t="s">
        <v>134</v>
      </c>
      <c r="AU450" s="18" t="s">
        <v>88</v>
      </c>
    </row>
    <row r="451" spans="2:47" s="1" customFormat="1" ht="12">
      <c r="B451" s="39"/>
      <c r="C451" s="40"/>
      <c r="D451" s="225" t="s">
        <v>136</v>
      </c>
      <c r="E451" s="40"/>
      <c r="F451" s="228" t="s">
        <v>582</v>
      </c>
      <c r="G451" s="40"/>
      <c r="H451" s="40"/>
      <c r="I451" s="136"/>
      <c r="J451" s="40"/>
      <c r="K451" s="40"/>
      <c r="L451" s="44"/>
      <c r="M451" s="227"/>
      <c r="N451" s="84"/>
      <c r="O451" s="84"/>
      <c r="P451" s="84"/>
      <c r="Q451" s="84"/>
      <c r="R451" s="84"/>
      <c r="S451" s="84"/>
      <c r="T451" s="85"/>
      <c r="AT451" s="18" t="s">
        <v>136</v>
      </c>
      <c r="AU451" s="18" t="s">
        <v>88</v>
      </c>
    </row>
    <row r="452" spans="2:51" s="12" customFormat="1" ht="12">
      <c r="B452" s="229"/>
      <c r="C452" s="230"/>
      <c r="D452" s="225" t="s">
        <v>138</v>
      </c>
      <c r="E452" s="231" t="s">
        <v>20</v>
      </c>
      <c r="F452" s="232" t="s">
        <v>600</v>
      </c>
      <c r="G452" s="230"/>
      <c r="H452" s="233">
        <v>21</v>
      </c>
      <c r="I452" s="234"/>
      <c r="J452" s="230"/>
      <c r="K452" s="230"/>
      <c r="L452" s="235"/>
      <c r="M452" s="236"/>
      <c r="N452" s="237"/>
      <c r="O452" s="237"/>
      <c r="P452" s="237"/>
      <c r="Q452" s="237"/>
      <c r="R452" s="237"/>
      <c r="S452" s="237"/>
      <c r="T452" s="238"/>
      <c r="AT452" s="239" t="s">
        <v>138</v>
      </c>
      <c r="AU452" s="239" t="s">
        <v>88</v>
      </c>
      <c r="AV452" s="12" t="s">
        <v>88</v>
      </c>
      <c r="AW452" s="12" t="s">
        <v>41</v>
      </c>
      <c r="AX452" s="12" t="s">
        <v>22</v>
      </c>
      <c r="AY452" s="239" t="s">
        <v>125</v>
      </c>
    </row>
    <row r="453" spans="2:65" s="1" customFormat="1" ht="16.5" customHeight="1">
      <c r="B453" s="39"/>
      <c r="C453" s="212" t="s">
        <v>601</v>
      </c>
      <c r="D453" s="212" t="s">
        <v>127</v>
      </c>
      <c r="E453" s="213" t="s">
        <v>602</v>
      </c>
      <c r="F453" s="214" t="s">
        <v>603</v>
      </c>
      <c r="G453" s="215" t="s">
        <v>170</v>
      </c>
      <c r="H453" s="216">
        <v>8</v>
      </c>
      <c r="I453" s="217"/>
      <c r="J453" s="218">
        <f>ROUND(I453*H453,2)</f>
        <v>0</v>
      </c>
      <c r="K453" s="214" t="s">
        <v>131</v>
      </c>
      <c r="L453" s="44"/>
      <c r="M453" s="219" t="s">
        <v>20</v>
      </c>
      <c r="N453" s="220" t="s">
        <v>50</v>
      </c>
      <c r="O453" s="84"/>
      <c r="P453" s="221">
        <f>O453*H453</f>
        <v>0</v>
      </c>
      <c r="Q453" s="221">
        <v>0</v>
      </c>
      <c r="R453" s="221">
        <f>Q453*H453</f>
        <v>0</v>
      </c>
      <c r="S453" s="221">
        <v>2.4</v>
      </c>
      <c r="T453" s="222">
        <f>S453*H453</f>
        <v>19.2</v>
      </c>
      <c r="AR453" s="223" t="s">
        <v>132</v>
      </c>
      <c r="AT453" s="223" t="s">
        <v>127</v>
      </c>
      <c r="AU453" s="223" t="s">
        <v>88</v>
      </c>
      <c r="AY453" s="18" t="s">
        <v>125</v>
      </c>
      <c r="BE453" s="224">
        <f>IF(N453="základní",J453,0)</f>
        <v>0</v>
      </c>
      <c r="BF453" s="224">
        <f>IF(N453="snížená",J453,0)</f>
        <v>0</v>
      </c>
      <c r="BG453" s="224">
        <f>IF(N453="zákl. přenesená",J453,0)</f>
        <v>0</v>
      </c>
      <c r="BH453" s="224">
        <f>IF(N453="sníž. přenesená",J453,0)</f>
        <v>0</v>
      </c>
      <c r="BI453" s="224">
        <f>IF(N453="nulová",J453,0)</f>
        <v>0</v>
      </c>
      <c r="BJ453" s="18" t="s">
        <v>22</v>
      </c>
      <c r="BK453" s="224">
        <f>ROUND(I453*H453,2)</f>
        <v>0</v>
      </c>
      <c r="BL453" s="18" t="s">
        <v>132</v>
      </c>
      <c r="BM453" s="223" t="s">
        <v>604</v>
      </c>
    </row>
    <row r="454" spans="2:47" s="1" customFormat="1" ht="12">
      <c r="B454" s="39"/>
      <c r="C454" s="40"/>
      <c r="D454" s="225" t="s">
        <v>134</v>
      </c>
      <c r="E454" s="40"/>
      <c r="F454" s="226" t="s">
        <v>605</v>
      </c>
      <c r="G454" s="40"/>
      <c r="H454" s="40"/>
      <c r="I454" s="136"/>
      <c r="J454" s="40"/>
      <c r="K454" s="40"/>
      <c r="L454" s="44"/>
      <c r="M454" s="227"/>
      <c r="N454" s="84"/>
      <c r="O454" s="84"/>
      <c r="P454" s="84"/>
      <c r="Q454" s="84"/>
      <c r="R454" s="84"/>
      <c r="S454" s="84"/>
      <c r="T454" s="85"/>
      <c r="AT454" s="18" t="s">
        <v>134</v>
      </c>
      <c r="AU454" s="18" t="s">
        <v>88</v>
      </c>
    </row>
    <row r="455" spans="2:51" s="12" customFormat="1" ht="12">
      <c r="B455" s="229"/>
      <c r="C455" s="230"/>
      <c r="D455" s="225" t="s">
        <v>138</v>
      </c>
      <c r="E455" s="231" t="s">
        <v>20</v>
      </c>
      <c r="F455" s="232" t="s">
        <v>455</v>
      </c>
      <c r="G455" s="230"/>
      <c r="H455" s="233">
        <v>8</v>
      </c>
      <c r="I455" s="234"/>
      <c r="J455" s="230"/>
      <c r="K455" s="230"/>
      <c r="L455" s="235"/>
      <c r="M455" s="236"/>
      <c r="N455" s="237"/>
      <c r="O455" s="237"/>
      <c r="P455" s="237"/>
      <c r="Q455" s="237"/>
      <c r="R455" s="237"/>
      <c r="S455" s="237"/>
      <c r="T455" s="238"/>
      <c r="AT455" s="239" t="s">
        <v>138</v>
      </c>
      <c r="AU455" s="239" t="s">
        <v>88</v>
      </c>
      <c r="AV455" s="12" t="s">
        <v>88</v>
      </c>
      <c r="AW455" s="12" t="s">
        <v>41</v>
      </c>
      <c r="AX455" s="12" t="s">
        <v>22</v>
      </c>
      <c r="AY455" s="239" t="s">
        <v>125</v>
      </c>
    </row>
    <row r="456" spans="2:65" s="1" customFormat="1" ht="16.5" customHeight="1">
      <c r="B456" s="39"/>
      <c r="C456" s="212" t="s">
        <v>606</v>
      </c>
      <c r="D456" s="212" t="s">
        <v>127</v>
      </c>
      <c r="E456" s="213" t="s">
        <v>607</v>
      </c>
      <c r="F456" s="214" t="s">
        <v>608</v>
      </c>
      <c r="G456" s="215" t="s">
        <v>170</v>
      </c>
      <c r="H456" s="216">
        <v>33.712</v>
      </c>
      <c r="I456" s="217"/>
      <c r="J456" s="218">
        <f>ROUND(I456*H456,2)</f>
        <v>0</v>
      </c>
      <c r="K456" s="214" t="s">
        <v>131</v>
      </c>
      <c r="L456" s="44"/>
      <c r="M456" s="219" t="s">
        <v>20</v>
      </c>
      <c r="N456" s="220" t="s">
        <v>50</v>
      </c>
      <c r="O456" s="84"/>
      <c r="P456" s="221">
        <f>O456*H456</f>
        <v>0</v>
      </c>
      <c r="Q456" s="221">
        <v>0</v>
      </c>
      <c r="R456" s="221">
        <f>Q456*H456</f>
        <v>0</v>
      </c>
      <c r="S456" s="221">
        <v>2.4</v>
      </c>
      <c r="T456" s="222">
        <f>S456*H456</f>
        <v>80.9088</v>
      </c>
      <c r="AR456" s="223" t="s">
        <v>132</v>
      </c>
      <c r="AT456" s="223" t="s">
        <v>127</v>
      </c>
      <c r="AU456" s="223" t="s">
        <v>88</v>
      </c>
      <c r="AY456" s="18" t="s">
        <v>125</v>
      </c>
      <c r="BE456" s="224">
        <f>IF(N456="základní",J456,0)</f>
        <v>0</v>
      </c>
      <c r="BF456" s="224">
        <f>IF(N456="snížená",J456,0)</f>
        <v>0</v>
      </c>
      <c r="BG456" s="224">
        <f>IF(N456="zákl. přenesená",J456,0)</f>
        <v>0</v>
      </c>
      <c r="BH456" s="224">
        <f>IF(N456="sníž. přenesená",J456,0)</f>
        <v>0</v>
      </c>
      <c r="BI456" s="224">
        <f>IF(N456="nulová",J456,0)</f>
        <v>0</v>
      </c>
      <c r="BJ456" s="18" t="s">
        <v>22</v>
      </c>
      <c r="BK456" s="224">
        <f>ROUND(I456*H456,2)</f>
        <v>0</v>
      </c>
      <c r="BL456" s="18" t="s">
        <v>132</v>
      </c>
      <c r="BM456" s="223" t="s">
        <v>609</v>
      </c>
    </row>
    <row r="457" spans="2:47" s="1" customFormat="1" ht="12">
      <c r="B457" s="39"/>
      <c r="C457" s="40"/>
      <c r="D457" s="225" t="s">
        <v>134</v>
      </c>
      <c r="E457" s="40"/>
      <c r="F457" s="226" t="s">
        <v>610</v>
      </c>
      <c r="G457" s="40"/>
      <c r="H457" s="40"/>
      <c r="I457" s="136"/>
      <c r="J457" s="40"/>
      <c r="K457" s="40"/>
      <c r="L457" s="44"/>
      <c r="M457" s="227"/>
      <c r="N457" s="84"/>
      <c r="O457" s="84"/>
      <c r="P457" s="84"/>
      <c r="Q457" s="84"/>
      <c r="R457" s="84"/>
      <c r="S457" s="84"/>
      <c r="T457" s="85"/>
      <c r="AT457" s="18" t="s">
        <v>134</v>
      </c>
      <c r="AU457" s="18" t="s">
        <v>88</v>
      </c>
    </row>
    <row r="458" spans="2:47" s="1" customFormat="1" ht="12">
      <c r="B458" s="39"/>
      <c r="C458" s="40"/>
      <c r="D458" s="225" t="s">
        <v>136</v>
      </c>
      <c r="E458" s="40"/>
      <c r="F458" s="228" t="s">
        <v>611</v>
      </c>
      <c r="G458" s="40"/>
      <c r="H458" s="40"/>
      <c r="I458" s="136"/>
      <c r="J458" s="40"/>
      <c r="K458" s="40"/>
      <c r="L458" s="44"/>
      <c r="M458" s="227"/>
      <c r="N458" s="84"/>
      <c r="O458" s="84"/>
      <c r="P458" s="84"/>
      <c r="Q458" s="84"/>
      <c r="R458" s="84"/>
      <c r="S458" s="84"/>
      <c r="T458" s="85"/>
      <c r="AT458" s="18" t="s">
        <v>136</v>
      </c>
      <c r="AU458" s="18" t="s">
        <v>88</v>
      </c>
    </row>
    <row r="459" spans="2:51" s="12" customFormat="1" ht="12">
      <c r="B459" s="229"/>
      <c r="C459" s="230"/>
      <c r="D459" s="225" t="s">
        <v>138</v>
      </c>
      <c r="E459" s="231" t="s">
        <v>20</v>
      </c>
      <c r="F459" s="232" t="s">
        <v>612</v>
      </c>
      <c r="G459" s="230"/>
      <c r="H459" s="233">
        <v>33.712</v>
      </c>
      <c r="I459" s="234"/>
      <c r="J459" s="230"/>
      <c r="K459" s="230"/>
      <c r="L459" s="235"/>
      <c r="M459" s="236"/>
      <c r="N459" s="237"/>
      <c r="O459" s="237"/>
      <c r="P459" s="237"/>
      <c r="Q459" s="237"/>
      <c r="R459" s="237"/>
      <c r="S459" s="237"/>
      <c r="T459" s="238"/>
      <c r="AT459" s="239" t="s">
        <v>138</v>
      </c>
      <c r="AU459" s="239" t="s">
        <v>88</v>
      </c>
      <c r="AV459" s="12" t="s">
        <v>88</v>
      </c>
      <c r="AW459" s="12" t="s">
        <v>41</v>
      </c>
      <c r="AX459" s="12" t="s">
        <v>22</v>
      </c>
      <c r="AY459" s="239" t="s">
        <v>125</v>
      </c>
    </row>
    <row r="460" spans="2:65" s="1" customFormat="1" ht="16.5" customHeight="1">
      <c r="B460" s="39"/>
      <c r="C460" s="212" t="s">
        <v>613</v>
      </c>
      <c r="D460" s="212" t="s">
        <v>127</v>
      </c>
      <c r="E460" s="213" t="s">
        <v>614</v>
      </c>
      <c r="F460" s="214" t="s">
        <v>615</v>
      </c>
      <c r="G460" s="215" t="s">
        <v>163</v>
      </c>
      <c r="H460" s="216">
        <v>10</v>
      </c>
      <c r="I460" s="217"/>
      <c r="J460" s="218">
        <f>ROUND(I460*H460,2)</f>
        <v>0</v>
      </c>
      <c r="K460" s="214" t="s">
        <v>131</v>
      </c>
      <c r="L460" s="44"/>
      <c r="M460" s="219" t="s">
        <v>20</v>
      </c>
      <c r="N460" s="220" t="s">
        <v>50</v>
      </c>
      <c r="O460" s="84"/>
      <c r="P460" s="221">
        <f>O460*H460</f>
        <v>0</v>
      </c>
      <c r="Q460" s="221">
        <v>0</v>
      </c>
      <c r="R460" s="221">
        <f>Q460*H460</f>
        <v>0</v>
      </c>
      <c r="S460" s="221">
        <v>0</v>
      </c>
      <c r="T460" s="222">
        <f>S460*H460</f>
        <v>0</v>
      </c>
      <c r="AR460" s="223" t="s">
        <v>132</v>
      </c>
      <c r="AT460" s="223" t="s">
        <v>127</v>
      </c>
      <c r="AU460" s="223" t="s">
        <v>88</v>
      </c>
      <c r="AY460" s="18" t="s">
        <v>125</v>
      </c>
      <c r="BE460" s="224">
        <f>IF(N460="základní",J460,0)</f>
        <v>0</v>
      </c>
      <c r="BF460" s="224">
        <f>IF(N460="snížená",J460,0)</f>
        <v>0</v>
      </c>
      <c r="BG460" s="224">
        <f>IF(N460="zákl. přenesená",J460,0)</f>
        <v>0</v>
      </c>
      <c r="BH460" s="224">
        <f>IF(N460="sníž. přenesená",J460,0)</f>
        <v>0</v>
      </c>
      <c r="BI460" s="224">
        <f>IF(N460="nulová",J460,0)</f>
        <v>0</v>
      </c>
      <c r="BJ460" s="18" t="s">
        <v>22</v>
      </c>
      <c r="BK460" s="224">
        <f>ROUND(I460*H460,2)</f>
        <v>0</v>
      </c>
      <c r="BL460" s="18" t="s">
        <v>132</v>
      </c>
      <c r="BM460" s="223" t="s">
        <v>616</v>
      </c>
    </row>
    <row r="461" spans="2:47" s="1" customFormat="1" ht="12">
      <c r="B461" s="39"/>
      <c r="C461" s="40"/>
      <c r="D461" s="225" t="s">
        <v>134</v>
      </c>
      <c r="E461" s="40"/>
      <c r="F461" s="226" t="s">
        <v>617</v>
      </c>
      <c r="G461" s="40"/>
      <c r="H461" s="40"/>
      <c r="I461" s="136"/>
      <c r="J461" s="40"/>
      <c r="K461" s="40"/>
      <c r="L461" s="44"/>
      <c r="M461" s="227"/>
      <c r="N461" s="84"/>
      <c r="O461" s="84"/>
      <c r="P461" s="84"/>
      <c r="Q461" s="84"/>
      <c r="R461" s="84"/>
      <c r="S461" s="84"/>
      <c r="T461" s="85"/>
      <c r="AT461" s="18" t="s">
        <v>134</v>
      </c>
      <c r="AU461" s="18" t="s">
        <v>88</v>
      </c>
    </row>
    <row r="462" spans="2:47" s="1" customFormat="1" ht="12">
      <c r="B462" s="39"/>
      <c r="C462" s="40"/>
      <c r="D462" s="225" t="s">
        <v>136</v>
      </c>
      <c r="E462" s="40"/>
      <c r="F462" s="228" t="s">
        <v>618</v>
      </c>
      <c r="G462" s="40"/>
      <c r="H462" s="40"/>
      <c r="I462" s="136"/>
      <c r="J462" s="40"/>
      <c r="K462" s="40"/>
      <c r="L462" s="44"/>
      <c r="M462" s="227"/>
      <c r="N462" s="84"/>
      <c r="O462" s="84"/>
      <c r="P462" s="84"/>
      <c r="Q462" s="84"/>
      <c r="R462" s="84"/>
      <c r="S462" s="84"/>
      <c r="T462" s="85"/>
      <c r="AT462" s="18" t="s">
        <v>136</v>
      </c>
      <c r="AU462" s="18" t="s">
        <v>88</v>
      </c>
    </row>
    <row r="463" spans="2:65" s="1" customFormat="1" ht="16.5" customHeight="1">
      <c r="B463" s="39"/>
      <c r="C463" s="212" t="s">
        <v>619</v>
      </c>
      <c r="D463" s="212" t="s">
        <v>127</v>
      </c>
      <c r="E463" s="213" t="s">
        <v>620</v>
      </c>
      <c r="F463" s="214" t="s">
        <v>621</v>
      </c>
      <c r="G463" s="215" t="s">
        <v>170</v>
      </c>
      <c r="H463" s="216">
        <v>24.28</v>
      </c>
      <c r="I463" s="217"/>
      <c r="J463" s="218">
        <f>ROUND(I463*H463,2)</f>
        <v>0</v>
      </c>
      <c r="K463" s="214" t="s">
        <v>131</v>
      </c>
      <c r="L463" s="44"/>
      <c r="M463" s="219" t="s">
        <v>20</v>
      </c>
      <c r="N463" s="220" t="s">
        <v>50</v>
      </c>
      <c r="O463" s="84"/>
      <c r="P463" s="221">
        <f>O463*H463</f>
        <v>0</v>
      </c>
      <c r="Q463" s="221">
        <v>0</v>
      </c>
      <c r="R463" s="221">
        <f>Q463*H463</f>
        <v>0</v>
      </c>
      <c r="S463" s="221">
        <v>2.5</v>
      </c>
      <c r="T463" s="222">
        <f>S463*H463</f>
        <v>60.7</v>
      </c>
      <c r="AR463" s="223" t="s">
        <v>132</v>
      </c>
      <c r="AT463" s="223" t="s">
        <v>127</v>
      </c>
      <c r="AU463" s="223" t="s">
        <v>88</v>
      </c>
      <c r="AY463" s="18" t="s">
        <v>125</v>
      </c>
      <c r="BE463" s="224">
        <f>IF(N463="základní",J463,0)</f>
        <v>0</v>
      </c>
      <c r="BF463" s="224">
        <f>IF(N463="snížená",J463,0)</f>
        <v>0</v>
      </c>
      <c r="BG463" s="224">
        <f>IF(N463="zákl. přenesená",J463,0)</f>
        <v>0</v>
      </c>
      <c r="BH463" s="224">
        <f>IF(N463="sníž. přenesená",J463,0)</f>
        <v>0</v>
      </c>
      <c r="BI463" s="224">
        <f>IF(N463="nulová",J463,0)</f>
        <v>0</v>
      </c>
      <c r="BJ463" s="18" t="s">
        <v>22</v>
      </c>
      <c r="BK463" s="224">
        <f>ROUND(I463*H463,2)</f>
        <v>0</v>
      </c>
      <c r="BL463" s="18" t="s">
        <v>132</v>
      </c>
      <c r="BM463" s="223" t="s">
        <v>622</v>
      </c>
    </row>
    <row r="464" spans="2:47" s="1" customFormat="1" ht="12">
      <c r="B464" s="39"/>
      <c r="C464" s="40"/>
      <c r="D464" s="225" t="s">
        <v>134</v>
      </c>
      <c r="E464" s="40"/>
      <c r="F464" s="226" t="s">
        <v>623</v>
      </c>
      <c r="G464" s="40"/>
      <c r="H464" s="40"/>
      <c r="I464" s="136"/>
      <c r="J464" s="40"/>
      <c r="K464" s="40"/>
      <c r="L464" s="44"/>
      <c r="M464" s="227"/>
      <c r="N464" s="84"/>
      <c r="O464" s="84"/>
      <c r="P464" s="84"/>
      <c r="Q464" s="84"/>
      <c r="R464" s="84"/>
      <c r="S464" s="84"/>
      <c r="T464" s="85"/>
      <c r="AT464" s="18" t="s">
        <v>134</v>
      </c>
      <c r="AU464" s="18" t="s">
        <v>88</v>
      </c>
    </row>
    <row r="465" spans="2:47" s="1" customFormat="1" ht="12">
      <c r="B465" s="39"/>
      <c r="C465" s="40"/>
      <c r="D465" s="225" t="s">
        <v>136</v>
      </c>
      <c r="E465" s="40"/>
      <c r="F465" s="228" t="s">
        <v>624</v>
      </c>
      <c r="G465" s="40"/>
      <c r="H465" s="40"/>
      <c r="I465" s="136"/>
      <c r="J465" s="40"/>
      <c r="K465" s="40"/>
      <c r="L465" s="44"/>
      <c r="M465" s="227"/>
      <c r="N465" s="84"/>
      <c r="O465" s="84"/>
      <c r="P465" s="84"/>
      <c r="Q465" s="84"/>
      <c r="R465" s="84"/>
      <c r="S465" s="84"/>
      <c r="T465" s="85"/>
      <c r="AT465" s="18" t="s">
        <v>136</v>
      </c>
      <c r="AU465" s="18" t="s">
        <v>88</v>
      </c>
    </row>
    <row r="466" spans="2:51" s="12" customFormat="1" ht="12">
      <c r="B466" s="229"/>
      <c r="C466" s="230"/>
      <c r="D466" s="225" t="s">
        <v>138</v>
      </c>
      <c r="E466" s="231" t="s">
        <v>20</v>
      </c>
      <c r="F466" s="232" t="s">
        <v>625</v>
      </c>
      <c r="G466" s="230"/>
      <c r="H466" s="233">
        <v>24.28</v>
      </c>
      <c r="I466" s="234"/>
      <c r="J466" s="230"/>
      <c r="K466" s="230"/>
      <c r="L466" s="235"/>
      <c r="M466" s="236"/>
      <c r="N466" s="237"/>
      <c r="O466" s="237"/>
      <c r="P466" s="237"/>
      <c r="Q466" s="237"/>
      <c r="R466" s="237"/>
      <c r="S466" s="237"/>
      <c r="T466" s="238"/>
      <c r="AT466" s="239" t="s">
        <v>138</v>
      </c>
      <c r="AU466" s="239" t="s">
        <v>88</v>
      </c>
      <c r="AV466" s="12" t="s">
        <v>88</v>
      </c>
      <c r="AW466" s="12" t="s">
        <v>41</v>
      </c>
      <c r="AX466" s="12" t="s">
        <v>22</v>
      </c>
      <c r="AY466" s="239" t="s">
        <v>125</v>
      </c>
    </row>
    <row r="467" spans="2:63" s="11" customFormat="1" ht="22.8" customHeight="1">
      <c r="B467" s="196"/>
      <c r="C467" s="197"/>
      <c r="D467" s="198" t="s">
        <v>78</v>
      </c>
      <c r="E467" s="210" t="s">
        <v>626</v>
      </c>
      <c r="F467" s="210" t="s">
        <v>627</v>
      </c>
      <c r="G467" s="197"/>
      <c r="H467" s="197"/>
      <c r="I467" s="200"/>
      <c r="J467" s="211">
        <f>BK467</f>
        <v>0</v>
      </c>
      <c r="K467" s="197"/>
      <c r="L467" s="202"/>
      <c r="M467" s="203"/>
      <c r="N467" s="204"/>
      <c r="O467" s="204"/>
      <c r="P467" s="205">
        <f>SUM(P468:P521)</f>
        <v>0</v>
      </c>
      <c r="Q467" s="204"/>
      <c r="R467" s="205">
        <f>SUM(R468:R521)</f>
        <v>0</v>
      </c>
      <c r="S467" s="204"/>
      <c r="T467" s="206">
        <f>SUM(T468:T521)</f>
        <v>0</v>
      </c>
      <c r="AR467" s="207" t="s">
        <v>22</v>
      </c>
      <c r="AT467" s="208" t="s">
        <v>78</v>
      </c>
      <c r="AU467" s="208" t="s">
        <v>22</v>
      </c>
      <c r="AY467" s="207" t="s">
        <v>125</v>
      </c>
      <c r="BK467" s="209">
        <f>SUM(BK468:BK521)</f>
        <v>0</v>
      </c>
    </row>
    <row r="468" spans="2:65" s="1" customFormat="1" ht="16.5" customHeight="1">
      <c r="B468" s="39"/>
      <c r="C468" s="212" t="s">
        <v>628</v>
      </c>
      <c r="D468" s="212" t="s">
        <v>127</v>
      </c>
      <c r="E468" s="213" t="s">
        <v>629</v>
      </c>
      <c r="F468" s="214" t="s">
        <v>630</v>
      </c>
      <c r="G468" s="215" t="s">
        <v>365</v>
      </c>
      <c r="H468" s="216">
        <v>100.109</v>
      </c>
      <c r="I468" s="217"/>
      <c r="J468" s="218">
        <f>ROUND(I468*H468,2)</f>
        <v>0</v>
      </c>
      <c r="K468" s="214" t="s">
        <v>131</v>
      </c>
      <c r="L468" s="44"/>
      <c r="M468" s="219" t="s">
        <v>20</v>
      </c>
      <c r="N468" s="220" t="s">
        <v>50</v>
      </c>
      <c r="O468" s="84"/>
      <c r="P468" s="221">
        <f>O468*H468</f>
        <v>0</v>
      </c>
      <c r="Q468" s="221">
        <v>0</v>
      </c>
      <c r="R468" s="221">
        <f>Q468*H468</f>
        <v>0</v>
      </c>
      <c r="S468" s="221">
        <v>0</v>
      </c>
      <c r="T468" s="222">
        <f>S468*H468</f>
        <v>0</v>
      </c>
      <c r="AR468" s="223" t="s">
        <v>132</v>
      </c>
      <c r="AT468" s="223" t="s">
        <v>127</v>
      </c>
      <c r="AU468" s="223" t="s">
        <v>88</v>
      </c>
      <c r="AY468" s="18" t="s">
        <v>125</v>
      </c>
      <c r="BE468" s="224">
        <f>IF(N468="základní",J468,0)</f>
        <v>0</v>
      </c>
      <c r="BF468" s="224">
        <f>IF(N468="snížená",J468,0)</f>
        <v>0</v>
      </c>
      <c r="BG468" s="224">
        <f>IF(N468="zákl. přenesená",J468,0)</f>
        <v>0</v>
      </c>
      <c r="BH468" s="224">
        <f>IF(N468="sníž. přenesená",J468,0)</f>
        <v>0</v>
      </c>
      <c r="BI468" s="224">
        <f>IF(N468="nulová",J468,0)</f>
        <v>0</v>
      </c>
      <c r="BJ468" s="18" t="s">
        <v>22</v>
      </c>
      <c r="BK468" s="224">
        <f>ROUND(I468*H468,2)</f>
        <v>0</v>
      </c>
      <c r="BL468" s="18" t="s">
        <v>132</v>
      </c>
      <c r="BM468" s="223" t="s">
        <v>631</v>
      </c>
    </row>
    <row r="469" spans="2:47" s="1" customFormat="1" ht="12">
      <c r="B469" s="39"/>
      <c r="C469" s="40"/>
      <c r="D469" s="225" t="s">
        <v>134</v>
      </c>
      <c r="E469" s="40"/>
      <c r="F469" s="226" t="s">
        <v>632</v>
      </c>
      <c r="G469" s="40"/>
      <c r="H469" s="40"/>
      <c r="I469" s="136"/>
      <c r="J469" s="40"/>
      <c r="K469" s="40"/>
      <c r="L469" s="44"/>
      <c r="M469" s="227"/>
      <c r="N469" s="84"/>
      <c r="O469" s="84"/>
      <c r="P469" s="84"/>
      <c r="Q469" s="84"/>
      <c r="R469" s="84"/>
      <c r="S469" s="84"/>
      <c r="T469" s="85"/>
      <c r="AT469" s="18" t="s">
        <v>134</v>
      </c>
      <c r="AU469" s="18" t="s">
        <v>88</v>
      </c>
    </row>
    <row r="470" spans="2:47" s="1" customFormat="1" ht="12">
      <c r="B470" s="39"/>
      <c r="C470" s="40"/>
      <c r="D470" s="225" t="s">
        <v>136</v>
      </c>
      <c r="E470" s="40"/>
      <c r="F470" s="228" t="s">
        <v>633</v>
      </c>
      <c r="G470" s="40"/>
      <c r="H470" s="40"/>
      <c r="I470" s="136"/>
      <c r="J470" s="40"/>
      <c r="K470" s="40"/>
      <c r="L470" s="44"/>
      <c r="M470" s="227"/>
      <c r="N470" s="84"/>
      <c r="O470" s="84"/>
      <c r="P470" s="84"/>
      <c r="Q470" s="84"/>
      <c r="R470" s="84"/>
      <c r="S470" s="84"/>
      <c r="T470" s="85"/>
      <c r="AT470" s="18" t="s">
        <v>136</v>
      </c>
      <c r="AU470" s="18" t="s">
        <v>88</v>
      </c>
    </row>
    <row r="471" spans="2:51" s="14" customFormat="1" ht="12">
      <c r="B471" s="251"/>
      <c r="C471" s="252"/>
      <c r="D471" s="225" t="s">
        <v>138</v>
      </c>
      <c r="E471" s="253" t="s">
        <v>20</v>
      </c>
      <c r="F471" s="254" t="s">
        <v>634</v>
      </c>
      <c r="G471" s="252"/>
      <c r="H471" s="253" t="s">
        <v>20</v>
      </c>
      <c r="I471" s="255"/>
      <c r="J471" s="252"/>
      <c r="K471" s="252"/>
      <c r="L471" s="256"/>
      <c r="M471" s="257"/>
      <c r="N471" s="258"/>
      <c r="O471" s="258"/>
      <c r="P471" s="258"/>
      <c r="Q471" s="258"/>
      <c r="R471" s="258"/>
      <c r="S471" s="258"/>
      <c r="T471" s="259"/>
      <c r="AT471" s="260" t="s">
        <v>138</v>
      </c>
      <c r="AU471" s="260" t="s">
        <v>88</v>
      </c>
      <c r="AV471" s="14" t="s">
        <v>22</v>
      </c>
      <c r="AW471" s="14" t="s">
        <v>41</v>
      </c>
      <c r="AX471" s="14" t="s">
        <v>79</v>
      </c>
      <c r="AY471" s="260" t="s">
        <v>125</v>
      </c>
    </row>
    <row r="472" spans="2:51" s="12" customFormat="1" ht="12">
      <c r="B472" s="229"/>
      <c r="C472" s="230"/>
      <c r="D472" s="225" t="s">
        <v>138</v>
      </c>
      <c r="E472" s="231" t="s">
        <v>20</v>
      </c>
      <c r="F472" s="232" t="s">
        <v>635</v>
      </c>
      <c r="G472" s="230"/>
      <c r="H472" s="233">
        <v>100.109</v>
      </c>
      <c r="I472" s="234"/>
      <c r="J472" s="230"/>
      <c r="K472" s="230"/>
      <c r="L472" s="235"/>
      <c r="M472" s="236"/>
      <c r="N472" s="237"/>
      <c r="O472" s="237"/>
      <c r="P472" s="237"/>
      <c r="Q472" s="237"/>
      <c r="R472" s="237"/>
      <c r="S472" s="237"/>
      <c r="T472" s="238"/>
      <c r="AT472" s="239" t="s">
        <v>138</v>
      </c>
      <c r="AU472" s="239" t="s">
        <v>88</v>
      </c>
      <c r="AV472" s="12" t="s">
        <v>88</v>
      </c>
      <c r="AW472" s="12" t="s">
        <v>41</v>
      </c>
      <c r="AX472" s="12" t="s">
        <v>79</v>
      </c>
      <c r="AY472" s="239" t="s">
        <v>125</v>
      </c>
    </row>
    <row r="473" spans="2:51" s="13" customFormat="1" ht="12">
      <c r="B473" s="240"/>
      <c r="C473" s="241"/>
      <c r="D473" s="225" t="s">
        <v>138</v>
      </c>
      <c r="E473" s="242" t="s">
        <v>20</v>
      </c>
      <c r="F473" s="243" t="s">
        <v>222</v>
      </c>
      <c r="G473" s="241"/>
      <c r="H473" s="244">
        <v>100.109</v>
      </c>
      <c r="I473" s="245"/>
      <c r="J473" s="241"/>
      <c r="K473" s="241"/>
      <c r="L473" s="246"/>
      <c r="M473" s="247"/>
      <c r="N473" s="248"/>
      <c r="O473" s="248"/>
      <c r="P473" s="248"/>
      <c r="Q473" s="248"/>
      <c r="R473" s="248"/>
      <c r="S473" s="248"/>
      <c r="T473" s="249"/>
      <c r="AT473" s="250" t="s">
        <v>138</v>
      </c>
      <c r="AU473" s="250" t="s">
        <v>88</v>
      </c>
      <c r="AV473" s="13" t="s">
        <v>132</v>
      </c>
      <c r="AW473" s="13" t="s">
        <v>41</v>
      </c>
      <c r="AX473" s="13" t="s">
        <v>22</v>
      </c>
      <c r="AY473" s="250" t="s">
        <v>125</v>
      </c>
    </row>
    <row r="474" spans="2:65" s="1" customFormat="1" ht="16.5" customHeight="1">
      <c r="B474" s="39"/>
      <c r="C474" s="212" t="s">
        <v>636</v>
      </c>
      <c r="D474" s="212" t="s">
        <v>127</v>
      </c>
      <c r="E474" s="213" t="s">
        <v>637</v>
      </c>
      <c r="F474" s="214" t="s">
        <v>638</v>
      </c>
      <c r="G474" s="215" t="s">
        <v>365</v>
      </c>
      <c r="H474" s="216">
        <v>600.654</v>
      </c>
      <c r="I474" s="217"/>
      <c r="J474" s="218">
        <f>ROUND(I474*H474,2)</f>
        <v>0</v>
      </c>
      <c r="K474" s="214" t="s">
        <v>131</v>
      </c>
      <c r="L474" s="44"/>
      <c r="M474" s="219" t="s">
        <v>20</v>
      </c>
      <c r="N474" s="220" t="s">
        <v>50</v>
      </c>
      <c r="O474" s="84"/>
      <c r="P474" s="221">
        <f>O474*H474</f>
        <v>0</v>
      </c>
      <c r="Q474" s="221">
        <v>0</v>
      </c>
      <c r="R474" s="221">
        <f>Q474*H474</f>
        <v>0</v>
      </c>
      <c r="S474" s="221">
        <v>0</v>
      </c>
      <c r="T474" s="222">
        <f>S474*H474</f>
        <v>0</v>
      </c>
      <c r="AR474" s="223" t="s">
        <v>132</v>
      </c>
      <c r="AT474" s="223" t="s">
        <v>127</v>
      </c>
      <c r="AU474" s="223" t="s">
        <v>88</v>
      </c>
      <c r="AY474" s="18" t="s">
        <v>125</v>
      </c>
      <c r="BE474" s="224">
        <f>IF(N474="základní",J474,0)</f>
        <v>0</v>
      </c>
      <c r="BF474" s="224">
        <f>IF(N474="snížená",J474,0)</f>
        <v>0</v>
      </c>
      <c r="BG474" s="224">
        <f>IF(N474="zákl. přenesená",J474,0)</f>
        <v>0</v>
      </c>
      <c r="BH474" s="224">
        <f>IF(N474="sníž. přenesená",J474,0)</f>
        <v>0</v>
      </c>
      <c r="BI474" s="224">
        <f>IF(N474="nulová",J474,0)</f>
        <v>0</v>
      </c>
      <c r="BJ474" s="18" t="s">
        <v>22</v>
      </c>
      <c r="BK474" s="224">
        <f>ROUND(I474*H474,2)</f>
        <v>0</v>
      </c>
      <c r="BL474" s="18" t="s">
        <v>132</v>
      </c>
      <c r="BM474" s="223" t="s">
        <v>639</v>
      </c>
    </row>
    <row r="475" spans="2:47" s="1" customFormat="1" ht="12">
      <c r="B475" s="39"/>
      <c r="C475" s="40"/>
      <c r="D475" s="225" t="s">
        <v>134</v>
      </c>
      <c r="E475" s="40"/>
      <c r="F475" s="226" t="s">
        <v>640</v>
      </c>
      <c r="G475" s="40"/>
      <c r="H475" s="40"/>
      <c r="I475" s="136"/>
      <c r="J475" s="40"/>
      <c r="K475" s="40"/>
      <c r="L475" s="44"/>
      <c r="M475" s="227"/>
      <c r="N475" s="84"/>
      <c r="O475" s="84"/>
      <c r="P475" s="84"/>
      <c r="Q475" s="84"/>
      <c r="R475" s="84"/>
      <c r="S475" s="84"/>
      <c r="T475" s="85"/>
      <c r="AT475" s="18" t="s">
        <v>134</v>
      </c>
      <c r="AU475" s="18" t="s">
        <v>88</v>
      </c>
    </row>
    <row r="476" spans="2:47" s="1" customFormat="1" ht="12">
      <c r="B476" s="39"/>
      <c r="C476" s="40"/>
      <c r="D476" s="225" t="s">
        <v>136</v>
      </c>
      <c r="E476" s="40"/>
      <c r="F476" s="228" t="s">
        <v>633</v>
      </c>
      <c r="G476" s="40"/>
      <c r="H476" s="40"/>
      <c r="I476" s="136"/>
      <c r="J476" s="40"/>
      <c r="K476" s="40"/>
      <c r="L476" s="44"/>
      <c r="M476" s="227"/>
      <c r="N476" s="84"/>
      <c r="O476" s="84"/>
      <c r="P476" s="84"/>
      <c r="Q476" s="84"/>
      <c r="R476" s="84"/>
      <c r="S476" s="84"/>
      <c r="T476" s="85"/>
      <c r="AT476" s="18" t="s">
        <v>136</v>
      </c>
      <c r="AU476" s="18" t="s">
        <v>88</v>
      </c>
    </row>
    <row r="477" spans="2:51" s="12" customFormat="1" ht="12">
      <c r="B477" s="229"/>
      <c r="C477" s="230"/>
      <c r="D477" s="225" t="s">
        <v>138</v>
      </c>
      <c r="E477" s="231" t="s">
        <v>20</v>
      </c>
      <c r="F477" s="232" t="s">
        <v>641</v>
      </c>
      <c r="G477" s="230"/>
      <c r="H477" s="233">
        <v>600.654</v>
      </c>
      <c r="I477" s="234"/>
      <c r="J477" s="230"/>
      <c r="K477" s="230"/>
      <c r="L477" s="235"/>
      <c r="M477" s="236"/>
      <c r="N477" s="237"/>
      <c r="O477" s="237"/>
      <c r="P477" s="237"/>
      <c r="Q477" s="237"/>
      <c r="R477" s="237"/>
      <c r="S477" s="237"/>
      <c r="T477" s="238"/>
      <c r="AT477" s="239" t="s">
        <v>138</v>
      </c>
      <c r="AU477" s="239" t="s">
        <v>88</v>
      </c>
      <c r="AV477" s="12" t="s">
        <v>88</v>
      </c>
      <c r="AW477" s="12" t="s">
        <v>41</v>
      </c>
      <c r="AX477" s="12" t="s">
        <v>22</v>
      </c>
      <c r="AY477" s="239" t="s">
        <v>125</v>
      </c>
    </row>
    <row r="478" spans="2:65" s="1" customFormat="1" ht="16.5" customHeight="1">
      <c r="B478" s="39"/>
      <c r="C478" s="212" t="s">
        <v>642</v>
      </c>
      <c r="D478" s="212" t="s">
        <v>127</v>
      </c>
      <c r="E478" s="213" t="s">
        <v>643</v>
      </c>
      <c r="F478" s="214" t="s">
        <v>644</v>
      </c>
      <c r="G478" s="215" t="s">
        <v>365</v>
      </c>
      <c r="H478" s="216">
        <v>268.018</v>
      </c>
      <c r="I478" s="217"/>
      <c r="J478" s="218">
        <f>ROUND(I478*H478,2)</f>
        <v>0</v>
      </c>
      <c r="K478" s="214" t="s">
        <v>131</v>
      </c>
      <c r="L478" s="44"/>
      <c r="M478" s="219" t="s">
        <v>20</v>
      </c>
      <c r="N478" s="220" t="s">
        <v>50</v>
      </c>
      <c r="O478" s="84"/>
      <c r="P478" s="221">
        <f>O478*H478</f>
        <v>0</v>
      </c>
      <c r="Q478" s="221">
        <v>0</v>
      </c>
      <c r="R478" s="221">
        <f>Q478*H478</f>
        <v>0</v>
      </c>
      <c r="S478" s="221">
        <v>0</v>
      </c>
      <c r="T478" s="222">
        <f>S478*H478</f>
        <v>0</v>
      </c>
      <c r="AR478" s="223" t="s">
        <v>132</v>
      </c>
      <c r="AT478" s="223" t="s">
        <v>127</v>
      </c>
      <c r="AU478" s="223" t="s">
        <v>88</v>
      </c>
      <c r="AY478" s="18" t="s">
        <v>125</v>
      </c>
      <c r="BE478" s="224">
        <f>IF(N478="základní",J478,0)</f>
        <v>0</v>
      </c>
      <c r="BF478" s="224">
        <f>IF(N478="snížená",J478,0)</f>
        <v>0</v>
      </c>
      <c r="BG478" s="224">
        <f>IF(N478="zákl. přenesená",J478,0)</f>
        <v>0</v>
      </c>
      <c r="BH478" s="224">
        <f>IF(N478="sníž. přenesená",J478,0)</f>
        <v>0</v>
      </c>
      <c r="BI478" s="224">
        <f>IF(N478="nulová",J478,0)</f>
        <v>0</v>
      </c>
      <c r="BJ478" s="18" t="s">
        <v>22</v>
      </c>
      <c r="BK478" s="224">
        <f>ROUND(I478*H478,2)</f>
        <v>0</v>
      </c>
      <c r="BL478" s="18" t="s">
        <v>132</v>
      </c>
      <c r="BM478" s="223" t="s">
        <v>645</v>
      </c>
    </row>
    <row r="479" spans="2:47" s="1" customFormat="1" ht="12">
      <c r="B479" s="39"/>
      <c r="C479" s="40"/>
      <c r="D479" s="225" t="s">
        <v>134</v>
      </c>
      <c r="E479" s="40"/>
      <c r="F479" s="226" t="s">
        <v>646</v>
      </c>
      <c r="G479" s="40"/>
      <c r="H479" s="40"/>
      <c r="I479" s="136"/>
      <c r="J479" s="40"/>
      <c r="K479" s="40"/>
      <c r="L479" s="44"/>
      <c r="M479" s="227"/>
      <c r="N479" s="84"/>
      <c r="O479" s="84"/>
      <c r="P479" s="84"/>
      <c r="Q479" s="84"/>
      <c r="R479" s="84"/>
      <c r="S479" s="84"/>
      <c r="T479" s="85"/>
      <c r="AT479" s="18" t="s">
        <v>134</v>
      </c>
      <c r="AU479" s="18" t="s">
        <v>88</v>
      </c>
    </row>
    <row r="480" spans="2:47" s="1" customFormat="1" ht="12">
      <c r="B480" s="39"/>
      <c r="C480" s="40"/>
      <c r="D480" s="225" t="s">
        <v>136</v>
      </c>
      <c r="E480" s="40"/>
      <c r="F480" s="228" t="s">
        <v>647</v>
      </c>
      <c r="G480" s="40"/>
      <c r="H480" s="40"/>
      <c r="I480" s="136"/>
      <c r="J480" s="40"/>
      <c r="K480" s="40"/>
      <c r="L480" s="44"/>
      <c r="M480" s="227"/>
      <c r="N480" s="84"/>
      <c r="O480" s="84"/>
      <c r="P480" s="84"/>
      <c r="Q480" s="84"/>
      <c r="R480" s="84"/>
      <c r="S480" s="84"/>
      <c r="T480" s="85"/>
      <c r="AT480" s="18" t="s">
        <v>136</v>
      </c>
      <c r="AU480" s="18" t="s">
        <v>88</v>
      </c>
    </row>
    <row r="481" spans="2:51" s="14" customFormat="1" ht="12">
      <c r="B481" s="251"/>
      <c r="C481" s="252"/>
      <c r="D481" s="225" t="s">
        <v>138</v>
      </c>
      <c r="E481" s="253" t="s">
        <v>20</v>
      </c>
      <c r="F481" s="254" t="s">
        <v>648</v>
      </c>
      <c r="G481" s="252"/>
      <c r="H481" s="253" t="s">
        <v>20</v>
      </c>
      <c r="I481" s="255"/>
      <c r="J481" s="252"/>
      <c r="K481" s="252"/>
      <c r="L481" s="256"/>
      <c r="M481" s="257"/>
      <c r="N481" s="258"/>
      <c r="O481" s="258"/>
      <c r="P481" s="258"/>
      <c r="Q481" s="258"/>
      <c r="R481" s="258"/>
      <c r="S481" s="258"/>
      <c r="T481" s="259"/>
      <c r="AT481" s="260" t="s">
        <v>138</v>
      </c>
      <c r="AU481" s="260" t="s">
        <v>88</v>
      </c>
      <c r="AV481" s="14" t="s">
        <v>22</v>
      </c>
      <c r="AW481" s="14" t="s">
        <v>41</v>
      </c>
      <c r="AX481" s="14" t="s">
        <v>79</v>
      </c>
      <c r="AY481" s="260" t="s">
        <v>125</v>
      </c>
    </row>
    <row r="482" spans="2:51" s="12" customFormat="1" ht="12">
      <c r="B482" s="229"/>
      <c r="C482" s="230"/>
      <c r="D482" s="225" t="s">
        <v>138</v>
      </c>
      <c r="E482" s="231" t="s">
        <v>20</v>
      </c>
      <c r="F482" s="232" t="s">
        <v>649</v>
      </c>
      <c r="G482" s="230"/>
      <c r="H482" s="233">
        <v>142.144</v>
      </c>
      <c r="I482" s="234"/>
      <c r="J482" s="230"/>
      <c r="K482" s="230"/>
      <c r="L482" s="235"/>
      <c r="M482" s="236"/>
      <c r="N482" s="237"/>
      <c r="O482" s="237"/>
      <c r="P482" s="237"/>
      <c r="Q482" s="237"/>
      <c r="R482" s="237"/>
      <c r="S482" s="237"/>
      <c r="T482" s="238"/>
      <c r="AT482" s="239" t="s">
        <v>138</v>
      </c>
      <c r="AU482" s="239" t="s">
        <v>88</v>
      </c>
      <c r="AV482" s="12" t="s">
        <v>88</v>
      </c>
      <c r="AW482" s="12" t="s">
        <v>41</v>
      </c>
      <c r="AX482" s="12" t="s">
        <v>79</v>
      </c>
      <c r="AY482" s="239" t="s">
        <v>125</v>
      </c>
    </row>
    <row r="483" spans="2:51" s="12" customFormat="1" ht="12">
      <c r="B483" s="229"/>
      <c r="C483" s="230"/>
      <c r="D483" s="225" t="s">
        <v>138</v>
      </c>
      <c r="E483" s="231" t="s">
        <v>20</v>
      </c>
      <c r="F483" s="232" t="s">
        <v>650</v>
      </c>
      <c r="G483" s="230"/>
      <c r="H483" s="233">
        <v>125.874</v>
      </c>
      <c r="I483" s="234"/>
      <c r="J483" s="230"/>
      <c r="K483" s="230"/>
      <c r="L483" s="235"/>
      <c r="M483" s="236"/>
      <c r="N483" s="237"/>
      <c r="O483" s="237"/>
      <c r="P483" s="237"/>
      <c r="Q483" s="237"/>
      <c r="R483" s="237"/>
      <c r="S483" s="237"/>
      <c r="T483" s="238"/>
      <c r="AT483" s="239" t="s">
        <v>138</v>
      </c>
      <c r="AU483" s="239" t="s">
        <v>88</v>
      </c>
      <c r="AV483" s="12" t="s">
        <v>88</v>
      </c>
      <c r="AW483" s="12" t="s">
        <v>41</v>
      </c>
      <c r="AX483" s="12" t="s">
        <v>79</v>
      </c>
      <c r="AY483" s="239" t="s">
        <v>125</v>
      </c>
    </row>
    <row r="484" spans="2:51" s="15" customFormat="1" ht="12">
      <c r="B484" s="271"/>
      <c r="C484" s="272"/>
      <c r="D484" s="225" t="s">
        <v>138</v>
      </c>
      <c r="E484" s="273" t="s">
        <v>20</v>
      </c>
      <c r="F484" s="274" t="s">
        <v>651</v>
      </c>
      <c r="G484" s="272"/>
      <c r="H484" s="275">
        <v>268.018</v>
      </c>
      <c r="I484" s="276"/>
      <c r="J484" s="272"/>
      <c r="K484" s="272"/>
      <c r="L484" s="277"/>
      <c r="M484" s="278"/>
      <c r="N484" s="279"/>
      <c r="O484" s="279"/>
      <c r="P484" s="279"/>
      <c r="Q484" s="279"/>
      <c r="R484" s="279"/>
      <c r="S484" s="279"/>
      <c r="T484" s="280"/>
      <c r="AT484" s="281" t="s">
        <v>138</v>
      </c>
      <c r="AU484" s="281" t="s">
        <v>88</v>
      </c>
      <c r="AV484" s="15" t="s">
        <v>145</v>
      </c>
      <c r="AW484" s="15" t="s">
        <v>41</v>
      </c>
      <c r="AX484" s="15" t="s">
        <v>22</v>
      </c>
      <c r="AY484" s="281" t="s">
        <v>125</v>
      </c>
    </row>
    <row r="485" spans="2:65" s="1" customFormat="1" ht="16.5" customHeight="1">
      <c r="B485" s="39"/>
      <c r="C485" s="212" t="s">
        <v>652</v>
      </c>
      <c r="D485" s="212" t="s">
        <v>127</v>
      </c>
      <c r="E485" s="213" t="s">
        <v>653</v>
      </c>
      <c r="F485" s="214" t="s">
        <v>654</v>
      </c>
      <c r="G485" s="215" t="s">
        <v>365</v>
      </c>
      <c r="H485" s="216">
        <v>1608.108</v>
      </c>
      <c r="I485" s="217"/>
      <c r="J485" s="218">
        <f>ROUND(I485*H485,2)</f>
        <v>0</v>
      </c>
      <c r="K485" s="214" t="s">
        <v>131</v>
      </c>
      <c r="L485" s="44"/>
      <c r="M485" s="219" t="s">
        <v>20</v>
      </c>
      <c r="N485" s="220" t="s">
        <v>50</v>
      </c>
      <c r="O485" s="84"/>
      <c r="P485" s="221">
        <f>O485*H485</f>
        <v>0</v>
      </c>
      <c r="Q485" s="221">
        <v>0</v>
      </c>
      <c r="R485" s="221">
        <f>Q485*H485</f>
        <v>0</v>
      </c>
      <c r="S485" s="221">
        <v>0</v>
      </c>
      <c r="T485" s="222">
        <f>S485*H485</f>
        <v>0</v>
      </c>
      <c r="AR485" s="223" t="s">
        <v>132</v>
      </c>
      <c r="AT485" s="223" t="s">
        <v>127</v>
      </c>
      <c r="AU485" s="223" t="s">
        <v>88</v>
      </c>
      <c r="AY485" s="18" t="s">
        <v>125</v>
      </c>
      <c r="BE485" s="224">
        <f>IF(N485="základní",J485,0)</f>
        <v>0</v>
      </c>
      <c r="BF485" s="224">
        <f>IF(N485="snížená",J485,0)</f>
        <v>0</v>
      </c>
      <c r="BG485" s="224">
        <f>IF(N485="zákl. přenesená",J485,0)</f>
        <v>0</v>
      </c>
      <c r="BH485" s="224">
        <f>IF(N485="sníž. přenesená",J485,0)</f>
        <v>0</v>
      </c>
      <c r="BI485" s="224">
        <f>IF(N485="nulová",J485,0)</f>
        <v>0</v>
      </c>
      <c r="BJ485" s="18" t="s">
        <v>22</v>
      </c>
      <c r="BK485" s="224">
        <f>ROUND(I485*H485,2)</f>
        <v>0</v>
      </c>
      <c r="BL485" s="18" t="s">
        <v>132</v>
      </c>
      <c r="BM485" s="223" t="s">
        <v>655</v>
      </c>
    </row>
    <row r="486" spans="2:47" s="1" customFormat="1" ht="12">
      <c r="B486" s="39"/>
      <c r="C486" s="40"/>
      <c r="D486" s="225" t="s">
        <v>134</v>
      </c>
      <c r="E486" s="40"/>
      <c r="F486" s="226" t="s">
        <v>656</v>
      </c>
      <c r="G486" s="40"/>
      <c r="H486" s="40"/>
      <c r="I486" s="136"/>
      <c r="J486" s="40"/>
      <c r="K486" s="40"/>
      <c r="L486" s="44"/>
      <c r="M486" s="227"/>
      <c r="N486" s="84"/>
      <c r="O486" s="84"/>
      <c r="P486" s="84"/>
      <c r="Q486" s="84"/>
      <c r="R486" s="84"/>
      <c r="S486" s="84"/>
      <c r="T486" s="85"/>
      <c r="AT486" s="18" t="s">
        <v>134</v>
      </c>
      <c r="AU486" s="18" t="s">
        <v>88</v>
      </c>
    </row>
    <row r="487" spans="2:47" s="1" customFormat="1" ht="12">
      <c r="B487" s="39"/>
      <c r="C487" s="40"/>
      <c r="D487" s="225" t="s">
        <v>136</v>
      </c>
      <c r="E487" s="40"/>
      <c r="F487" s="228" t="s">
        <v>647</v>
      </c>
      <c r="G487" s="40"/>
      <c r="H487" s="40"/>
      <c r="I487" s="136"/>
      <c r="J487" s="40"/>
      <c r="K487" s="40"/>
      <c r="L487" s="44"/>
      <c r="M487" s="227"/>
      <c r="N487" s="84"/>
      <c r="O487" s="84"/>
      <c r="P487" s="84"/>
      <c r="Q487" s="84"/>
      <c r="R487" s="84"/>
      <c r="S487" s="84"/>
      <c r="T487" s="85"/>
      <c r="AT487" s="18" t="s">
        <v>136</v>
      </c>
      <c r="AU487" s="18" t="s">
        <v>88</v>
      </c>
    </row>
    <row r="488" spans="2:51" s="12" customFormat="1" ht="12">
      <c r="B488" s="229"/>
      <c r="C488" s="230"/>
      <c r="D488" s="225" t="s">
        <v>138</v>
      </c>
      <c r="E488" s="231" t="s">
        <v>20</v>
      </c>
      <c r="F488" s="232" t="s">
        <v>657</v>
      </c>
      <c r="G488" s="230"/>
      <c r="H488" s="233">
        <v>1608.108</v>
      </c>
      <c r="I488" s="234"/>
      <c r="J488" s="230"/>
      <c r="K488" s="230"/>
      <c r="L488" s="235"/>
      <c r="M488" s="236"/>
      <c r="N488" s="237"/>
      <c r="O488" s="237"/>
      <c r="P488" s="237"/>
      <c r="Q488" s="237"/>
      <c r="R488" s="237"/>
      <c r="S488" s="237"/>
      <c r="T488" s="238"/>
      <c r="AT488" s="239" t="s">
        <v>138</v>
      </c>
      <c r="AU488" s="239" t="s">
        <v>88</v>
      </c>
      <c r="AV488" s="12" t="s">
        <v>88</v>
      </c>
      <c r="AW488" s="12" t="s">
        <v>41</v>
      </c>
      <c r="AX488" s="12" t="s">
        <v>22</v>
      </c>
      <c r="AY488" s="239" t="s">
        <v>125</v>
      </c>
    </row>
    <row r="489" spans="2:65" s="1" customFormat="1" ht="16.5" customHeight="1">
      <c r="B489" s="39"/>
      <c r="C489" s="212" t="s">
        <v>658</v>
      </c>
      <c r="D489" s="212" t="s">
        <v>127</v>
      </c>
      <c r="E489" s="213" t="s">
        <v>659</v>
      </c>
      <c r="F489" s="214" t="s">
        <v>660</v>
      </c>
      <c r="G489" s="215" t="s">
        <v>365</v>
      </c>
      <c r="H489" s="216">
        <v>19.056</v>
      </c>
      <c r="I489" s="217"/>
      <c r="J489" s="218">
        <f>ROUND(I489*H489,2)</f>
        <v>0</v>
      </c>
      <c r="K489" s="214" t="s">
        <v>131</v>
      </c>
      <c r="L489" s="44"/>
      <c r="M489" s="219" t="s">
        <v>20</v>
      </c>
      <c r="N489" s="220" t="s">
        <v>50</v>
      </c>
      <c r="O489" s="84"/>
      <c r="P489" s="221">
        <f>O489*H489</f>
        <v>0</v>
      </c>
      <c r="Q489" s="221">
        <v>0</v>
      </c>
      <c r="R489" s="221">
        <f>Q489*H489</f>
        <v>0</v>
      </c>
      <c r="S489" s="221">
        <v>0</v>
      </c>
      <c r="T489" s="222">
        <f>S489*H489</f>
        <v>0</v>
      </c>
      <c r="AR489" s="223" t="s">
        <v>132</v>
      </c>
      <c r="AT489" s="223" t="s">
        <v>127</v>
      </c>
      <c r="AU489" s="223" t="s">
        <v>88</v>
      </c>
      <c r="AY489" s="18" t="s">
        <v>125</v>
      </c>
      <c r="BE489" s="224">
        <f>IF(N489="základní",J489,0)</f>
        <v>0</v>
      </c>
      <c r="BF489" s="224">
        <f>IF(N489="snížená",J489,0)</f>
        <v>0</v>
      </c>
      <c r="BG489" s="224">
        <f>IF(N489="zákl. přenesená",J489,0)</f>
        <v>0</v>
      </c>
      <c r="BH489" s="224">
        <f>IF(N489="sníž. přenesená",J489,0)</f>
        <v>0</v>
      </c>
      <c r="BI489" s="224">
        <f>IF(N489="nulová",J489,0)</f>
        <v>0</v>
      </c>
      <c r="BJ489" s="18" t="s">
        <v>22</v>
      </c>
      <c r="BK489" s="224">
        <f>ROUND(I489*H489,2)</f>
        <v>0</v>
      </c>
      <c r="BL489" s="18" t="s">
        <v>132</v>
      </c>
      <c r="BM489" s="223" t="s">
        <v>661</v>
      </c>
    </row>
    <row r="490" spans="2:47" s="1" customFormat="1" ht="12">
      <c r="B490" s="39"/>
      <c r="C490" s="40"/>
      <c r="D490" s="225" t="s">
        <v>134</v>
      </c>
      <c r="E490" s="40"/>
      <c r="F490" s="226" t="s">
        <v>662</v>
      </c>
      <c r="G490" s="40"/>
      <c r="H490" s="40"/>
      <c r="I490" s="136"/>
      <c r="J490" s="40"/>
      <c r="K490" s="40"/>
      <c r="L490" s="44"/>
      <c r="M490" s="227"/>
      <c r="N490" s="84"/>
      <c r="O490" s="84"/>
      <c r="P490" s="84"/>
      <c r="Q490" s="84"/>
      <c r="R490" s="84"/>
      <c r="S490" s="84"/>
      <c r="T490" s="85"/>
      <c r="AT490" s="18" t="s">
        <v>134</v>
      </c>
      <c r="AU490" s="18" t="s">
        <v>88</v>
      </c>
    </row>
    <row r="491" spans="2:47" s="1" customFormat="1" ht="12">
      <c r="B491" s="39"/>
      <c r="C491" s="40"/>
      <c r="D491" s="225" t="s">
        <v>136</v>
      </c>
      <c r="E491" s="40"/>
      <c r="F491" s="228" t="s">
        <v>647</v>
      </c>
      <c r="G491" s="40"/>
      <c r="H491" s="40"/>
      <c r="I491" s="136"/>
      <c r="J491" s="40"/>
      <c r="K491" s="40"/>
      <c r="L491" s="44"/>
      <c r="M491" s="227"/>
      <c r="N491" s="84"/>
      <c r="O491" s="84"/>
      <c r="P491" s="84"/>
      <c r="Q491" s="84"/>
      <c r="R491" s="84"/>
      <c r="S491" s="84"/>
      <c r="T491" s="85"/>
      <c r="AT491" s="18" t="s">
        <v>136</v>
      </c>
      <c r="AU491" s="18" t="s">
        <v>88</v>
      </c>
    </row>
    <row r="492" spans="2:51" s="14" customFormat="1" ht="12">
      <c r="B492" s="251"/>
      <c r="C492" s="252"/>
      <c r="D492" s="225" t="s">
        <v>138</v>
      </c>
      <c r="E492" s="253" t="s">
        <v>20</v>
      </c>
      <c r="F492" s="254" t="s">
        <v>648</v>
      </c>
      <c r="G492" s="252"/>
      <c r="H492" s="253" t="s">
        <v>20</v>
      </c>
      <c r="I492" s="255"/>
      <c r="J492" s="252"/>
      <c r="K492" s="252"/>
      <c r="L492" s="256"/>
      <c r="M492" s="257"/>
      <c r="N492" s="258"/>
      <c r="O492" s="258"/>
      <c r="P492" s="258"/>
      <c r="Q492" s="258"/>
      <c r="R492" s="258"/>
      <c r="S492" s="258"/>
      <c r="T492" s="259"/>
      <c r="AT492" s="260" t="s">
        <v>138</v>
      </c>
      <c r="AU492" s="260" t="s">
        <v>88</v>
      </c>
      <c r="AV492" s="14" t="s">
        <v>22</v>
      </c>
      <c r="AW492" s="14" t="s">
        <v>41</v>
      </c>
      <c r="AX492" s="14" t="s">
        <v>79</v>
      </c>
      <c r="AY492" s="260" t="s">
        <v>125</v>
      </c>
    </row>
    <row r="493" spans="2:51" s="12" customFormat="1" ht="12">
      <c r="B493" s="229"/>
      <c r="C493" s="230"/>
      <c r="D493" s="225" t="s">
        <v>138</v>
      </c>
      <c r="E493" s="231" t="s">
        <v>20</v>
      </c>
      <c r="F493" s="232" t="s">
        <v>663</v>
      </c>
      <c r="G493" s="230"/>
      <c r="H493" s="233">
        <v>19.056</v>
      </c>
      <c r="I493" s="234"/>
      <c r="J493" s="230"/>
      <c r="K493" s="230"/>
      <c r="L493" s="235"/>
      <c r="M493" s="236"/>
      <c r="N493" s="237"/>
      <c r="O493" s="237"/>
      <c r="P493" s="237"/>
      <c r="Q493" s="237"/>
      <c r="R493" s="237"/>
      <c r="S493" s="237"/>
      <c r="T493" s="238"/>
      <c r="AT493" s="239" t="s">
        <v>138</v>
      </c>
      <c r="AU493" s="239" t="s">
        <v>88</v>
      </c>
      <c r="AV493" s="12" t="s">
        <v>88</v>
      </c>
      <c r="AW493" s="12" t="s">
        <v>41</v>
      </c>
      <c r="AX493" s="12" t="s">
        <v>22</v>
      </c>
      <c r="AY493" s="239" t="s">
        <v>125</v>
      </c>
    </row>
    <row r="494" spans="2:65" s="1" customFormat="1" ht="16.5" customHeight="1">
      <c r="B494" s="39"/>
      <c r="C494" s="212" t="s">
        <v>664</v>
      </c>
      <c r="D494" s="212" t="s">
        <v>127</v>
      </c>
      <c r="E494" s="213" t="s">
        <v>665</v>
      </c>
      <c r="F494" s="214" t="s">
        <v>666</v>
      </c>
      <c r="G494" s="215" t="s">
        <v>365</v>
      </c>
      <c r="H494" s="216">
        <v>114.336</v>
      </c>
      <c r="I494" s="217"/>
      <c r="J494" s="218">
        <f>ROUND(I494*H494,2)</f>
        <v>0</v>
      </c>
      <c r="K494" s="214" t="s">
        <v>131</v>
      </c>
      <c r="L494" s="44"/>
      <c r="M494" s="219" t="s">
        <v>20</v>
      </c>
      <c r="N494" s="220" t="s">
        <v>50</v>
      </c>
      <c r="O494" s="84"/>
      <c r="P494" s="221">
        <f>O494*H494</f>
        <v>0</v>
      </c>
      <c r="Q494" s="221">
        <v>0</v>
      </c>
      <c r="R494" s="221">
        <f>Q494*H494</f>
        <v>0</v>
      </c>
      <c r="S494" s="221">
        <v>0</v>
      </c>
      <c r="T494" s="222">
        <f>S494*H494</f>
        <v>0</v>
      </c>
      <c r="AR494" s="223" t="s">
        <v>132</v>
      </c>
      <c r="AT494" s="223" t="s">
        <v>127</v>
      </c>
      <c r="AU494" s="223" t="s">
        <v>88</v>
      </c>
      <c r="AY494" s="18" t="s">
        <v>125</v>
      </c>
      <c r="BE494" s="224">
        <f>IF(N494="základní",J494,0)</f>
        <v>0</v>
      </c>
      <c r="BF494" s="224">
        <f>IF(N494="snížená",J494,0)</f>
        <v>0</v>
      </c>
      <c r="BG494" s="224">
        <f>IF(N494="zákl. přenesená",J494,0)</f>
        <v>0</v>
      </c>
      <c r="BH494" s="224">
        <f>IF(N494="sníž. přenesená",J494,0)</f>
        <v>0</v>
      </c>
      <c r="BI494" s="224">
        <f>IF(N494="nulová",J494,0)</f>
        <v>0</v>
      </c>
      <c r="BJ494" s="18" t="s">
        <v>22</v>
      </c>
      <c r="BK494" s="224">
        <f>ROUND(I494*H494,2)</f>
        <v>0</v>
      </c>
      <c r="BL494" s="18" t="s">
        <v>132</v>
      </c>
      <c r="BM494" s="223" t="s">
        <v>667</v>
      </c>
    </row>
    <row r="495" spans="2:47" s="1" customFormat="1" ht="12">
      <c r="B495" s="39"/>
      <c r="C495" s="40"/>
      <c r="D495" s="225" t="s">
        <v>134</v>
      </c>
      <c r="E495" s="40"/>
      <c r="F495" s="226" t="s">
        <v>656</v>
      </c>
      <c r="G495" s="40"/>
      <c r="H495" s="40"/>
      <c r="I495" s="136"/>
      <c r="J495" s="40"/>
      <c r="K495" s="40"/>
      <c r="L495" s="44"/>
      <c r="M495" s="227"/>
      <c r="N495" s="84"/>
      <c r="O495" s="84"/>
      <c r="P495" s="84"/>
      <c r="Q495" s="84"/>
      <c r="R495" s="84"/>
      <c r="S495" s="84"/>
      <c r="T495" s="85"/>
      <c r="AT495" s="18" t="s">
        <v>134</v>
      </c>
      <c r="AU495" s="18" t="s">
        <v>88</v>
      </c>
    </row>
    <row r="496" spans="2:47" s="1" customFormat="1" ht="12">
      <c r="B496" s="39"/>
      <c r="C496" s="40"/>
      <c r="D496" s="225" t="s">
        <v>136</v>
      </c>
      <c r="E496" s="40"/>
      <c r="F496" s="228" t="s">
        <v>647</v>
      </c>
      <c r="G496" s="40"/>
      <c r="H496" s="40"/>
      <c r="I496" s="136"/>
      <c r="J496" s="40"/>
      <c r="K496" s="40"/>
      <c r="L496" s="44"/>
      <c r="M496" s="227"/>
      <c r="N496" s="84"/>
      <c r="O496" s="84"/>
      <c r="P496" s="84"/>
      <c r="Q496" s="84"/>
      <c r="R496" s="84"/>
      <c r="S496" s="84"/>
      <c r="T496" s="85"/>
      <c r="AT496" s="18" t="s">
        <v>136</v>
      </c>
      <c r="AU496" s="18" t="s">
        <v>88</v>
      </c>
    </row>
    <row r="497" spans="2:51" s="12" customFormat="1" ht="12">
      <c r="B497" s="229"/>
      <c r="C497" s="230"/>
      <c r="D497" s="225" t="s">
        <v>138</v>
      </c>
      <c r="E497" s="231" t="s">
        <v>20</v>
      </c>
      <c r="F497" s="232" t="s">
        <v>668</v>
      </c>
      <c r="G497" s="230"/>
      <c r="H497" s="233">
        <v>114.336</v>
      </c>
      <c r="I497" s="234"/>
      <c r="J497" s="230"/>
      <c r="K497" s="230"/>
      <c r="L497" s="235"/>
      <c r="M497" s="236"/>
      <c r="N497" s="237"/>
      <c r="O497" s="237"/>
      <c r="P497" s="237"/>
      <c r="Q497" s="237"/>
      <c r="R497" s="237"/>
      <c r="S497" s="237"/>
      <c r="T497" s="238"/>
      <c r="AT497" s="239" t="s">
        <v>138</v>
      </c>
      <c r="AU497" s="239" t="s">
        <v>88</v>
      </c>
      <c r="AV497" s="12" t="s">
        <v>88</v>
      </c>
      <c r="AW497" s="12" t="s">
        <v>41</v>
      </c>
      <c r="AX497" s="12" t="s">
        <v>22</v>
      </c>
      <c r="AY497" s="239" t="s">
        <v>125</v>
      </c>
    </row>
    <row r="498" spans="2:65" s="1" customFormat="1" ht="16.5" customHeight="1">
      <c r="B498" s="39"/>
      <c r="C498" s="212" t="s">
        <v>669</v>
      </c>
      <c r="D498" s="212" t="s">
        <v>127</v>
      </c>
      <c r="E498" s="213" t="s">
        <v>670</v>
      </c>
      <c r="F498" s="214" t="s">
        <v>671</v>
      </c>
      <c r="G498" s="215" t="s">
        <v>365</v>
      </c>
      <c r="H498" s="216">
        <v>125.874</v>
      </c>
      <c r="I498" s="217"/>
      <c r="J498" s="218">
        <f>ROUND(I498*H498,2)</f>
        <v>0</v>
      </c>
      <c r="K498" s="214" t="s">
        <v>131</v>
      </c>
      <c r="L498" s="44"/>
      <c r="M498" s="219" t="s">
        <v>20</v>
      </c>
      <c r="N498" s="220" t="s">
        <v>50</v>
      </c>
      <c r="O498" s="84"/>
      <c r="P498" s="221">
        <f>O498*H498</f>
        <v>0</v>
      </c>
      <c r="Q498" s="221">
        <v>0</v>
      </c>
      <c r="R498" s="221">
        <f>Q498*H498</f>
        <v>0</v>
      </c>
      <c r="S498" s="221">
        <v>0</v>
      </c>
      <c r="T498" s="222">
        <f>S498*H498</f>
        <v>0</v>
      </c>
      <c r="AR498" s="223" t="s">
        <v>132</v>
      </c>
      <c r="AT498" s="223" t="s">
        <v>127</v>
      </c>
      <c r="AU498" s="223" t="s">
        <v>88</v>
      </c>
      <c r="AY498" s="18" t="s">
        <v>125</v>
      </c>
      <c r="BE498" s="224">
        <f>IF(N498="základní",J498,0)</f>
        <v>0</v>
      </c>
      <c r="BF498" s="224">
        <f>IF(N498="snížená",J498,0)</f>
        <v>0</v>
      </c>
      <c r="BG498" s="224">
        <f>IF(N498="zákl. přenesená",J498,0)</f>
        <v>0</v>
      </c>
      <c r="BH498" s="224">
        <f>IF(N498="sníž. přenesená",J498,0)</f>
        <v>0</v>
      </c>
      <c r="BI498" s="224">
        <f>IF(N498="nulová",J498,0)</f>
        <v>0</v>
      </c>
      <c r="BJ498" s="18" t="s">
        <v>22</v>
      </c>
      <c r="BK498" s="224">
        <f>ROUND(I498*H498,2)</f>
        <v>0</v>
      </c>
      <c r="BL498" s="18" t="s">
        <v>132</v>
      </c>
      <c r="BM498" s="223" t="s">
        <v>672</v>
      </c>
    </row>
    <row r="499" spans="2:47" s="1" customFormat="1" ht="12">
      <c r="B499" s="39"/>
      <c r="C499" s="40"/>
      <c r="D499" s="225" t="s">
        <v>134</v>
      </c>
      <c r="E499" s="40"/>
      <c r="F499" s="226" t="s">
        <v>673</v>
      </c>
      <c r="G499" s="40"/>
      <c r="H499" s="40"/>
      <c r="I499" s="136"/>
      <c r="J499" s="40"/>
      <c r="K499" s="40"/>
      <c r="L499" s="44"/>
      <c r="M499" s="227"/>
      <c r="N499" s="84"/>
      <c r="O499" s="84"/>
      <c r="P499" s="84"/>
      <c r="Q499" s="84"/>
      <c r="R499" s="84"/>
      <c r="S499" s="84"/>
      <c r="T499" s="85"/>
      <c r="AT499" s="18" t="s">
        <v>134</v>
      </c>
      <c r="AU499" s="18" t="s">
        <v>88</v>
      </c>
    </row>
    <row r="500" spans="2:47" s="1" customFormat="1" ht="12">
      <c r="B500" s="39"/>
      <c r="C500" s="40"/>
      <c r="D500" s="225" t="s">
        <v>136</v>
      </c>
      <c r="E500" s="40"/>
      <c r="F500" s="228" t="s">
        <v>674</v>
      </c>
      <c r="G500" s="40"/>
      <c r="H500" s="40"/>
      <c r="I500" s="136"/>
      <c r="J500" s="40"/>
      <c r="K500" s="40"/>
      <c r="L500" s="44"/>
      <c r="M500" s="227"/>
      <c r="N500" s="84"/>
      <c r="O500" s="84"/>
      <c r="P500" s="84"/>
      <c r="Q500" s="84"/>
      <c r="R500" s="84"/>
      <c r="S500" s="84"/>
      <c r="T500" s="85"/>
      <c r="AT500" s="18" t="s">
        <v>136</v>
      </c>
      <c r="AU500" s="18" t="s">
        <v>88</v>
      </c>
    </row>
    <row r="501" spans="2:51" s="12" customFormat="1" ht="12">
      <c r="B501" s="229"/>
      <c r="C501" s="230"/>
      <c r="D501" s="225" t="s">
        <v>138</v>
      </c>
      <c r="E501" s="231" t="s">
        <v>20</v>
      </c>
      <c r="F501" s="232" t="s">
        <v>650</v>
      </c>
      <c r="G501" s="230"/>
      <c r="H501" s="233">
        <v>125.874</v>
      </c>
      <c r="I501" s="234"/>
      <c r="J501" s="230"/>
      <c r="K501" s="230"/>
      <c r="L501" s="235"/>
      <c r="M501" s="236"/>
      <c r="N501" s="237"/>
      <c r="O501" s="237"/>
      <c r="P501" s="237"/>
      <c r="Q501" s="237"/>
      <c r="R501" s="237"/>
      <c r="S501" s="237"/>
      <c r="T501" s="238"/>
      <c r="AT501" s="239" t="s">
        <v>138</v>
      </c>
      <c r="AU501" s="239" t="s">
        <v>88</v>
      </c>
      <c r="AV501" s="12" t="s">
        <v>88</v>
      </c>
      <c r="AW501" s="12" t="s">
        <v>41</v>
      </c>
      <c r="AX501" s="12" t="s">
        <v>22</v>
      </c>
      <c r="AY501" s="239" t="s">
        <v>125</v>
      </c>
    </row>
    <row r="502" spans="2:65" s="1" customFormat="1" ht="16.5" customHeight="1">
      <c r="B502" s="39"/>
      <c r="C502" s="212" t="s">
        <v>675</v>
      </c>
      <c r="D502" s="212" t="s">
        <v>127</v>
      </c>
      <c r="E502" s="213" t="s">
        <v>676</v>
      </c>
      <c r="F502" s="214" t="s">
        <v>677</v>
      </c>
      <c r="G502" s="215" t="s">
        <v>365</v>
      </c>
      <c r="H502" s="216">
        <v>100.109</v>
      </c>
      <c r="I502" s="217"/>
      <c r="J502" s="218">
        <f>ROUND(I502*H502,2)</f>
        <v>0</v>
      </c>
      <c r="K502" s="214" t="s">
        <v>131</v>
      </c>
      <c r="L502" s="44"/>
      <c r="M502" s="219" t="s">
        <v>20</v>
      </c>
      <c r="N502" s="220" t="s">
        <v>50</v>
      </c>
      <c r="O502" s="84"/>
      <c r="P502" s="221">
        <f>O502*H502</f>
        <v>0</v>
      </c>
      <c r="Q502" s="221">
        <v>0</v>
      </c>
      <c r="R502" s="221">
        <f>Q502*H502</f>
        <v>0</v>
      </c>
      <c r="S502" s="221">
        <v>0</v>
      </c>
      <c r="T502" s="222">
        <f>S502*H502</f>
        <v>0</v>
      </c>
      <c r="AR502" s="223" t="s">
        <v>678</v>
      </c>
      <c r="AT502" s="223" t="s">
        <v>127</v>
      </c>
      <c r="AU502" s="223" t="s">
        <v>88</v>
      </c>
      <c r="AY502" s="18" t="s">
        <v>125</v>
      </c>
      <c r="BE502" s="224">
        <f>IF(N502="základní",J502,0)</f>
        <v>0</v>
      </c>
      <c r="BF502" s="224">
        <f>IF(N502="snížená",J502,0)</f>
        <v>0</v>
      </c>
      <c r="BG502" s="224">
        <f>IF(N502="zákl. přenesená",J502,0)</f>
        <v>0</v>
      </c>
      <c r="BH502" s="224">
        <f>IF(N502="sníž. přenesená",J502,0)</f>
        <v>0</v>
      </c>
      <c r="BI502" s="224">
        <f>IF(N502="nulová",J502,0)</f>
        <v>0</v>
      </c>
      <c r="BJ502" s="18" t="s">
        <v>22</v>
      </c>
      <c r="BK502" s="224">
        <f>ROUND(I502*H502,2)</f>
        <v>0</v>
      </c>
      <c r="BL502" s="18" t="s">
        <v>678</v>
      </c>
      <c r="BM502" s="223" t="s">
        <v>679</v>
      </c>
    </row>
    <row r="503" spans="2:47" s="1" customFormat="1" ht="12">
      <c r="B503" s="39"/>
      <c r="C503" s="40"/>
      <c r="D503" s="225" t="s">
        <v>134</v>
      </c>
      <c r="E503" s="40"/>
      <c r="F503" s="226" t="s">
        <v>680</v>
      </c>
      <c r="G503" s="40"/>
      <c r="H503" s="40"/>
      <c r="I503" s="136"/>
      <c r="J503" s="40"/>
      <c r="K503" s="40"/>
      <c r="L503" s="44"/>
      <c r="M503" s="227"/>
      <c r="N503" s="84"/>
      <c r="O503" s="84"/>
      <c r="P503" s="84"/>
      <c r="Q503" s="84"/>
      <c r="R503" s="84"/>
      <c r="S503" s="84"/>
      <c r="T503" s="85"/>
      <c r="AT503" s="18" t="s">
        <v>134</v>
      </c>
      <c r="AU503" s="18" t="s">
        <v>88</v>
      </c>
    </row>
    <row r="504" spans="2:47" s="1" customFormat="1" ht="12">
      <c r="B504" s="39"/>
      <c r="C504" s="40"/>
      <c r="D504" s="225" t="s">
        <v>136</v>
      </c>
      <c r="E504" s="40"/>
      <c r="F504" s="228" t="s">
        <v>674</v>
      </c>
      <c r="G504" s="40"/>
      <c r="H504" s="40"/>
      <c r="I504" s="136"/>
      <c r="J504" s="40"/>
      <c r="K504" s="40"/>
      <c r="L504" s="44"/>
      <c r="M504" s="227"/>
      <c r="N504" s="84"/>
      <c r="O504" s="84"/>
      <c r="P504" s="84"/>
      <c r="Q504" s="84"/>
      <c r="R504" s="84"/>
      <c r="S504" s="84"/>
      <c r="T504" s="85"/>
      <c r="AT504" s="18" t="s">
        <v>136</v>
      </c>
      <c r="AU504" s="18" t="s">
        <v>88</v>
      </c>
    </row>
    <row r="505" spans="2:51" s="12" customFormat="1" ht="12">
      <c r="B505" s="229"/>
      <c r="C505" s="230"/>
      <c r="D505" s="225" t="s">
        <v>138</v>
      </c>
      <c r="E505" s="231" t="s">
        <v>20</v>
      </c>
      <c r="F505" s="232" t="s">
        <v>635</v>
      </c>
      <c r="G505" s="230"/>
      <c r="H505" s="233">
        <v>100.109</v>
      </c>
      <c r="I505" s="234"/>
      <c r="J505" s="230"/>
      <c r="K505" s="230"/>
      <c r="L505" s="235"/>
      <c r="M505" s="236"/>
      <c r="N505" s="237"/>
      <c r="O505" s="237"/>
      <c r="P505" s="237"/>
      <c r="Q505" s="237"/>
      <c r="R505" s="237"/>
      <c r="S505" s="237"/>
      <c r="T505" s="238"/>
      <c r="AT505" s="239" t="s">
        <v>138</v>
      </c>
      <c r="AU505" s="239" t="s">
        <v>88</v>
      </c>
      <c r="AV505" s="12" t="s">
        <v>88</v>
      </c>
      <c r="AW505" s="12" t="s">
        <v>41</v>
      </c>
      <c r="AX505" s="12" t="s">
        <v>22</v>
      </c>
      <c r="AY505" s="239" t="s">
        <v>125</v>
      </c>
    </row>
    <row r="506" spans="2:65" s="1" customFormat="1" ht="16.5" customHeight="1">
      <c r="B506" s="39"/>
      <c r="C506" s="212" t="s">
        <v>681</v>
      </c>
      <c r="D506" s="212" t="s">
        <v>127</v>
      </c>
      <c r="E506" s="213" t="s">
        <v>682</v>
      </c>
      <c r="F506" s="214" t="s">
        <v>683</v>
      </c>
      <c r="G506" s="215" t="s">
        <v>365</v>
      </c>
      <c r="H506" s="216">
        <v>19.056</v>
      </c>
      <c r="I506" s="217"/>
      <c r="J506" s="218">
        <f>ROUND(I506*H506,2)</f>
        <v>0</v>
      </c>
      <c r="K506" s="214" t="s">
        <v>131</v>
      </c>
      <c r="L506" s="44"/>
      <c r="M506" s="219" t="s">
        <v>20</v>
      </c>
      <c r="N506" s="220" t="s">
        <v>50</v>
      </c>
      <c r="O506" s="84"/>
      <c r="P506" s="221">
        <f>O506*H506</f>
        <v>0</v>
      </c>
      <c r="Q506" s="221">
        <v>0</v>
      </c>
      <c r="R506" s="221">
        <f>Q506*H506</f>
        <v>0</v>
      </c>
      <c r="S506" s="221">
        <v>0</v>
      </c>
      <c r="T506" s="222">
        <f>S506*H506</f>
        <v>0</v>
      </c>
      <c r="AR506" s="223" t="s">
        <v>132</v>
      </c>
      <c r="AT506" s="223" t="s">
        <v>127</v>
      </c>
      <c r="AU506" s="223" t="s">
        <v>88</v>
      </c>
      <c r="AY506" s="18" t="s">
        <v>125</v>
      </c>
      <c r="BE506" s="224">
        <f>IF(N506="základní",J506,0)</f>
        <v>0</v>
      </c>
      <c r="BF506" s="224">
        <f>IF(N506="snížená",J506,0)</f>
        <v>0</v>
      </c>
      <c r="BG506" s="224">
        <f>IF(N506="zákl. přenesená",J506,0)</f>
        <v>0</v>
      </c>
      <c r="BH506" s="224">
        <f>IF(N506="sníž. přenesená",J506,0)</f>
        <v>0</v>
      </c>
      <c r="BI506" s="224">
        <f>IF(N506="nulová",J506,0)</f>
        <v>0</v>
      </c>
      <c r="BJ506" s="18" t="s">
        <v>22</v>
      </c>
      <c r="BK506" s="224">
        <f>ROUND(I506*H506,2)</f>
        <v>0</v>
      </c>
      <c r="BL506" s="18" t="s">
        <v>132</v>
      </c>
      <c r="BM506" s="223" t="s">
        <v>684</v>
      </c>
    </row>
    <row r="507" spans="2:47" s="1" customFormat="1" ht="12">
      <c r="B507" s="39"/>
      <c r="C507" s="40"/>
      <c r="D507" s="225" t="s">
        <v>134</v>
      </c>
      <c r="E507" s="40"/>
      <c r="F507" s="226" t="s">
        <v>685</v>
      </c>
      <c r="G507" s="40"/>
      <c r="H507" s="40"/>
      <c r="I507" s="136"/>
      <c r="J507" s="40"/>
      <c r="K507" s="40"/>
      <c r="L507" s="44"/>
      <c r="M507" s="227"/>
      <c r="N507" s="84"/>
      <c r="O507" s="84"/>
      <c r="P507" s="84"/>
      <c r="Q507" s="84"/>
      <c r="R507" s="84"/>
      <c r="S507" s="84"/>
      <c r="T507" s="85"/>
      <c r="AT507" s="18" t="s">
        <v>134</v>
      </c>
      <c r="AU507" s="18" t="s">
        <v>88</v>
      </c>
    </row>
    <row r="508" spans="2:47" s="1" customFormat="1" ht="12">
      <c r="B508" s="39"/>
      <c r="C508" s="40"/>
      <c r="D508" s="225" t="s">
        <v>136</v>
      </c>
      <c r="E508" s="40"/>
      <c r="F508" s="228" t="s">
        <v>674</v>
      </c>
      <c r="G508" s="40"/>
      <c r="H508" s="40"/>
      <c r="I508" s="136"/>
      <c r="J508" s="40"/>
      <c r="K508" s="40"/>
      <c r="L508" s="44"/>
      <c r="M508" s="227"/>
      <c r="N508" s="84"/>
      <c r="O508" s="84"/>
      <c r="P508" s="84"/>
      <c r="Q508" s="84"/>
      <c r="R508" s="84"/>
      <c r="S508" s="84"/>
      <c r="T508" s="85"/>
      <c r="AT508" s="18" t="s">
        <v>136</v>
      </c>
      <c r="AU508" s="18" t="s">
        <v>88</v>
      </c>
    </row>
    <row r="509" spans="2:51" s="12" customFormat="1" ht="12">
      <c r="B509" s="229"/>
      <c r="C509" s="230"/>
      <c r="D509" s="225" t="s">
        <v>138</v>
      </c>
      <c r="E509" s="231" t="s">
        <v>20</v>
      </c>
      <c r="F509" s="232" t="s">
        <v>663</v>
      </c>
      <c r="G509" s="230"/>
      <c r="H509" s="233">
        <v>19.056</v>
      </c>
      <c r="I509" s="234"/>
      <c r="J509" s="230"/>
      <c r="K509" s="230"/>
      <c r="L509" s="235"/>
      <c r="M509" s="236"/>
      <c r="N509" s="237"/>
      <c r="O509" s="237"/>
      <c r="P509" s="237"/>
      <c r="Q509" s="237"/>
      <c r="R509" s="237"/>
      <c r="S509" s="237"/>
      <c r="T509" s="238"/>
      <c r="AT509" s="239" t="s">
        <v>138</v>
      </c>
      <c r="AU509" s="239" t="s">
        <v>88</v>
      </c>
      <c r="AV509" s="12" t="s">
        <v>88</v>
      </c>
      <c r="AW509" s="12" t="s">
        <v>41</v>
      </c>
      <c r="AX509" s="12" t="s">
        <v>22</v>
      </c>
      <c r="AY509" s="239" t="s">
        <v>125</v>
      </c>
    </row>
    <row r="510" spans="2:65" s="1" customFormat="1" ht="16.5" customHeight="1">
      <c r="B510" s="39"/>
      <c r="C510" s="212" t="s">
        <v>686</v>
      </c>
      <c r="D510" s="212" t="s">
        <v>127</v>
      </c>
      <c r="E510" s="213" t="s">
        <v>687</v>
      </c>
      <c r="F510" s="214" t="s">
        <v>688</v>
      </c>
      <c r="G510" s="215" t="s">
        <v>365</v>
      </c>
      <c r="H510" s="216">
        <v>142.144</v>
      </c>
      <c r="I510" s="217"/>
      <c r="J510" s="218">
        <f>ROUND(I510*H510,2)</f>
        <v>0</v>
      </c>
      <c r="K510" s="214" t="s">
        <v>131</v>
      </c>
      <c r="L510" s="44"/>
      <c r="M510" s="219" t="s">
        <v>20</v>
      </c>
      <c r="N510" s="220" t="s">
        <v>50</v>
      </c>
      <c r="O510" s="84"/>
      <c r="P510" s="221">
        <f>O510*H510</f>
        <v>0</v>
      </c>
      <c r="Q510" s="221">
        <v>0</v>
      </c>
      <c r="R510" s="221">
        <f>Q510*H510</f>
        <v>0</v>
      </c>
      <c r="S510" s="221">
        <v>0</v>
      </c>
      <c r="T510" s="222">
        <f>S510*H510</f>
        <v>0</v>
      </c>
      <c r="AR510" s="223" t="s">
        <v>132</v>
      </c>
      <c r="AT510" s="223" t="s">
        <v>127</v>
      </c>
      <c r="AU510" s="223" t="s">
        <v>88</v>
      </c>
      <c r="AY510" s="18" t="s">
        <v>125</v>
      </c>
      <c r="BE510" s="224">
        <f>IF(N510="základní",J510,0)</f>
        <v>0</v>
      </c>
      <c r="BF510" s="224">
        <f>IF(N510="snížená",J510,0)</f>
        <v>0</v>
      </c>
      <c r="BG510" s="224">
        <f>IF(N510="zákl. přenesená",J510,0)</f>
        <v>0</v>
      </c>
      <c r="BH510" s="224">
        <f>IF(N510="sníž. přenesená",J510,0)</f>
        <v>0</v>
      </c>
      <c r="BI510" s="224">
        <f>IF(N510="nulová",J510,0)</f>
        <v>0</v>
      </c>
      <c r="BJ510" s="18" t="s">
        <v>22</v>
      </c>
      <c r="BK510" s="224">
        <f>ROUND(I510*H510,2)</f>
        <v>0</v>
      </c>
      <c r="BL510" s="18" t="s">
        <v>132</v>
      </c>
      <c r="BM510" s="223" t="s">
        <v>689</v>
      </c>
    </row>
    <row r="511" spans="2:47" s="1" customFormat="1" ht="12">
      <c r="B511" s="39"/>
      <c r="C511" s="40"/>
      <c r="D511" s="225" t="s">
        <v>134</v>
      </c>
      <c r="E511" s="40"/>
      <c r="F511" s="226" t="s">
        <v>367</v>
      </c>
      <c r="G511" s="40"/>
      <c r="H511" s="40"/>
      <c r="I511" s="136"/>
      <c r="J511" s="40"/>
      <c r="K511" s="40"/>
      <c r="L511" s="44"/>
      <c r="M511" s="227"/>
      <c r="N511" s="84"/>
      <c r="O511" s="84"/>
      <c r="P511" s="84"/>
      <c r="Q511" s="84"/>
      <c r="R511" s="84"/>
      <c r="S511" s="84"/>
      <c r="T511" s="85"/>
      <c r="AT511" s="18" t="s">
        <v>134</v>
      </c>
      <c r="AU511" s="18" t="s">
        <v>88</v>
      </c>
    </row>
    <row r="512" spans="2:47" s="1" customFormat="1" ht="12">
      <c r="B512" s="39"/>
      <c r="C512" s="40"/>
      <c r="D512" s="225" t="s">
        <v>136</v>
      </c>
      <c r="E512" s="40"/>
      <c r="F512" s="228" t="s">
        <v>674</v>
      </c>
      <c r="G512" s="40"/>
      <c r="H512" s="40"/>
      <c r="I512" s="136"/>
      <c r="J512" s="40"/>
      <c r="K512" s="40"/>
      <c r="L512" s="44"/>
      <c r="M512" s="227"/>
      <c r="N512" s="84"/>
      <c r="O512" s="84"/>
      <c r="P512" s="84"/>
      <c r="Q512" s="84"/>
      <c r="R512" s="84"/>
      <c r="S512" s="84"/>
      <c r="T512" s="85"/>
      <c r="AT512" s="18" t="s">
        <v>136</v>
      </c>
      <c r="AU512" s="18" t="s">
        <v>88</v>
      </c>
    </row>
    <row r="513" spans="2:51" s="12" customFormat="1" ht="12">
      <c r="B513" s="229"/>
      <c r="C513" s="230"/>
      <c r="D513" s="225" t="s">
        <v>138</v>
      </c>
      <c r="E513" s="231" t="s">
        <v>20</v>
      </c>
      <c r="F513" s="232" t="s">
        <v>649</v>
      </c>
      <c r="G513" s="230"/>
      <c r="H513" s="233">
        <v>142.144</v>
      </c>
      <c r="I513" s="234"/>
      <c r="J513" s="230"/>
      <c r="K513" s="230"/>
      <c r="L513" s="235"/>
      <c r="M513" s="236"/>
      <c r="N513" s="237"/>
      <c r="O513" s="237"/>
      <c r="P513" s="237"/>
      <c r="Q513" s="237"/>
      <c r="R513" s="237"/>
      <c r="S513" s="237"/>
      <c r="T513" s="238"/>
      <c r="AT513" s="239" t="s">
        <v>138</v>
      </c>
      <c r="AU513" s="239" t="s">
        <v>88</v>
      </c>
      <c r="AV513" s="12" t="s">
        <v>88</v>
      </c>
      <c r="AW513" s="12" t="s">
        <v>41</v>
      </c>
      <c r="AX513" s="12" t="s">
        <v>22</v>
      </c>
      <c r="AY513" s="239" t="s">
        <v>125</v>
      </c>
    </row>
    <row r="514" spans="2:65" s="1" customFormat="1" ht="16.5" customHeight="1">
      <c r="B514" s="39"/>
      <c r="C514" s="212" t="s">
        <v>690</v>
      </c>
      <c r="D514" s="212" t="s">
        <v>127</v>
      </c>
      <c r="E514" s="213" t="s">
        <v>691</v>
      </c>
      <c r="F514" s="214" t="s">
        <v>692</v>
      </c>
      <c r="G514" s="215" t="s">
        <v>365</v>
      </c>
      <c r="H514" s="216">
        <v>355.919</v>
      </c>
      <c r="I514" s="217"/>
      <c r="J514" s="218">
        <f>ROUND(I514*H514,2)</f>
        <v>0</v>
      </c>
      <c r="K514" s="214" t="s">
        <v>131</v>
      </c>
      <c r="L514" s="44"/>
      <c r="M514" s="219" t="s">
        <v>20</v>
      </c>
      <c r="N514" s="220" t="s">
        <v>50</v>
      </c>
      <c r="O514" s="84"/>
      <c r="P514" s="221">
        <f>O514*H514</f>
        <v>0</v>
      </c>
      <c r="Q514" s="221">
        <v>0</v>
      </c>
      <c r="R514" s="221">
        <f>Q514*H514</f>
        <v>0</v>
      </c>
      <c r="S514" s="221">
        <v>0</v>
      </c>
      <c r="T514" s="222">
        <f>S514*H514</f>
        <v>0</v>
      </c>
      <c r="AR514" s="223" t="s">
        <v>132</v>
      </c>
      <c r="AT514" s="223" t="s">
        <v>127</v>
      </c>
      <c r="AU514" s="223" t="s">
        <v>88</v>
      </c>
      <c r="AY514" s="18" t="s">
        <v>125</v>
      </c>
      <c r="BE514" s="224">
        <f>IF(N514="základní",J514,0)</f>
        <v>0</v>
      </c>
      <c r="BF514" s="224">
        <f>IF(N514="snížená",J514,0)</f>
        <v>0</v>
      </c>
      <c r="BG514" s="224">
        <f>IF(N514="zákl. přenesená",J514,0)</f>
        <v>0</v>
      </c>
      <c r="BH514" s="224">
        <f>IF(N514="sníž. přenesená",J514,0)</f>
        <v>0</v>
      </c>
      <c r="BI514" s="224">
        <f>IF(N514="nulová",J514,0)</f>
        <v>0</v>
      </c>
      <c r="BJ514" s="18" t="s">
        <v>22</v>
      </c>
      <c r="BK514" s="224">
        <f>ROUND(I514*H514,2)</f>
        <v>0</v>
      </c>
      <c r="BL514" s="18" t="s">
        <v>132</v>
      </c>
      <c r="BM514" s="223" t="s">
        <v>693</v>
      </c>
    </row>
    <row r="515" spans="2:47" s="1" customFormat="1" ht="12">
      <c r="B515" s="39"/>
      <c r="C515" s="40"/>
      <c r="D515" s="225" t="s">
        <v>134</v>
      </c>
      <c r="E515" s="40"/>
      <c r="F515" s="226" t="s">
        <v>694</v>
      </c>
      <c r="G515" s="40"/>
      <c r="H515" s="40"/>
      <c r="I515" s="136"/>
      <c r="J515" s="40"/>
      <c r="K515" s="40"/>
      <c r="L515" s="44"/>
      <c r="M515" s="227"/>
      <c r="N515" s="84"/>
      <c r="O515" s="84"/>
      <c r="P515" s="84"/>
      <c r="Q515" s="84"/>
      <c r="R515" s="84"/>
      <c r="S515" s="84"/>
      <c r="T515" s="85"/>
      <c r="AT515" s="18" t="s">
        <v>134</v>
      </c>
      <c r="AU515" s="18" t="s">
        <v>88</v>
      </c>
    </row>
    <row r="516" spans="2:47" s="1" customFormat="1" ht="12">
      <c r="B516" s="39"/>
      <c r="C516" s="40"/>
      <c r="D516" s="225" t="s">
        <v>136</v>
      </c>
      <c r="E516" s="40"/>
      <c r="F516" s="228" t="s">
        <v>695</v>
      </c>
      <c r="G516" s="40"/>
      <c r="H516" s="40"/>
      <c r="I516" s="136"/>
      <c r="J516" s="40"/>
      <c r="K516" s="40"/>
      <c r="L516" s="44"/>
      <c r="M516" s="227"/>
      <c r="N516" s="84"/>
      <c r="O516" s="84"/>
      <c r="P516" s="84"/>
      <c r="Q516" s="84"/>
      <c r="R516" s="84"/>
      <c r="S516" s="84"/>
      <c r="T516" s="85"/>
      <c r="AT516" s="18" t="s">
        <v>136</v>
      </c>
      <c r="AU516" s="18" t="s">
        <v>88</v>
      </c>
    </row>
    <row r="517" spans="2:51" s="12" customFormat="1" ht="12">
      <c r="B517" s="229"/>
      <c r="C517" s="230"/>
      <c r="D517" s="225" t="s">
        <v>138</v>
      </c>
      <c r="E517" s="231" t="s">
        <v>20</v>
      </c>
      <c r="F517" s="232" t="s">
        <v>696</v>
      </c>
      <c r="G517" s="230"/>
      <c r="H517" s="233">
        <v>355.919</v>
      </c>
      <c r="I517" s="234"/>
      <c r="J517" s="230"/>
      <c r="K517" s="230"/>
      <c r="L517" s="235"/>
      <c r="M517" s="236"/>
      <c r="N517" s="237"/>
      <c r="O517" s="237"/>
      <c r="P517" s="237"/>
      <c r="Q517" s="237"/>
      <c r="R517" s="237"/>
      <c r="S517" s="237"/>
      <c r="T517" s="238"/>
      <c r="AT517" s="239" t="s">
        <v>138</v>
      </c>
      <c r="AU517" s="239" t="s">
        <v>88</v>
      </c>
      <c r="AV517" s="12" t="s">
        <v>88</v>
      </c>
      <c r="AW517" s="12" t="s">
        <v>41</v>
      </c>
      <c r="AX517" s="12" t="s">
        <v>22</v>
      </c>
      <c r="AY517" s="239" t="s">
        <v>125</v>
      </c>
    </row>
    <row r="518" spans="2:65" s="1" customFormat="1" ht="16.5" customHeight="1">
      <c r="B518" s="39"/>
      <c r="C518" s="212" t="s">
        <v>697</v>
      </c>
      <c r="D518" s="212" t="s">
        <v>127</v>
      </c>
      <c r="E518" s="213" t="s">
        <v>698</v>
      </c>
      <c r="F518" s="214" t="s">
        <v>699</v>
      </c>
      <c r="G518" s="215" t="s">
        <v>365</v>
      </c>
      <c r="H518" s="216">
        <v>355.919</v>
      </c>
      <c r="I518" s="217"/>
      <c r="J518" s="218">
        <f>ROUND(I518*H518,2)</f>
        <v>0</v>
      </c>
      <c r="K518" s="214" t="s">
        <v>131</v>
      </c>
      <c r="L518" s="44"/>
      <c r="M518" s="219" t="s">
        <v>20</v>
      </c>
      <c r="N518" s="220" t="s">
        <v>50</v>
      </c>
      <c r="O518" s="84"/>
      <c r="P518" s="221">
        <f>O518*H518</f>
        <v>0</v>
      </c>
      <c r="Q518" s="221">
        <v>0</v>
      </c>
      <c r="R518" s="221">
        <f>Q518*H518</f>
        <v>0</v>
      </c>
      <c r="S518" s="221">
        <v>0</v>
      </c>
      <c r="T518" s="222">
        <f>S518*H518</f>
        <v>0</v>
      </c>
      <c r="AR518" s="223" t="s">
        <v>132</v>
      </c>
      <c r="AT518" s="223" t="s">
        <v>127</v>
      </c>
      <c r="AU518" s="223" t="s">
        <v>88</v>
      </c>
      <c r="AY518" s="18" t="s">
        <v>125</v>
      </c>
      <c r="BE518" s="224">
        <f>IF(N518="základní",J518,0)</f>
        <v>0</v>
      </c>
      <c r="BF518" s="224">
        <f>IF(N518="snížená",J518,0)</f>
        <v>0</v>
      </c>
      <c r="BG518" s="224">
        <f>IF(N518="zákl. přenesená",J518,0)</f>
        <v>0</v>
      </c>
      <c r="BH518" s="224">
        <f>IF(N518="sníž. přenesená",J518,0)</f>
        <v>0</v>
      </c>
      <c r="BI518" s="224">
        <f>IF(N518="nulová",J518,0)</f>
        <v>0</v>
      </c>
      <c r="BJ518" s="18" t="s">
        <v>22</v>
      </c>
      <c r="BK518" s="224">
        <f>ROUND(I518*H518,2)</f>
        <v>0</v>
      </c>
      <c r="BL518" s="18" t="s">
        <v>132</v>
      </c>
      <c r="BM518" s="223" t="s">
        <v>700</v>
      </c>
    </row>
    <row r="519" spans="2:47" s="1" customFormat="1" ht="12">
      <c r="B519" s="39"/>
      <c r="C519" s="40"/>
      <c r="D519" s="225" t="s">
        <v>134</v>
      </c>
      <c r="E519" s="40"/>
      <c r="F519" s="226" t="s">
        <v>701</v>
      </c>
      <c r="G519" s="40"/>
      <c r="H519" s="40"/>
      <c r="I519" s="136"/>
      <c r="J519" s="40"/>
      <c r="K519" s="40"/>
      <c r="L519" s="44"/>
      <c r="M519" s="227"/>
      <c r="N519" s="84"/>
      <c r="O519" s="84"/>
      <c r="P519" s="84"/>
      <c r="Q519" s="84"/>
      <c r="R519" s="84"/>
      <c r="S519" s="84"/>
      <c r="T519" s="85"/>
      <c r="AT519" s="18" t="s">
        <v>134</v>
      </c>
      <c r="AU519" s="18" t="s">
        <v>88</v>
      </c>
    </row>
    <row r="520" spans="2:47" s="1" customFormat="1" ht="12">
      <c r="B520" s="39"/>
      <c r="C520" s="40"/>
      <c r="D520" s="225" t="s">
        <v>136</v>
      </c>
      <c r="E520" s="40"/>
      <c r="F520" s="228" t="s">
        <v>695</v>
      </c>
      <c r="G520" s="40"/>
      <c r="H520" s="40"/>
      <c r="I520" s="136"/>
      <c r="J520" s="40"/>
      <c r="K520" s="40"/>
      <c r="L520" s="44"/>
      <c r="M520" s="227"/>
      <c r="N520" s="84"/>
      <c r="O520" s="84"/>
      <c r="P520" s="84"/>
      <c r="Q520" s="84"/>
      <c r="R520" s="84"/>
      <c r="S520" s="84"/>
      <c r="T520" s="85"/>
      <c r="AT520" s="18" t="s">
        <v>136</v>
      </c>
      <c r="AU520" s="18" t="s">
        <v>88</v>
      </c>
    </row>
    <row r="521" spans="2:51" s="12" customFormat="1" ht="12">
      <c r="B521" s="229"/>
      <c r="C521" s="230"/>
      <c r="D521" s="225" t="s">
        <v>138</v>
      </c>
      <c r="E521" s="231" t="s">
        <v>20</v>
      </c>
      <c r="F521" s="232" t="s">
        <v>696</v>
      </c>
      <c r="G521" s="230"/>
      <c r="H521" s="233">
        <v>355.919</v>
      </c>
      <c r="I521" s="234"/>
      <c r="J521" s="230"/>
      <c r="K521" s="230"/>
      <c r="L521" s="235"/>
      <c r="M521" s="236"/>
      <c r="N521" s="237"/>
      <c r="O521" s="237"/>
      <c r="P521" s="237"/>
      <c r="Q521" s="237"/>
      <c r="R521" s="237"/>
      <c r="S521" s="237"/>
      <c r="T521" s="238"/>
      <c r="AT521" s="239" t="s">
        <v>138</v>
      </c>
      <c r="AU521" s="239" t="s">
        <v>88</v>
      </c>
      <c r="AV521" s="12" t="s">
        <v>88</v>
      </c>
      <c r="AW521" s="12" t="s">
        <v>41</v>
      </c>
      <c r="AX521" s="12" t="s">
        <v>22</v>
      </c>
      <c r="AY521" s="239" t="s">
        <v>125</v>
      </c>
    </row>
    <row r="522" spans="2:63" s="11" customFormat="1" ht="22.8" customHeight="1">
      <c r="B522" s="196"/>
      <c r="C522" s="197"/>
      <c r="D522" s="198" t="s">
        <v>78</v>
      </c>
      <c r="E522" s="210" t="s">
        <v>702</v>
      </c>
      <c r="F522" s="210" t="s">
        <v>703</v>
      </c>
      <c r="G522" s="197"/>
      <c r="H522" s="197"/>
      <c r="I522" s="200"/>
      <c r="J522" s="211">
        <f>BK522</f>
        <v>0</v>
      </c>
      <c r="K522" s="197"/>
      <c r="L522" s="202"/>
      <c r="M522" s="203"/>
      <c r="N522" s="204"/>
      <c r="O522" s="204"/>
      <c r="P522" s="205">
        <f>SUM(P523:P525)</f>
        <v>0</v>
      </c>
      <c r="Q522" s="204"/>
      <c r="R522" s="205">
        <f>SUM(R523:R525)</f>
        <v>0</v>
      </c>
      <c r="S522" s="204"/>
      <c r="T522" s="206">
        <f>SUM(T523:T525)</f>
        <v>0</v>
      </c>
      <c r="AR522" s="207" t="s">
        <v>22</v>
      </c>
      <c r="AT522" s="208" t="s">
        <v>78</v>
      </c>
      <c r="AU522" s="208" t="s">
        <v>22</v>
      </c>
      <c r="AY522" s="207" t="s">
        <v>125</v>
      </c>
      <c r="BK522" s="209">
        <f>SUM(BK523:BK525)</f>
        <v>0</v>
      </c>
    </row>
    <row r="523" spans="2:65" s="1" customFormat="1" ht="16.5" customHeight="1">
      <c r="B523" s="39"/>
      <c r="C523" s="212" t="s">
        <v>704</v>
      </c>
      <c r="D523" s="212" t="s">
        <v>127</v>
      </c>
      <c r="E523" s="213" t="s">
        <v>705</v>
      </c>
      <c r="F523" s="214" t="s">
        <v>706</v>
      </c>
      <c r="G523" s="215" t="s">
        <v>365</v>
      </c>
      <c r="H523" s="216">
        <v>584.548</v>
      </c>
      <c r="I523" s="217"/>
      <c r="J523" s="218">
        <f>ROUND(I523*H523,2)</f>
        <v>0</v>
      </c>
      <c r="K523" s="214" t="s">
        <v>131</v>
      </c>
      <c r="L523" s="44"/>
      <c r="M523" s="219" t="s">
        <v>20</v>
      </c>
      <c r="N523" s="220" t="s">
        <v>50</v>
      </c>
      <c r="O523" s="84"/>
      <c r="P523" s="221">
        <f>O523*H523</f>
        <v>0</v>
      </c>
      <c r="Q523" s="221">
        <v>0</v>
      </c>
      <c r="R523" s="221">
        <f>Q523*H523</f>
        <v>0</v>
      </c>
      <c r="S523" s="221">
        <v>0</v>
      </c>
      <c r="T523" s="222">
        <f>S523*H523</f>
        <v>0</v>
      </c>
      <c r="AR523" s="223" t="s">
        <v>132</v>
      </c>
      <c r="AT523" s="223" t="s">
        <v>127</v>
      </c>
      <c r="AU523" s="223" t="s">
        <v>88</v>
      </c>
      <c r="AY523" s="18" t="s">
        <v>125</v>
      </c>
      <c r="BE523" s="224">
        <f>IF(N523="základní",J523,0)</f>
        <v>0</v>
      </c>
      <c r="BF523" s="224">
        <f>IF(N523="snížená",J523,0)</f>
        <v>0</v>
      </c>
      <c r="BG523" s="224">
        <f>IF(N523="zákl. přenesená",J523,0)</f>
        <v>0</v>
      </c>
      <c r="BH523" s="224">
        <f>IF(N523="sníž. přenesená",J523,0)</f>
        <v>0</v>
      </c>
      <c r="BI523" s="224">
        <f>IF(N523="nulová",J523,0)</f>
        <v>0</v>
      </c>
      <c r="BJ523" s="18" t="s">
        <v>22</v>
      </c>
      <c r="BK523" s="224">
        <f>ROUND(I523*H523,2)</f>
        <v>0</v>
      </c>
      <c r="BL523" s="18" t="s">
        <v>132</v>
      </c>
      <c r="BM523" s="223" t="s">
        <v>707</v>
      </c>
    </row>
    <row r="524" spans="2:47" s="1" customFormat="1" ht="12">
      <c r="B524" s="39"/>
      <c r="C524" s="40"/>
      <c r="D524" s="225" t="s">
        <v>134</v>
      </c>
      <c r="E524" s="40"/>
      <c r="F524" s="226" t="s">
        <v>708</v>
      </c>
      <c r="G524" s="40"/>
      <c r="H524" s="40"/>
      <c r="I524" s="136"/>
      <c r="J524" s="40"/>
      <c r="K524" s="40"/>
      <c r="L524" s="44"/>
      <c r="M524" s="227"/>
      <c r="N524" s="84"/>
      <c r="O524" s="84"/>
      <c r="P524" s="84"/>
      <c r="Q524" s="84"/>
      <c r="R524" s="84"/>
      <c r="S524" s="84"/>
      <c r="T524" s="85"/>
      <c r="AT524" s="18" t="s">
        <v>134</v>
      </c>
      <c r="AU524" s="18" t="s">
        <v>88</v>
      </c>
    </row>
    <row r="525" spans="2:47" s="1" customFormat="1" ht="12">
      <c r="B525" s="39"/>
      <c r="C525" s="40"/>
      <c r="D525" s="225" t="s">
        <v>136</v>
      </c>
      <c r="E525" s="40"/>
      <c r="F525" s="228" t="s">
        <v>709</v>
      </c>
      <c r="G525" s="40"/>
      <c r="H525" s="40"/>
      <c r="I525" s="136"/>
      <c r="J525" s="40"/>
      <c r="K525" s="40"/>
      <c r="L525" s="44"/>
      <c r="M525" s="282"/>
      <c r="N525" s="283"/>
      <c r="O525" s="283"/>
      <c r="P525" s="283"/>
      <c r="Q525" s="283"/>
      <c r="R525" s="283"/>
      <c r="S525" s="283"/>
      <c r="T525" s="284"/>
      <c r="AT525" s="18" t="s">
        <v>136</v>
      </c>
      <c r="AU525" s="18" t="s">
        <v>88</v>
      </c>
    </row>
    <row r="526" spans="2:12" s="1" customFormat="1" ht="6.95" customHeight="1">
      <c r="B526" s="59"/>
      <c r="C526" s="60"/>
      <c r="D526" s="60"/>
      <c r="E526" s="60"/>
      <c r="F526" s="60"/>
      <c r="G526" s="60"/>
      <c r="H526" s="60"/>
      <c r="I526" s="162"/>
      <c r="J526" s="60"/>
      <c r="K526" s="60"/>
      <c r="L526" s="44"/>
    </row>
  </sheetData>
  <sheetProtection password="CC35" sheet="1" objects="1" scenarios="1" formatColumns="0" formatRows="0" autoFilter="0"/>
  <autoFilter ref="C89:K525"/>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2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91</v>
      </c>
    </row>
    <row r="3" spans="2:46" ht="6.95" customHeight="1">
      <c r="B3" s="129"/>
      <c r="C3" s="130"/>
      <c r="D3" s="130"/>
      <c r="E3" s="130"/>
      <c r="F3" s="130"/>
      <c r="G3" s="130"/>
      <c r="H3" s="130"/>
      <c r="I3" s="131"/>
      <c r="J3" s="130"/>
      <c r="K3" s="130"/>
      <c r="L3" s="21"/>
      <c r="AT3" s="18" t="s">
        <v>88</v>
      </c>
    </row>
    <row r="4" spans="2:46" ht="24.95" customHeight="1">
      <c r="B4" s="21"/>
      <c r="D4" s="132" t="s">
        <v>92</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Oprava zatrubnění Jizerského potoka</v>
      </c>
      <c r="F7" s="134"/>
      <c r="G7" s="134"/>
      <c r="H7" s="134"/>
      <c r="L7" s="21"/>
    </row>
    <row r="8" spans="2:12" s="1" customFormat="1" ht="12" customHeight="1">
      <c r="B8" s="44"/>
      <c r="D8" s="134" t="s">
        <v>93</v>
      </c>
      <c r="I8" s="136"/>
      <c r="L8" s="44"/>
    </row>
    <row r="9" spans="2:12" s="1" customFormat="1" ht="36.95" customHeight="1">
      <c r="B9" s="44"/>
      <c r="E9" s="137" t="s">
        <v>710</v>
      </c>
      <c r="F9" s="1"/>
      <c r="G9" s="1"/>
      <c r="H9" s="1"/>
      <c r="I9" s="136"/>
      <c r="L9" s="44"/>
    </row>
    <row r="10" spans="2:12" s="1" customFormat="1" ht="12">
      <c r="B10" s="44"/>
      <c r="I10" s="136"/>
      <c r="L10" s="44"/>
    </row>
    <row r="11" spans="2:12" s="1" customFormat="1" ht="12" customHeight="1">
      <c r="B11" s="44"/>
      <c r="D11" s="134" t="s">
        <v>19</v>
      </c>
      <c r="F11" s="138" t="s">
        <v>20</v>
      </c>
      <c r="I11" s="139" t="s">
        <v>21</v>
      </c>
      <c r="J11" s="138" t="s">
        <v>20</v>
      </c>
      <c r="L11" s="44"/>
    </row>
    <row r="12" spans="2:12" s="1" customFormat="1" ht="12" customHeight="1">
      <c r="B12" s="44"/>
      <c r="D12" s="134" t="s">
        <v>23</v>
      </c>
      <c r="F12" s="138" t="s">
        <v>24</v>
      </c>
      <c r="I12" s="139" t="s">
        <v>25</v>
      </c>
      <c r="J12" s="140" t="str">
        <f>'Rekapitulace stavby'!AN8</f>
        <v>12. 2. 2019</v>
      </c>
      <c r="L12" s="44"/>
    </row>
    <row r="13" spans="2:12" s="1" customFormat="1" ht="10.8" customHeight="1">
      <c r="B13" s="44"/>
      <c r="I13" s="136"/>
      <c r="L13" s="44"/>
    </row>
    <row r="14" spans="2:12" s="1" customFormat="1" ht="12" customHeight="1">
      <c r="B14" s="44"/>
      <c r="D14" s="134" t="s">
        <v>29</v>
      </c>
      <c r="I14" s="139" t="s">
        <v>30</v>
      </c>
      <c r="J14" s="138" t="s">
        <v>31</v>
      </c>
      <c r="L14" s="44"/>
    </row>
    <row r="15" spans="2:12" s="1" customFormat="1" ht="18" customHeight="1">
      <c r="B15" s="44"/>
      <c r="E15" s="138" t="s">
        <v>32</v>
      </c>
      <c r="I15" s="139" t="s">
        <v>33</v>
      </c>
      <c r="J15" s="138" t="s">
        <v>34</v>
      </c>
      <c r="L15" s="44"/>
    </row>
    <row r="16" spans="2:12" s="1" customFormat="1" ht="6.95" customHeight="1">
      <c r="B16" s="44"/>
      <c r="I16" s="136"/>
      <c r="L16" s="44"/>
    </row>
    <row r="17" spans="2:12" s="1" customFormat="1" ht="12" customHeight="1">
      <c r="B17" s="44"/>
      <c r="D17" s="134" t="s">
        <v>35</v>
      </c>
      <c r="I17" s="139" t="s">
        <v>30</v>
      </c>
      <c r="J17" s="34" t="str">
        <f>'Rekapitulace stavby'!AN13</f>
        <v>Vyplň údaj</v>
      </c>
      <c r="L17" s="44"/>
    </row>
    <row r="18" spans="2:12" s="1" customFormat="1" ht="18" customHeight="1">
      <c r="B18" s="44"/>
      <c r="E18" s="34" t="str">
        <f>'Rekapitulace stavby'!E14</f>
        <v>Vyplň údaj</v>
      </c>
      <c r="F18" s="138"/>
      <c r="G18" s="138"/>
      <c r="H18" s="138"/>
      <c r="I18" s="139" t="s">
        <v>33</v>
      </c>
      <c r="J18" s="34" t="str">
        <f>'Rekapitulace stavby'!AN14</f>
        <v>Vyplň údaj</v>
      </c>
      <c r="L18" s="44"/>
    </row>
    <row r="19" spans="2:12" s="1" customFormat="1" ht="6.95" customHeight="1">
      <c r="B19" s="44"/>
      <c r="I19" s="136"/>
      <c r="L19" s="44"/>
    </row>
    <row r="20" spans="2:12" s="1" customFormat="1" ht="12" customHeight="1">
      <c r="B20" s="44"/>
      <c r="D20" s="134" t="s">
        <v>37</v>
      </c>
      <c r="I20" s="139" t="s">
        <v>30</v>
      </c>
      <c r="J20" s="138" t="s">
        <v>38</v>
      </c>
      <c r="L20" s="44"/>
    </row>
    <row r="21" spans="2:12" s="1" customFormat="1" ht="18" customHeight="1">
      <c r="B21" s="44"/>
      <c r="E21" s="138" t="s">
        <v>39</v>
      </c>
      <c r="I21" s="139" t="s">
        <v>33</v>
      </c>
      <c r="J21" s="138" t="s">
        <v>40</v>
      </c>
      <c r="L21" s="44"/>
    </row>
    <row r="22" spans="2:12" s="1" customFormat="1" ht="6.95" customHeight="1">
      <c r="B22" s="44"/>
      <c r="I22" s="136"/>
      <c r="L22" s="44"/>
    </row>
    <row r="23" spans="2:12" s="1" customFormat="1" ht="12" customHeight="1">
      <c r="B23" s="44"/>
      <c r="D23" s="134" t="s">
        <v>42</v>
      </c>
      <c r="I23" s="139" t="s">
        <v>30</v>
      </c>
      <c r="J23" s="138" t="s">
        <v>38</v>
      </c>
      <c r="L23" s="44"/>
    </row>
    <row r="24" spans="2:12" s="1" customFormat="1" ht="18" customHeight="1">
      <c r="B24" s="44"/>
      <c r="E24" s="138" t="s">
        <v>39</v>
      </c>
      <c r="I24" s="139" t="s">
        <v>33</v>
      </c>
      <c r="J24" s="138" t="s">
        <v>40</v>
      </c>
      <c r="L24" s="44"/>
    </row>
    <row r="25" spans="2:12" s="1" customFormat="1" ht="6.95" customHeight="1">
      <c r="B25" s="44"/>
      <c r="I25" s="136"/>
      <c r="L25" s="44"/>
    </row>
    <row r="26" spans="2:12" s="1" customFormat="1" ht="12" customHeight="1">
      <c r="B26" s="44"/>
      <c r="D26" s="134" t="s">
        <v>43</v>
      </c>
      <c r="I26" s="136"/>
      <c r="L26" s="44"/>
    </row>
    <row r="27" spans="2:12" s="7" customFormat="1" ht="51" customHeight="1">
      <c r="B27" s="141"/>
      <c r="E27" s="142" t="s">
        <v>44</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45</v>
      </c>
      <c r="I30" s="136"/>
      <c r="J30" s="146">
        <f>ROUND(J87,2)</f>
        <v>0</v>
      </c>
      <c r="L30" s="44"/>
    </row>
    <row r="31" spans="2:12" s="1" customFormat="1" ht="6.95" customHeight="1">
      <c r="B31" s="44"/>
      <c r="D31" s="76"/>
      <c r="E31" s="76"/>
      <c r="F31" s="76"/>
      <c r="G31" s="76"/>
      <c r="H31" s="76"/>
      <c r="I31" s="144"/>
      <c r="J31" s="76"/>
      <c r="K31" s="76"/>
      <c r="L31" s="44"/>
    </row>
    <row r="32" spans="2:12" s="1" customFormat="1" ht="14.4" customHeight="1">
      <c r="B32" s="44"/>
      <c r="F32" s="147" t="s">
        <v>47</v>
      </c>
      <c r="I32" s="148" t="s">
        <v>46</v>
      </c>
      <c r="J32" s="147" t="s">
        <v>48</v>
      </c>
      <c r="L32" s="44"/>
    </row>
    <row r="33" spans="2:12" s="1" customFormat="1" ht="14.4" customHeight="1">
      <c r="B33" s="44"/>
      <c r="D33" s="149" t="s">
        <v>49</v>
      </c>
      <c r="E33" s="134" t="s">
        <v>50</v>
      </c>
      <c r="F33" s="150">
        <f>ROUND((SUM(BE87:BE122)),2)</f>
        <v>0</v>
      </c>
      <c r="I33" s="151">
        <v>0.21</v>
      </c>
      <c r="J33" s="150">
        <f>ROUND(((SUM(BE87:BE122))*I33),2)</f>
        <v>0</v>
      </c>
      <c r="L33" s="44"/>
    </row>
    <row r="34" spans="2:12" s="1" customFormat="1" ht="14.4" customHeight="1">
      <c r="B34" s="44"/>
      <c r="E34" s="134" t="s">
        <v>51</v>
      </c>
      <c r="F34" s="150">
        <f>ROUND((SUM(BF87:BF122)),2)</f>
        <v>0</v>
      </c>
      <c r="I34" s="151">
        <v>0.15</v>
      </c>
      <c r="J34" s="150">
        <f>ROUND(((SUM(BF87:BF122))*I34),2)</f>
        <v>0</v>
      </c>
      <c r="L34" s="44"/>
    </row>
    <row r="35" spans="2:12" s="1" customFormat="1" ht="14.4" customHeight="1" hidden="1">
      <c r="B35" s="44"/>
      <c r="E35" s="134" t="s">
        <v>52</v>
      </c>
      <c r="F35" s="150">
        <f>ROUND((SUM(BG87:BG122)),2)</f>
        <v>0</v>
      </c>
      <c r="I35" s="151">
        <v>0.21</v>
      </c>
      <c r="J35" s="150">
        <f>0</f>
        <v>0</v>
      </c>
      <c r="L35" s="44"/>
    </row>
    <row r="36" spans="2:12" s="1" customFormat="1" ht="14.4" customHeight="1" hidden="1">
      <c r="B36" s="44"/>
      <c r="E36" s="134" t="s">
        <v>53</v>
      </c>
      <c r="F36" s="150">
        <f>ROUND((SUM(BH87:BH122)),2)</f>
        <v>0</v>
      </c>
      <c r="I36" s="151">
        <v>0.15</v>
      </c>
      <c r="J36" s="150">
        <f>0</f>
        <v>0</v>
      </c>
      <c r="L36" s="44"/>
    </row>
    <row r="37" spans="2:12" s="1" customFormat="1" ht="14.4" customHeight="1" hidden="1">
      <c r="B37" s="44"/>
      <c r="E37" s="134" t="s">
        <v>54</v>
      </c>
      <c r="F37" s="150">
        <f>ROUND((SUM(BI87:BI122)),2)</f>
        <v>0</v>
      </c>
      <c r="I37" s="151">
        <v>0</v>
      </c>
      <c r="J37" s="150">
        <f>0</f>
        <v>0</v>
      </c>
      <c r="L37" s="44"/>
    </row>
    <row r="38" spans="2:12" s="1" customFormat="1" ht="6.95" customHeight="1">
      <c r="B38" s="44"/>
      <c r="I38" s="136"/>
      <c r="L38" s="44"/>
    </row>
    <row r="39" spans="2:12" s="1" customFormat="1" ht="25.4" customHeight="1">
      <c r="B39" s="44"/>
      <c r="C39" s="152"/>
      <c r="D39" s="153" t="s">
        <v>55</v>
      </c>
      <c r="E39" s="154"/>
      <c r="F39" s="154"/>
      <c r="G39" s="155" t="s">
        <v>56</v>
      </c>
      <c r="H39" s="156" t="s">
        <v>57</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95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Oprava zatrubnění Jizerského potoka</v>
      </c>
      <c r="F48" s="33"/>
      <c r="G48" s="33"/>
      <c r="H48" s="33"/>
      <c r="I48" s="136"/>
      <c r="J48" s="40"/>
      <c r="K48" s="40"/>
      <c r="L48" s="44"/>
    </row>
    <row r="49" spans="2:12" s="1" customFormat="1" ht="12" customHeight="1">
      <c r="B49" s="39"/>
      <c r="C49" s="33" t="s">
        <v>93</v>
      </c>
      <c r="D49" s="40"/>
      <c r="E49" s="40"/>
      <c r="F49" s="40"/>
      <c r="G49" s="40"/>
      <c r="H49" s="40"/>
      <c r="I49" s="136"/>
      <c r="J49" s="40"/>
      <c r="K49" s="40"/>
      <c r="L49" s="44"/>
    </row>
    <row r="50" spans="2:12" s="1" customFormat="1" ht="16.5" customHeight="1">
      <c r="B50" s="39"/>
      <c r="C50" s="40"/>
      <c r="D50" s="40"/>
      <c r="E50" s="69" t="str">
        <f>E9</f>
        <v>02 - VRN - Vedlejší rozpočtové náklady</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23</v>
      </c>
      <c r="D52" s="40"/>
      <c r="E52" s="40"/>
      <c r="F52" s="28" t="str">
        <f>F12</f>
        <v>Liberec</v>
      </c>
      <c r="G52" s="40"/>
      <c r="H52" s="40"/>
      <c r="I52" s="139" t="s">
        <v>25</v>
      </c>
      <c r="J52" s="72" t="str">
        <f>IF(J12="","",J12)</f>
        <v>12. 2. 2019</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3" t="s">
        <v>29</v>
      </c>
      <c r="D54" s="40"/>
      <c r="E54" s="40"/>
      <c r="F54" s="28" t="str">
        <f>E15</f>
        <v>Statutární město Liberec</v>
      </c>
      <c r="G54" s="40"/>
      <c r="H54" s="40"/>
      <c r="I54" s="139" t="s">
        <v>37</v>
      </c>
      <c r="J54" s="37" t="str">
        <f>E21</f>
        <v>SNOWPLAN, spol. s r.o.</v>
      </c>
      <c r="K54" s="40"/>
      <c r="L54" s="44"/>
    </row>
    <row r="55" spans="2:12" s="1" customFormat="1" ht="27.9" customHeight="1">
      <c r="B55" s="39"/>
      <c r="C55" s="33" t="s">
        <v>35</v>
      </c>
      <c r="D55" s="40"/>
      <c r="E55" s="40"/>
      <c r="F55" s="28" t="str">
        <f>IF(E18="","",E18)</f>
        <v>Vyplň údaj</v>
      </c>
      <c r="G55" s="40"/>
      <c r="H55" s="40"/>
      <c r="I55" s="139" t="s">
        <v>42</v>
      </c>
      <c r="J55" s="37" t="str">
        <f>E24</f>
        <v>SNOWPLAN, spol. s r.o.</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96</v>
      </c>
      <c r="D57" s="168"/>
      <c r="E57" s="168"/>
      <c r="F57" s="168"/>
      <c r="G57" s="168"/>
      <c r="H57" s="168"/>
      <c r="I57" s="169"/>
      <c r="J57" s="170" t="s">
        <v>97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77</v>
      </c>
      <c r="D59" s="40"/>
      <c r="E59" s="40"/>
      <c r="F59" s="40"/>
      <c r="G59" s="40"/>
      <c r="H59" s="40"/>
      <c r="I59" s="136"/>
      <c r="J59" s="102">
        <f>J87</f>
        <v>0</v>
      </c>
      <c r="K59" s="40"/>
      <c r="L59" s="44"/>
      <c r="AU59" s="18" t="s">
        <v>98</v>
      </c>
    </row>
    <row r="60" spans="2:12" s="8" customFormat="1" ht="24.95" customHeight="1">
      <c r="B60" s="172"/>
      <c r="C60" s="173"/>
      <c r="D60" s="174" t="s">
        <v>90</v>
      </c>
      <c r="E60" s="175"/>
      <c r="F60" s="175"/>
      <c r="G60" s="175"/>
      <c r="H60" s="175"/>
      <c r="I60" s="176"/>
      <c r="J60" s="177">
        <f>J88</f>
        <v>0</v>
      </c>
      <c r="K60" s="173"/>
      <c r="L60" s="178"/>
    </row>
    <row r="61" spans="2:12" s="9" customFormat="1" ht="19.9" customHeight="1">
      <c r="B61" s="179"/>
      <c r="C61" s="180"/>
      <c r="D61" s="181" t="s">
        <v>711</v>
      </c>
      <c r="E61" s="182"/>
      <c r="F61" s="182"/>
      <c r="G61" s="182"/>
      <c r="H61" s="182"/>
      <c r="I61" s="183"/>
      <c r="J61" s="184">
        <f>J89</f>
        <v>0</v>
      </c>
      <c r="K61" s="180"/>
      <c r="L61" s="185"/>
    </row>
    <row r="62" spans="2:12" s="9" customFormat="1" ht="19.9" customHeight="1">
      <c r="B62" s="179"/>
      <c r="C62" s="180"/>
      <c r="D62" s="181" t="s">
        <v>712</v>
      </c>
      <c r="E62" s="182"/>
      <c r="F62" s="182"/>
      <c r="G62" s="182"/>
      <c r="H62" s="182"/>
      <c r="I62" s="183"/>
      <c r="J62" s="184">
        <f>J94</f>
        <v>0</v>
      </c>
      <c r="K62" s="180"/>
      <c r="L62" s="185"/>
    </row>
    <row r="63" spans="2:12" s="9" customFormat="1" ht="19.9" customHeight="1">
      <c r="B63" s="179"/>
      <c r="C63" s="180"/>
      <c r="D63" s="181" t="s">
        <v>713</v>
      </c>
      <c r="E63" s="182"/>
      <c r="F63" s="182"/>
      <c r="G63" s="182"/>
      <c r="H63" s="182"/>
      <c r="I63" s="183"/>
      <c r="J63" s="184">
        <f>J105</f>
        <v>0</v>
      </c>
      <c r="K63" s="180"/>
      <c r="L63" s="185"/>
    </row>
    <row r="64" spans="2:12" s="9" customFormat="1" ht="19.9" customHeight="1">
      <c r="B64" s="179"/>
      <c r="C64" s="180"/>
      <c r="D64" s="181" t="s">
        <v>714</v>
      </c>
      <c r="E64" s="182"/>
      <c r="F64" s="182"/>
      <c r="G64" s="182"/>
      <c r="H64" s="182"/>
      <c r="I64" s="183"/>
      <c r="J64" s="184">
        <f>J108</f>
        <v>0</v>
      </c>
      <c r="K64" s="180"/>
      <c r="L64" s="185"/>
    </row>
    <row r="65" spans="2:12" s="9" customFormat="1" ht="19.9" customHeight="1">
      <c r="B65" s="179"/>
      <c r="C65" s="180"/>
      <c r="D65" s="181" t="s">
        <v>715</v>
      </c>
      <c r="E65" s="182"/>
      <c r="F65" s="182"/>
      <c r="G65" s="182"/>
      <c r="H65" s="182"/>
      <c r="I65" s="183"/>
      <c r="J65" s="184">
        <f>J111</f>
        <v>0</v>
      </c>
      <c r="K65" s="180"/>
      <c r="L65" s="185"/>
    </row>
    <row r="66" spans="2:12" s="9" customFormat="1" ht="19.9" customHeight="1">
      <c r="B66" s="179"/>
      <c r="C66" s="180"/>
      <c r="D66" s="181" t="s">
        <v>716</v>
      </c>
      <c r="E66" s="182"/>
      <c r="F66" s="182"/>
      <c r="G66" s="182"/>
      <c r="H66" s="182"/>
      <c r="I66" s="183"/>
      <c r="J66" s="184">
        <f>J114</f>
        <v>0</v>
      </c>
      <c r="K66" s="180"/>
      <c r="L66" s="185"/>
    </row>
    <row r="67" spans="2:12" s="9" customFormat="1" ht="19.9" customHeight="1">
      <c r="B67" s="179"/>
      <c r="C67" s="180"/>
      <c r="D67" s="181" t="s">
        <v>717</v>
      </c>
      <c r="E67" s="182"/>
      <c r="F67" s="182"/>
      <c r="G67" s="182"/>
      <c r="H67" s="182"/>
      <c r="I67" s="183"/>
      <c r="J67" s="184">
        <f>J119</f>
        <v>0</v>
      </c>
      <c r="K67" s="180"/>
      <c r="L67" s="185"/>
    </row>
    <row r="68" spans="2:12" s="1" customFormat="1" ht="21.8" customHeight="1">
      <c r="B68" s="39"/>
      <c r="C68" s="40"/>
      <c r="D68" s="40"/>
      <c r="E68" s="40"/>
      <c r="F68" s="40"/>
      <c r="G68" s="40"/>
      <c r="H68" s="40"/>
      <c r="I68" s="136"/>
      <c r="J68" s="40"/>
      <c r="K68" s="40"/>
      <c r="L68" s="44"/>
    </row>
    <row r="69" spans="2:12" s="1" customFormat="1" ht="6.95" customHeight="1">
      <c r="B69" s="59"/>
      <c r="C69" s="60"/>
      <c r="D69" s="60"/>
      <c r="E69" s="60"/>
      <c r="F69" s="60"/>
      <c r="G69" s="60"/>
      <c r="H69" s="60"/>
      <c r="I69" s="162"/>
      <c r="J69" s="60"/>
      <c r="K69" s="60"/>
      <c r="L69" s="44"/>
    </row>
    <row r="73" spans="2:12" s="1" customFormat="1" ht="6.95" customHeight="1">
      <c r="B73" s="61"/>
      <c r="C73" s="62"/>
      <c r="D73" s="62"/>
      <c r="E73" s="62"/>
      <c r="F73" s="62"/>
      <c r="G73" s="62"/>
      <c r="H73" s="62"/>
      <c r="I73" s="165"/>
      <c r="J73" s="62"/>
      <c r="K73" s="62"/>
      <c r="L73" s="44"/>
    </row>
    <row r="74" spans="2:12" s="1" customFormat="1" ht="24.95" customHeight="1">
      <c r="B74" s="39"/>
      <c r="C74" s="24" t="s">
        <v>110</v>
      </c>
      <c r="D74" s="40"/>
      <c r="E74" s="40"/>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3" t="s">
        <v>16</v>
      </c>
      <c r="D76" s="40"/>
      <c r="E76" s="40"/>
      <c r="F76" s="40"/>
      <c r="G76" s="40"/>
      <c r="H76" s="40"/>
      <c r="I76" s="136"/>
      <c r="J76" s="40"/>
      <c r="K76" s="40"/>
      <c r="L76" s="44"/>
    </row>
    <row r="77" spans="2:12" s="1" customFormat="1" ht="16.5" customHeight="1">
      <c r="B77" s="39"/>
      <c r="C77" s="40"/>
      <c r="D77" s="40"/>
      <c r="E77" s="166" t="str">
        <f>E7</f>
        <v>Oprava zatrubnění Jizerského potoka</v>
      </c>
      <c r="F77" s="33"/>
      <c r="G77" s="33"/>
      <c r="H77" s="33"/>
      <c r="I77" s="136"/>
      <c r="J77" s="40"/>
      <c r="K77" s="40"/>
      <c r="L77" s="44"/>
    </row>
    <row r="78" spans="2:12" s="1" customFormat="1" ht="12" customHeight="1">
      <c r="B78" s="39"/>
      <c r="C78" s="33" t="s">
        <v>93</v>
      </c>
      <c r="D78" s="40"/>
      <c r="E78" s="40"/>
      <c r="F78" s="40"/>
      <c r="G78" s="40"/>
      <c r="H78" s="40"/>
      <c r="I78" s="136"/>
      <c r="J78" s="40"/>
      <c r="K78" s="40"/>
      <c r="L78" s="44"/>
    </row>
    <row r="79" spans="2:12" s="1" customFormat="1" ht="16.5" customHeight="1">
      <c r="B79" s="39"/>
      <c r="C79" s="40"/>
      <c r="D79" s="40"/>
      <c r="E79" s="69" t="str">
        <f>E9</f>
        <v>02 - VRN - Vedlejší rozpočtové náklady</v>
      </c>
      <c r="F79" s="40"/>
      <c r="G79" s="40"/>
      <c r="H79" s="40"/>
      <c r="I79" s="136"/>
      <c r="J79" s="40"/>
      <c r="K79" s="40"/>
      <c r="L79" s="44"/>
    </row>
    <row r="80" spans="2:12" s="1" customFormat="1" ht="6.95" customHeight="1">
      <c r="B80" s="39"/>
      <c r="C80" s="40"/>
      <c r="D80" s="40"/>
      <c r="E80" s="40"/>
      <c r="F80" s="40"/>
      <c r="G80" s="40"/>
      <c r="H80" s="40"/>
      <c r="I80" s="136"/>
      <c r="J80" s="40"/>
      <c r="K80" s="40"/>
      <c r="L80" s="44"/>
    </row>
    <row r="81" spans="2:12" s="1" customFormat="1" ht="12" customHeight="1">
      <c r="B81" s="39"/>
      <c r="C81" s="33" t="s">
        <v>23</v>
      </c>
      <c r="D81" s="40"/>
      <c r="E81" s="40"/>
      <c r="F81" s="28" t="str">
        <f>F12</f>
        <v>Liberec</v>
      </c>
      <c r="G81" s="40"/>
      <c r="H81" s="40"/>
      <c r="I81" s="139" t="s">
        <v>25</v>
      </c>
      <c r="J81" s="72" t="str">
        <f>IF(J12="","",J12)</f>
        <v>12. 2. 2019</v>
      </c>
      <c r="K81" s="40"/>
      <c r="L81" s="44"/>
    </row>
    <row r="82" spans="2:12" s="1" customFormat="1" ht="6.95" customHeight="1">
      <c r="B82" s="39"/>
      <c r="C82" s="40"/>
      <c r="D82" s="40"/>
      <c r="E82" s="40"/>
      <c r="F82" s="40"/>
      <c r="G82" s="40"/>
      <c r="H82" s="40"/>
      <c r="I82" s="136"/>
      <c r="J82" s="40"/>
      <c r="K82" s="40"/>
      <c r="L82" s="44"/>
    </row>
    <row r="83" spans="2:12" s="1" customFormat="1" ht="27.9" customHeight="1">
      <c r="B83" s="39"/>
      <c r="C83" s="33" t="s">
        <v>29</v>
      </c>
      <c r="D83" s="40"/>
      <c r="E83" s="40"/>
      <c r="F83" s="28" t="str">
        <f>E15</f>
        <v>Statutární město Liberec</v>
      </c>
      <c r="G83" s="40"/>
      <c r="H83" s="40"/>
      <c r="I83" s="139" t="s">
        <v>37</v>
      </c>
      <c r="J83" s="37" t="str">
        <f>E21</f>
        <v>SNOWPLAN, spol. s r.o.</v>
      </c>
      <c r="K83" s="40"/>
      <c r="L83" s="44"/>
    </row>
    <row r="84" spans="2:12" s="1" customFormat="1" ht="27.9" customHeight="1">
      <c r="B84" s="39"/>
      <c r="C84" s="33" t="s">
        <v>35</v>
      </c>
      <c r="D84" s="40"/>
      <c r="E84" s="40"/>
      <c r="F84" s="28" t="str">
        <f>IF(E18="","",E18)</f>
        <v>Vyplň údaj</v>
      </c>
      <c r="G84" s="40"/>
      <c r="H84" s="40"/>
      <c r="I84" s="139" t="s">
        <v>42</v>
      </c>
      <c r="J84" s="37" t="str">
        <f>E24</f>
        <v>SNOWPLAN, spol. s r.o.</v>
      </c>
      <c r="K84" s="40"/>
      <c r="L84" s="44"/>
    </row>
    <row r="85" spans="2:12" s="1" customFormat="1" ht="10.3" customHeight="1">
      <c r="B85" s="39"/>
      <c r="C85" s="40"/>
      <c r="D85" s="40"/>
      <c r="E85" s="40"/>
      <c r="F85" s="40"/>
      <c r="G85" s="40"/>
      <c r="H85" s="40"/>
      <c r="I85" s="136"/>
      <c r="J85" s="40"/>
      <c r="K85" s="40"/>
      <c r="L85" s="44"/>
    </row>
    <row r="86" spans="2:20" s="10" customFormat="1" ht="29.25" customHeight="1">
      <c r="B86" s="186"/>
      <c r="C86" s="187" t="s">
        <v>111</v>
      </c>
      <c r="D86" s="188" t="s">
        <v>64</v>
      </c>
      <c r="E86" s="188" t="s">
        <v>60</v>
      </c>
      <c r="F86" s="188" t="s">
        <v>61</v>
      </c>
      <c r="G86" s="188" t="s">
        <v>112</v>
      </c>
      <c r="H86" s="188" t="s">
        <v>113</v>
      </c>
      <c r="I86" s="189" t="s">
        <v>114</v>
      </c>
      <c r="J86" s="188" t="s">
        <v>97</v>
      </c>
      <c r="K86" s="190" t="s">
        <v>115</v>
      </c>
      <c r="L86" s="191"/>
      <c r="M86" s="92" t="s">
        <v>20</v>
      </c>
      <c r="N86" s="93" t="s">
        <v>49</v>
      </c>
      <c r="O86" s="93" t="s">
        <v>116</v>
      </c>
      <c r="P86" s="93" t="s">
        <v>117</v>
      </c>
      <c r="Q86" s="93" t="s">
        <v>118</v>
      </c>
      <c r="R86" s="93" t="s">
        <v>119</v>
      </c>
      <c r="S86" s="93" t="s">
        <v>120</v>
      </c>
      <c r="T86" s="94" t="s">
        <v>121</v>
      </c>
    </row>
    <row r="87" spans="2:63" s="1" customFormat="1" ht="22.8" customHeight="1">
      <c r="B87" s="39"/>
      <c r="C87" s="99" t="s">
        <v>122</v>
      </c>
      <c r="D87" s="40"/>
      <c r="E87" s="40"/>
      <c r="F87" s="40"/>
      <c r="G87" s="40"/>
      <c r="H87" s="40"/>
      <c r="I87" s="136"/>
      <c r="J87" s="192">
        <f>BK87</f>
        <v>0</v>
      </c>
      <c r="K87" s="40"/>
      <c r="L87" s="44"/>
      <c r="M87" s="95"/>
      <c r="N87" s="96"/>
      <c r="O87" s="96"/>
      <c r="P87" s="193">
        <f>P88</f>
        <v>0</v>
      </c>
      <c r="Q87" s="96"/>
      <c r="R87" s="193">
        <f>R88</f>
        <v>0</v>
      </c>
      <c r="S87" s="96"/>
      <c r="T87" s="194">
        <f>T88</f>
        <v>0</v>
      </c>
      <c r="AT87" s="18" t="s">
        <v>78</v>
      </c>
      <c r="AU87" s="18" t="s">
        <v>98</v>
      </c>
      <c r="BK87" s="195">
        <f>BK88</f>
        <v>0</v>
      </c>
    </row>
    <row r="88" spans="2:63" s="11" customFormat="1" ht="25.9" customHeight="1">
      <c r="B88" s="196"/>
      <c r="C88" s="197"/>
      <c r="D88" s="198" t="s">
        <v>78</v>
      </c>
      <c r="E88" s="199" t="s">
        <v>718</v>
      </c>
      <c r="F88" s="199" t="s">
        <v>719</v>
      </c>
      <c r="G88" s="197"/>
      <c r="H88" s="197"/>
      <c r="I88" s="200"/>
      <c r="J88" s="201">
        <f>BK88</f>
        <v>0</v>
      </c>
      <c r="K88" s="197"/>
      <c r="L88" s="202"/>
      <c r="M88" s="203"/>
      <c r="N88" s="204"/>
      <c r="O88" s="204"/>
      <c r="P88" s="205">
        <f>P89+P94+P105+P108+P111+P114+P119</f>
        <v>0</v>
      </c>
      <c r="Q88" s="204"/>
      <c r="R88" s="205">
        <f>R89+R94+R105+R108+R111+R114+R119</f>
        <v>0</v>
      </c>
      <c r="S88" s="204"/>
      <c r="T88" s="206">
        <f>T89+T94+T105+T108+T111+T114+T119</f>
        <v>0</v>
      </c>
      <c r="AR88" s="207" t="s">
        <v>22</v>
      </c>
      <c r="AT88" s="208" t="s">
        <v>78</v>
      </c>
      <c r="AU88" s="208" t="s">
        <v>79</v>
      </c>
      <c r="AY88" s="207" t="s">
        <v>125</v>
      </c>
      <c r="BK88" s="209">
        <f>BK89+BK94+BK105+BK108+BK111+BK114+BK119</f>
        <v>0</v>
      </c>
    </row>
    <row r="89" spans="2:63" s="11" customFormat="1" ht="22.8" customHeight="1">
      <c r="B89" s="196"/>
      <c r="C89" s="197"/>
      <c r="D89" s="198" t="s">
        <v>78</v>
      </c>
      <c r="E89" s="210" t="s">
        <v>79</v>
      </c>
      <c r="F89" s="210" t="s">
        <v>719</v>
      </c>
      <c r="G89" s="197"/>
      <c r="H89" s="197"/>
      <c r="I89" s="200"/>
      <c r="J89" s="211">
        <f>BK89</f>
        <v>0</v>
      </c>
      <c r="K89" s="197"/>
      <c r="L89" s="202"/>
      <c r="M89" s="203"/>
      <c r="N89" s="204"/>
      <c r="O89" s="204"/>
      <c r="P89" s="205">
        <f>SUM(P90:P93)</f>
        <v>0</v>
      </c>
      <c r="Q89" s="204"/>
      <c r="R89" s="205">
        <f>SUM(R90:R93)</f>
        <v>0</v>
      </c>
      <c r="S89" s="204"/>
      <c r="T89" s="206">
        <f>SUM(T90:T93)</f>
        <v>0</v>
      </c>
      <c r="AR89" s="207" t="s">
        <v>22</v>
      </c>
      <c r="AT89" s="208" t="s">
        <v>78</v>
      </c>
      <c r="AU89" s="208" t="s">
        <v>22</v>
      </c>
      <c r="AY89" s="207" t="s">
        <v>125</v>
      </c>
      <c r="BK89" s="209">
        <f>SUM(BK90:BK93)</f>
        <v>0</v>
      </c>
    </row>
    <row r="90" spans="2:65" s="1" customFormat="1" ht="16.5" customHeight="1">
      <c r="B90" s="39"/>
      <c r="C90" s="212" t="s">
        <v>22</v>
      </c>
      <c r="D90" s="212" t="s">
        <v>127</v>
      </c>
      <c r="E90" s="213" t="s">
        <v>720</v>
      </c>
      <c r="F90" s="214" t="s">
        <v>721</v>
      </c>
      <c r="G90" s="215" t="s">
        <v>722</v>
      </c>
      <c r="H90" s="216">
        <v>1</v>
      </c>
      <c r="I90" s="217"/>
      <c r="J90" s="218">
        <f>ROUND(I90*H90,2)</f>
        <v>0</v>
      </c>
      <c r="K90" s="214" t="s">
        <v>131</v>
      </c>
      <c r="L90" s="44"/>
      <c r="M90" s="219" t="s">
        <v>20</v>
      </c>
      <c r="N90" s="220" t="s">
        <v>50</v>
      </c>
      <c r="O90" s="84"/>
      <c r="P90" s="221">
        <f>O90*H90</f>
        <v>0</v>
      </c>
      <c r="Q90" s="221">
        <v>0</v>
      </c>
      <c r="R90" s="221">
        <f>Q90*H90</f>
        <v>0</v>
      </c>
      <c r="S90" s="221">
        <v>0</v>
      </c>
      <c r="T90" s="222">
        <f>S90*H90</f>
        <v>0</v>
      </c>
      <c r="AR90" s="223" t="s">
        <v>132</v>
      </c>
      <c r="AT90" s="223" t="s">
        <v>127</v>
      </c>
      <c r="AU90" s="223" t="s">
        <v>88</v>
      </c>
      <c r="AY90" s="18" t="s">
        <v>125</v>
      </c>
      <c r="BE90" s="224">
        <f>IF(N90="základní",J90,0)</f>
        <v>0</v>
      </c>
      <c r="BF90" s="224">
        <f>IF(N90="snížená",J90,0)</f>
        <v>0</v>
      </c>
      <c r="BG90" s="224">
        <f>IF(N90="zákl. přenesená",J90,0)</f>
        <v>0</v>
      </c>
      <c r="BH90" s="224">
        <f>IF(N90="sníž. přenesená",J90,0)</f>
        <v>0</v>
      </c>
      <c r="BI90" s="224">
        <f>IF(N90="nulová",J90,0)</f>
        <v>0</v>
      </c>
      <c r="BJ90" s="18" t="s">
        <v>22</v>
      </c>
      <c r="BK90" s="224">
        <f>ROUND(I90*H90,2)</f>
        <v>0</v>
      </c>
      <c r="BL90" s="18" t="s">
        <v>132</v>
      </c>
      <c r="BM90" s="223" t="s">
        <v>723</v>
      </c>
    </row>
    <row r="91" spans="2:47" s="1" customFormat="1" ht="12">
      <c r="B91" s="39"/>
      <c r="C91" s="40"/>
      <c r="D91" s="225" t="s">
        <v>134</v>
      </c>
      <c r="E91" s="40"/>
      <c r="F91" s="226" t="s">
        <v>721</v>
      </c>
      <c r="G91" s="40"/>
      <c r="H91" s="40"/>
      <c r="I91" s="136"/>
      <c r="J91" s="40"/>
      <c r="K91" s="40"/>
      <c r="L91" s="44"/>
      <c r="M91" s="227"/>
      <c r="N91" s="84"/>
      <c r="O91" s="84"/>
      <c r="P91" s="84"/>
      <c r="Q91" s="84"/>
      <c r="R91" s="84"/>
      <c r="S91" s="84"/>
      <c r="T91" s="85"/>
      <c r="AT91" s="18" t="s">
        <v>134</v>
      </c>
      <c r="AU91" s="18" t="s">
        <v>88</v>
      </c>
    </row>
    <row r="92" spans="2:65" s="1" customFormat="1" ht="16.5" customHeight="1">
      <c r="B92" s="39"/>
      <c r="C92" s="212" t="s">
        <v>88</v>
      </c>
      <c r="D92" s="212" t="s">
        <v>127</v>
      </c>
      <c r="E92" s="213" t="s">
        <v>406</v>
      </c>
      <c r="F92" s="214" t="s">
        <v>724</v>
      </c>
      <c r="G92" s="215" t="s">
        <v>722</v>
      </c>
      <c r="H92" s="216">
        <v>1</v>
      </c>
      <c r="I92" s="217"/>
      <c r="J92" s="218">
        <f>ROUND(I92*H92,2)</f>
        <v>0</v>
      </c>
      <c r="K92" s="214" t="s">
        <v>20</v>
      </c>
      <c r="L92" s="44"/>
      <c r="M92" s="219" t="s">
        <v>20</v>
      </c>
      <c r="N92" s="220" t="s">
        <v>50</v>
      </c>
      <c r="O92" s="84"/>
      <c r="P92" s="221">
        <f>O92*H92</f>
        <v>0</v>
      </c>
      <c r="Q92" s="221">
        <v>0</v>
      </c>
      <c r="R92" s="221">
        <f>Q92*H92</f>
        <v>0</v>
      </c>
      <c r="S92" s="221">
        <v>0</v>
      </c>
      <c r="T92" s="222">
        <f>S92*H92</f>
        <v>0</v>
      </c>
      <c r="AR92" s="223" t="s">
        <v>132</v>
      </c>
      <c r="AT92" s="223" t="s">
        <v>127</v>
      </c>
      <c r="AU92" s="223" t="s">
        <v>88</v>
      </c>
      <c r="AY92" s="18" t="s">
        <v>125</v>
      </c>
      <c r="BE92" s="224">
        <f>IF(N92="základní",J92,0)</f>
        <v>0</v>
      </c>
      <c r="BF92" s="224">
        <f>IF(N92="snížená",J92,0)</f>
        <v>0</v>
      </c>
      <c r="BG92" s="224">
        <f>IF(N92="zákl. přenesená",J92,0)</f>
        <v>0</v>
      </c>
      <c r="BH92" s="224">
        <f>IF(N92="sníž. přenesená",J92,0)</f>
        <v>0</v>
      </c>
      <c r="BI92" s="224">
        <f>IF(N92="nulová",J92,0)</f>
        <v>0</v>
      </c>
      <c r="BJ92" s="18" t="s">
        <v>22</v>
      </c>
      <c r="BK92" s="224">
        <f>ROUND(I92*H92,2)</f>
        <v>0</v>
      </c>
      <c r="BL92" s="18" t="s">
        <v>132</v>
      </c>
      <c r="BM92" s="223" t="s">
        <v>725</v>
      </c>
    </row>
    <row r="93" spans="2:47" s="1" customFormat="1" ht="12">
      <c r="B93" s="39"/>
      <c r="C93" s="40"/>
      <c r="D93" s="225" t="s">
        <v>134</v>
      </c>
      <c r="E93" s="40"/>
      <c r="F93" s="226" t="s">
        <v>724</v>
      </c>
      <c r="G93" s="40"/>
      <c r="H93" s="40"/>
      <c r="I93" s="136"/>
      <c r="J93" s="40"/>
      <c r="K93" s="40"/>
      <c r="L93" s="44"/>
      <c r="M93" s="227"/>
      <c r="N93" s="84"/>
      <c r="O93" s="84"/>
      <c r="P93" s="84"/>
      <c r="Q93" s="84"/>
      <c r="R93" s="84"/>
      <c r="S93" s="84"/>
      <c r="T93" s="85"/>
      <c r="AT93" s="18" t="s">
        <v>134</v>
      </c>
      <c r="AU93" s="18" t="s">
        <v>88</v>
      </c>
    </row>
    <row r="94" spans="2:63" s="11" customFormat="1" ht="22.8" customHeight="1">
      <c r="B94" s="196"/>
      <c r="C94" s="197"/>
      <c r="D94" s="198" t="s">
        <v>78</v>
      </c>
      <c r="E94" s="210" t="s">
        <v>726</v>
      </c>
      <c r="F94" s="210" t="s">
        <v>727</v>
      </c>
      <c r="G94" s="197"/>
      <c r="H94" s="197"/>
      <c r="I94" s="200"/>
      <c r="J94" s="211">
        <f>BK94</f>
        <v>0</v>
      </c>
      <c r="K94" s="197"/>
      <c r="L94" s="202"/>
      <c r="M94" s="203"/>
      <c r="N94" s="204"/>
      <c r="O94" s="204"/>
      <c r="P94" s="205">
        <f>SUM(P95:P104)</f>
        <v>0</v>
      </c>
      <c r="Q94" s="204"/>
      <c r="R94" s="205">
        <f>SUM(R95:R104)</f>
        <v>0</v>
      </c>
      <c r="S94" s="204"/>
      <c r="T94" s="206">
        <f>SUM(T95:T104)</f>
        <v>0</v>
      </c>
      <c r="AR94" s="207" t="s">
        <v>155</v>
      </c>
      <c r="AT94" s="208" t="s">
        <v>78</v>
      </c>
      <c r="AU94" s="208" t="s">
        <v>22</v>
      </c>
      <c r="AY94" s="207" t="s">
        <v>125</v>
      </c>
      <c r="BK94" s="209">
        <f>SUM(BK95:BK104)</f>
        <v>0</v>
      </c>
    </row>
    <row r="95" spans="2:65" s="1" customFormat="1" ht="16.5" customHeight="1">
      <c r="B95" s="39"/>
      <c r="C95" s="212" t="s">
        <v>145</v>
      </c>
      <c r="D95" s="212" t="s">
        <v>127</v>
      </c>
      <c r="E95" s="213" t="s">
        <v>728</v>
      </c>
      <c r="F95" s="214" t="s">
        <v>729</v>
      </c>
      <c r="G95" s="215" t="s">
        <v>722</v>
      </c>
      <c r="H95" s="216">
        <v>1</v>
      </c>
      <c r="I95" s="217"/>
      <c r="J95" s="218">
        <f>ROUND(I95*H95,2)</f>
        <v>0</v>
      </c>
      <c r="K95" s="214" t="s">
        <v>131</v>
      </c>
      <c r="L95" s="44"/>
      <c r="M95" s="219" t="s">
        <v>20</v>
      </c>
      <c r="N95" s="220" t="s">
        <v>50</v>
      </c>
      <c r="O95" s="84"/>
      <c r="P95" s="221">
        <f>O95*H95</f>
        <v>0</v>
      </c>
      <c r="Q95" s="221">
        <v>0</v>
      </c>
      <c r="R95" s="221">
        <f>Q95*H95</f>
        <v>0</v>
      </c>
      <c r="S95" s="221">
        <v>0</v>
      </c>
      <c r="T95" s="222">
        <f>S95*H95</f>
        <v>0</v>
      </c>
      <c r="AR95" s="223" t="s">
        <v>132</v>
      </c>
      <c r="AT95" s="223" t="s">
        <v>127</v>
      </c>
      <c r="AU95" s="223" t="s">
        <v>88</v>
      </c>
      <c r="AY95" s="18" t="s">
        <v>125</v>
      </c>
      <c r="BE95" s="224">
        <f>IF(N95="základní",J95,0)</f>
        <v>0</v>
      </c>
      <c r="BF95" s="224">
        <f>IF(N95="snížená",J95,0)</f>
        <v>0</v>
      </c>
      <c r="BG95" s="224">
        <f>IF(N95="zákl. přenesená",J95,0)</f>
        <v>0</v>
      </c>
      <c r="BH95" s="224">
        <f>IF(N95="sníž. přenesená",J95,0)</f>
        <v>0</v>
      </c>
      <c r="BI95" s="224">
        <f>IF(N95="nulová",J95,0)</f>
        <v>0</v>
      </c>
      <c r="BJ95" s="18" t="s">
        <v>22</v>
      </c>
      <c r="BK95" s="224">
        <f>ROUND(I95*H95,2)</f>
        <v>0</v>
      </c>
      <c r="BL95" s="18" t="s">
        <v>132</v>
      </c>
      <c r="BM95" s="223" t="s">
        <v>730</v>
      </c>
    </row>
    <row r="96" spans="2:47" s="1" customFormat="1" ht="12">
      <c r="B96" s="39"/>
      <c r="C96" s="40"/>
      <c r="D96" s="225" t="s">
        <v>134</v>
      </c>
      <c r="E96" s="40"/>
      <c r="F96" s="226" t="s">
        <v>729</v>
      </c>
      <c r="G96" s="40"/>
      <c r="H96" s="40"/>
      <c r="I96" s="136"/>
      <c r="J96" s="40"/>
      <c r="K96" s="40"/>
      <c r="L96" s="44"/>
      <c r="M96" s="227"/>
      <c r="N96" s="84"/>
      <c r="O96" s="84"/>
      <c r="P96" s="84"/>
      <c r="Q96" s="84"/>
      <c r="R96" s="84"/>
      <c r="S96" s="84"/>
      <c r="T96" s="85"/>
      <c r="AT96" s="18" t="s">
        <v>134</v>
      </c>
      <c r="AU96" s="18" t="s">
        <v>88</v>
      </c>
    </row>
    <row r="97" spans="2:65" s="1" customFormat="1" ht="16.5" customHeight="1">
      <c r="B97" s="39"/>
      <c r="C97" s="212" t="s">
        <v>132</v>
      </c>
      <c r="D97" s="212" t="s">
        <v>127</v>
      </c>
      <c r="E97" s="213" t="s">
        <v>731</v>
      </c>
      <c r="F97" s="214" t="s">
        <v>732</v>
      </c>
      <c r="G97" s="215" t="s">
        <v>722</v>
      </c>
      <c r="H97" s="216">
        <v>1</v>
      </c>
      <c r="I97" s="217"/>
      <c r="J97" s="218">
        <f>ROUND(I97*H97,2)</f>
        <v>0</v>
      </c>
      <c r="K97" s="214" t="s">
        <v>131</v>
      </c>
      <c r="L97" s="44"/>
      <c r="M97" s="219" t="s">
        <v>20</v>
      </c>
      <c r="N97" s="220" t="s">
        <v>50</v>
      </c>
      <c r="O97" s="84"/>
      <c r="P97" s="221">
        <f>O97*H97</f>
        <v>0</v>
      </c>
      <c r="Q97" s="221">
        <v>0</v>
      </c>
      <c r="R97" s="221">
        <f>Q97*H97</f>
        <v>0</v>
      </c>
      <c r="S97" s="221">
        <v>0</v>
      </c>
      <c r="T97" s="222">
        <f>S97*H97</f>
        <v>0</v>
      </c>
      <c r="AR97" s="223" t="s">
        <v>132</v>
      </c>
      <c r="AT97" s="223" t="s">
        <v>127</v>
      </c>
      <c r="AU97" s="223" t="s">
        <v>88</v>
      </c>
      <c r="AY97" s="18" t="s">
        <v>125</v>
      </c>
      <c r="BE97" s="224">
        <f>IF(N97="základní",J97,0)</f>
        <v>0</v>
      </c>
      <c r="BF97" s="224">
        <f>IF(N97="snížená",J97,0)</f>
        <v>0</v>
      </c>
      <c r="BG97" s="224">
        <f>IF(N97="zákl. přenesená",J97,0)</f>
        <v>0</v>
      </c>
      <c r="BH97" s="224">
        <f>IF(N97="sníž. přenesená",J97,0)</f>
        <v>0</v>
      </c>
      <c r="BI97" s="224">
        <f>IF(N97="nulová",J97,0)</f>
        <v>0</v>
      </c>
      <c r="BJ97" s="18" t="s">
        <v>22</v>
      </c>
      <c r="BK97" s="224">
        <f>ROUND(I97*H97,2)</f>
        <v>0</v>
      </c>
      <c r="BL97" s="18" t="s">
        <v>132</v>
      </c>
      <c r="BM97" s="223" t="s">
        <v>733</v>
      </c>
    </row>
    <row r="98" spans="2:47" s="1" customFormat="1" ht="12">
      <c r="B98" s="39"/>
      <c r="C98" s="40"/>
      <c r="D98" s="225" t="s">
        <v>134</v>
      </c>
      <c r="E98" s="40"/>
      <c r="F98" s="226" t="s">
        <v>732</v>
      </c>
      <c r="G98" s="40"/>
      <c r="H98" s="40"/>
      <c r="I98" s="136"/>
      <c r="J98" s="40"/>
      <c r="K98" s="40"/>
      <c r="L98" s="44"/>
      <c r="M98" s="227"/>
      <c r="N98" s="84"/>
      <c r="O98" s="84"/>
      <c r="P98" s="84"/>
      <c r="Q98" s="84"/>
      <c r="R98" s="84"/>
      <c r="S98" s="84"/>
      <c r="T98" s="85"/>
      <c r="AT98" s="18" t="s">
        <v>134</v>
      </c>
      <c r="AU98" s="18" t="s">
        <v>88</v>
      </c>
    </row>
    <row r="99" spans="2:65" s="1" customFormat="1" ht="16.5" customHeight="1">
      <c r="B99" s="39"/>
      <c r="C99" s="212" t="s">
        <v>155</v>
      </c>
      <c r="D99" s="212" t="s">
        <v>127</v>
      </c>
      <c r="E99" s="213" t="s">
        <v>734</v>
      </c>
      <c r="F99" s="214" t="s">
        <v>735</v>
      </c>
      <c r="G99" s="215" t="s">
        <v>722</v>
      </c>
      <c r="H99" s="216">
        <v>1</v>
      </c>
      <c r="I99" s="217"/>
      <c r="J99" s="218">
        <f>ROUND(I99*H99,2)</f>
        <v>0</v>
      </c>
      <c r="K99" s="214" t="s">
        <v>131</v>
      </c>
      <c r="L99" s="44"/>
      <c r="M99" s="219" t="s">
        <v>20</v>
      </c>
      <c r="N99" s="220" t="s">
        <v>50</v>
      </c>
      <c r="O99" s="84"/>
      <c r="P99" s="221">
        <f>O99*H99</f>
        <v>0</v>
      </c>
      <c r="Q99" s="221">
        <v>0</v>
      </c>
      <c r="R99" s="221">
        <f>Q99*H99</f>
        <v>0</v>
      </c>
      <c r="S99" s="221">
        <v>0</v>
      </c>
      <c r="T99" s="222">
        <f>S99*H99</f>
        <v>0</v>
      </c>
      <c r="AR99" s="223" t="s">
        <v>132</v>
      </c>
      <c r="AT99" s="223" t="s">
        <v>127</v>
      </c>
      <c r="AU99" s="223" t="s">
        <v>88</v>
      </c>
      <c r="AY99" s="18" t="s">
        <v>125</v>
      </c>
      <c r="BE99" s="224">
        <f>IF(N99="základní",J99,0)</f>
        <v>0</v>
      </c>
      <c r="BF99" s="224">
        <f>IF(N99="snížená",J99,0)</f>
        <v>0</v>
      </c>
      <c r="BG99" s="224">
        <f>IF(N99="zákl. přenesená",J99,0)</f>
        <v>0</v>
      </c>
      <c r="BH99" s="224">
        <f>IF(N99="sníž. přenesená",J99,0)</f>
        <v>0</v>
      </c>
      <c r="BI99" s="224">
        <f>IF(N99="nulová",J99,0)</f>
        <v>0</v>
      </c>
      <c r="BJ99" s="18" t="s">
        <v>22</v>
      </c>
      <c r="BK99" s="224">
        <f>ROUND(I99*H99,2)</f>
        <v>0</v>
      </c>
      <c r="BL99" s="18" t="s">
        <v>132</v>
      </c>
      <c r="BM99" s="223" t="s">
        <v>736</v>
      </c>
    </row>
    <row r="100" spans="2:47" s="1" customFormat="1" ht="12">
      <c r="B100" s="39"/>
      <c r="C100" s="40"/>
      <c r="D100" s="225" t="s">
        <v>134</v>
      </c>
      <c r="E100" s="40"/>
      <c r="F100" s="226" t="s">
        <v>735</v>
      </c>
      <c r="G100" s="40"/>
      <c r="H100" s="40"/>
      <c r="I100" s="136"/>
      <c r="J100" s="40"/>
      <c r="K100" s="40"/>
      <c r="L100" s="44"/>
      <c r="M100" s="227"/>
      <c r="N100" s="84"/>
      <c r="O100" s="84"/>
      <c r="P100" s="84"/>
      <c r="Q100" s="84"/>
      <c r="R100" s="84"/>
      <c r="S100" s="84"/>
      <c r="T100" s="85"/>
      <c r="AT100" s="18" t="s">
        <v>134</v>
      </c>
      <c r="AU100" s="18" t="s">
        <v>88</v>
      </c>
    </row>
    <row r="101" spans="2:65" s="1" customFormat="1" ht="16.5" customHeight="1">
      <c r="B101" s="39"/>
      <c r="C101" s="212" t="s">
        <v>160</v>
      </c>
      <c r="D101" s="212" t="s">
        <v>127</v>
      </c>
      <c r="E101" s="213" t="s">
        <v>737</v>
      </c>
      <c r="F101" s="214" t="s">
        <v>738</v>
      </c>
      <c r="G101" s="215" t="s">
        <v>722</v>
      </c>
      <c r="H101" s="216">
        <v>1</v>
      </c>
      <c r="I101" s="217"/>
      <c r="J101" s="218">
        <f>ROUND(I101*H101,2)</f>
        <v>0</v>
      </c>
      <c r="K101" s="214" t="s">
        <v>131</v>
      </c>
      <c r="L101" s="44"/>
      <c r="M101" s="219" t="s">
        <v>20</v>
      </c>
      <c r="N101" s="220" t="s">
        <v>50</v>
      </c>
      <c r="O101" s="84"/>
      <c r="P101" s="221">
        <f>O101*H101</f>
        <v>0</v>
      </c>
      <c r="Q101" s="221">
        <v>0</v>
      </c>
      <c r="R101" s="221">
        <f>Q101*H101</f>
        <v>0</v>
      </c>
      <c r="S101" s="221">
        <v>0</v>
      </c>
      <c r="T101" s="222">
        <f>S101*H101</f>
        <v>0</v>
      </c>
      <c r="AR101" s="223" t="s">
        <v>132</v>
      </c>
      <c r="AT101" s="223" t="s">
        <v>127</v>
      </c>
      <c r="AU101" s="223" t="s">
        <v>88</v>
      </c>
      <c r="AY101" s="18" t="s">
        <v>125</v>
      </c>
      <c r="BE101" s="224">
        <f>IF(N101="základní",J101,0)</f>
        <v>0</v>
      </c>
      <c r="BF101" s="224">
        <f>IF(N101="snížená",J101,0)</f>
        <v>0</v>
      </c>
      <c r="BG101" s="224">
        <f>IF(N101="zákl. přenesená",J101,0)</f>
        <v>0</v>
      </c>
      <c r="BH101" s="224">
        <f>IF(N101="sníž. přenesená",J101,0)</f>
        <v>0</v>
      </c>
      <c r="BI101" s="224">
        <f>IF(N101="nulová",J101,0)</f>
        <v>0</v>
      </c>
      <c r="BJ101" s="18" t="s">
        <v>22</v>
      </c>
      <c r="BK101" s="224">
        <f>ROUND(I101*H101,2)</f>
        <v>0</v>
      </c>
      <c r="BL101" s="18" t="s">
        <v>132</v>
      </c>
      <c r="BM101" s="223" t="s">
        <v>739</v>
      </c>
    </row>
    <row r="102" spans="2:47" s="1" customFormat="1" ht="12">
      <c r="B102" s="39"/>
      <c r="C102" s="40"/>
      <c r="D102" s="225" t="s">
        <v>134</v>
      </c>
      <c r="E102" s="40"/>
      <c r="F102" s="226" t="s">
        <v>738</v>
      </c>
      <c r="G102" s="40"/>
      <c r="H102" s="40"/>
      <c r="I102" s="136"/>
      <c r="J102" s="40"/>
      <c r="K102" s="40"/>
      <c r="L102" s="44"/>
      <c r="M102" s="227"/>
      <c r="N102" s="84"/>
      <c r="O102" s="84"/>
      <c r="P102" s="84"/>
      <c r="Q102" s="84"/>
      <c r="R102" s="84"/>
      <c r="S102" s="84"/>
      <c r="T102" s="85"/>
      <c r="AT102" s="18" t="s">
        <v>134</v>
      </c>
      <c r="AU102" s="18" t="s">
        <v>88</v>
      </c>
    </row>
    <row r="103" spans="2:65" s="1" customFormat="1" ht="16.5" customHeight="1">
      <c r="B103" s="39"/>
      <c r="C103" s="212" t="s">
        <v>167</v>
      </c>
      <c r="D103" s="212" t="s">
        <v>127</v>
      </c>
      <c r="E103" s="213" t="s">
        <v>740</v>
      </c>
      <c r="F103" s="214" t="s">
        <v>741</v>
      </c>
      <c r="G103" s="215" t="s">
        <v>722</v>
      </c>
      <c r="H103" s="216">
        <v>1</v>
      </c>
      <c r="I103" s="217"/>
      <c r="J103" s="218">
        <f>ROUND(I103*H103,2)</f>
        <v>0</v>
      </c>
      <c r="K103" s="214" t="s">
        <v>131</v>
      </c>
      <c r="L103" s="44"/>
      <c r="M103" s="219" t="s">
        <v>20</v>
      </c>
      <c r="N103" s="220" t="s">
        <v>50</v>
      </c>
      <c r="O103" s="84"/>
      <c r="P103" s="221">
        <f>O103*H103</f>
        <v>0</v>
      </c>
      <c r="Q103" s="221">
        <v>0</v>
      </c>
      <c r="R103" s="221">
        <f>Q103*H103</f>
        <v>0</v>
      </c>
      <c r="S103" s="221">
        <v>0</v>
      </c>
      <c r="T103" s="222">
        <f>S103*H103</f>
        <v>0</v>
      </c>
      <c r="AR103" s="223" t="s">
        <v>132</v>
      </c>
      <c r="AT103" s="223" t="s">
        <v>127</v>
      </c>
      <c r="AU103" s="223" t="s">
        <v>88</v>
      </c>
      <c r="AY103" s="18" t="s">
        <v>125</v>
      </c>
      <c r="BE103" s="224">
        <f>IF(N103="základní",J103,0)</f>
        <v>0</v>
      </c>
      <c r="BF103" s="224">
        <f>IF(N103="snížená",J103,0)</f>
        <v>0</v>
      </c>
      <c r="BG103" s="224">
        <f>IF(N103="zákl. přenesená",J103,0)</f>
        <v>0</v>
      </c>
      <c r="BH103" s="224">
        <f>IF(N103="sníž. přenesená",J103,0)</f>
        <v>0</v>
      </c>
      <c r="BI103" s="224">
        <f>IF(N103="nulová",J103,0)</f>
        <v>0</v>
      </c>
      <c r="BJ103" s="18" t="s">
        <v>22</v>
      </c>
      <c r="BK103" s="224">
        <f>ROUND(I103*H103,2)</f>
        <v>0</v>
      </c>
      <c r="BL103" s="18" t="s">
        <v>132</v>
      </c>
      <c r="BM103" s="223" t="s">
        <v>742</v>
      </c>
    </row>
    <row r="104" spans="2:47" s="1" customFormat="1" ht="12">
      <c r="B104" s="39"/>
      <c r="C104" s="40"/>
      <c r="D104" s="225" t="s">
        <v>134</v>
      </c>
      <c r="E104" s="40"/>
      <c r="F104" s="226" t="s">
        <v>741</v>
      </c>
      <c r="G104" s="40"/>
      <c r="H104" s="40"/>
      <c r="I104" s="136"/>
      <c r="J104" s="40"/>
      <c r="K104" s="40"/>
      <c r="L104" s="44"/>
      <c r="M104" s="227"/>
      <c r="N104" s="84"/>
      <c r="O104" s="84"/>
      <c r="P104" s="84"/>
      <c r="Q104" s="84"/>
      <c r="R104" s="84"/>
      <c r="S104" s="84"/>
      <c r="T104" s="85"/>
      <c r="AT104" s="18" t="s">
        <v>134</v>
      </c>
      <c r="AU104" s="18" t="s">
        <v>88</v>
      </c>
    </row>
    <row r="105" spans="2:63" s="11" customFormat="1" ht="22.8" customHeight="1">
      <c r="B105" s="196"/>
      <c r="C105" s="197"/>
      <c r="D105" s="198" t="s">
        <v>78</v>
      </c>
      <c r="E105" s="210" t="s">
        <v>743</v>
      </c>
      <c r="F105" s="210" t="s">
        <v>721</v>
      </c>
      <c r="G105" s="197"/>
      <c r="H105" s="197"/>
      <c r="I105" s="200"/>
      <c r="J105" s="211">
        <f>BK105</f>
        <v>0</v>
      </c>
      <c r="K105" s="197"/>
      <c r="L105" s="202"/>
      <c r="M105" s="203"/>
      <c r="N105" s="204"/>
      <c r="O105" s="204"/>
      <c r="P105" s="205">
        <f>SUM(P106:P107)</f>
        <v>0</v>
      </c>
      <c r="Q105" s="204"/>
      <c r="R105" s="205">
        <f>SUM(R106:R107)</f>
        <v>0</v>
      </c>
      <c r="S105" s="204"/>
      <c r="T105" s="206">
        <f>SUM(T106:T107)</f>
        <v>0</v>
      </c>
      <c r="AR105" s="207" t="s">
        <v>155</v>
      </c>
      <c r="AT105" s="208" t="s">
        <v>78</v>
      </c>
      <c r="AU105" s="208" t="s">
        <v>22</v>
      </c>
      <c r="AY105" s="207" t="s">
        <v>125</v>
      </c>
      <c r="BK105" s="209">
        <f>SUM(BK106:BK107)</f>
        <v>0</v>
      </c>
    </row>
    <row r="106" spans="2:65" s="1" customFormat="1" ht="16.5" customHeight="1">
      <c r="B106" s="39"/>
      <c r="C106" s="212" t="s">
        <v>175</v>
      </c>
      <c r="D106" s="212" t="s">
        <v>127</v>
      </c>
      <c r="E106" s="213" t="s">
        <v>84</v>
      </c>
      <c r="F106" s="214" t="s">
        <v>744</v>
      </c>
      <c r="G106" s="215" t="s">
        <v>722</v>
      </c>
      <c r="H106" s="216">
        <v>1</v>
      </c>
      <c r="I106" s="217"/>
      <c r="J106" s="218">
        <f>ROUND(I106*H106,2)</f>
        <v>0</v>
      </c>
      <c r="K106" s="214" t="s">
        <v>20</v>
      </c>
      <c r="L106" s="44"/>
      <c r="M106" s="219" t="s">
        <v>20</v>
      </c>
      <c r="N106" s="220" t="s">
        <v>50</v>
      </c>
      <c r="O106" s="84"/>
      <c r="P106" s="221">
        <f>O106*H106</f>
        <v>0</v>
      </c>
      <c r="Q106" s="221">
        <v>0</v>
      </c>
      <c r="R106" s="221">
        <f>Q106*H106</f>
        <v>0</v>
      </c>
      <c r="S106" s="221">
        <v>0</v>
      </c>
      <c r="T106" s="222">
        <f>S106*H106</f>
        <v>0</v>
      </c>
      <c r="AR106" s="223" t="s">
        <v>132</v>
      </c>
      <c r="AT106" s="223" t="s">
        <v>127</v>
      </c>
      <c r="AU106" s="223" t="s">
        <v>88</v>
      </c>
      <c r="AY106" s="18" t="s">
        <v>125</v>
      </c>
      <c r="BE106" s="224">
        <f>IF(N106="základní",J106,0)</f>
        <v>0</v>
      </c>
      <c r="BF106" s="224">
        <f>IF(N106="snížená",J106,0)</f>
        <v>0</v>
      </c>
      <c r="BG106" s="224">
        <f>IF(N106="zákl. přenesená",J106,0)</f>
        <v>0</v>
      </c>
      <c r="BH106" s="224">
        <f>IF(N106="sníž. přenesená",J106,0)</f>
        <v>0</v>
      </c>
      <c r="BI106" s="224">
        <f>IF(N106="nulová",J106,0)</f>
        <v>0</v>
      </c>
      <c r="BJ106" s="18" t="s">
        <v>22</v>
      </c>
      <c r="BK106" s="224">
        <f>ROUND(I106*H106,2)</f>
        <v>0</v>
      </c>
      <c r="BL106" s="18" t="s">
        <v>132</v>
      </c>
      <c r="BM106" s="223" t="s">
        <v>745</v>
      </c>
    </row>
    <row r="107" spans="2:47" s="1" customFormat="1" ht="12">
      <c r="B107" s="39"/>
      <c r="C107" s="40"/>
      <c r="D107" s="225" t="s">
        <v>134</v>
      </c>
      <c r="E107" s="40"/>
      <c r="F107" s="226" t="s">
        <v>744</v>
      </c>
      <c r="G107" s="40"/>
      <c r="H107" s="40"/>
      <c r="I107" s="136"/>
      <c r="J107" s="40"/>
      <c r="K107" s="40"/>
      <c r="L107" s="44"/>
      <c r="M107" s="227"/>
      <c r="N107" s="84"/>
      <c r="O107" s="84"/>
      <c r="P107" s="84"/>
      <c r="Q107" s="84"/>
      <c r="R107" s="84"/>
      <c r="S107" s="84"/>
      <c r="T107" s="85"/>
      <c r="AT107" s="18" t="s">
        <v>134</v>
      </c>
      <c r="AU107" s="18" t="s">
        <v>88</v>
      </c>
    </row>
    <row r="108" spans="2:63" s="11" customFormat="1" ht="22.8" customHeight="1">
      <c r="B108" s="196"/>
      <c r="C108" s="197"/>
      <c r="D108" s="198" t="s">
        <v>78</v>
      </c>
      <c r="E108" s="210" t="s">
        <v>746</v>
      </c>
      <c r="F108" s="210" t="s">
        <v>747</v>
      </c>
      <c r="G108" s="197"/>
      <c r="H108" s="197"/>
      <c r="I108" s="200"/>
      <c r="J108" s="211">
        <f>BK108</f>
        <v>0</v>
      </c>
      <c r="K108" s="197"/>
      <c r="L108" s="202"/>
      <c r="M108" s="203"/>
      <c r="N108" s="204"/>
      <c r="O108" s="204"/>
      <c r="P108" s="205">
        <f>SUM(P109:P110)</f>
        <v>0</v>
      </c>
      <c r="Q108" s="204"/>
      <c r="R108" s="205">
        <f>SUM(R109:R110)</f>
        <v>0</v>
      </c>
      <c r="S108" s="204"/>
      <c r="T108" s="206">
        <f>SUM(T109:T110)</f>
        <v>0</v>
      </c>
      <c r="AR108" s="207" t="s">
        <v>155</v>
      </c>
      <c r="AT108" s="208" t="s">
        <v>78</v>
      </c>
      <c r="AU108" s="208" t="s">
        <v>22</v>
      </c>
      <c r="AY108" s="207" t="s">
        <v>125</v>
      </c>
      <c r="BK108" s="209">
        <f>SUM(BK109:BK110)</f>
        <v>0</v>
      </c>
    </row>
    <row r="109" spans="2:65" s="1" customFormat="1" ht="16.5" customHeight="1">
      <c r="B109" s="39"/>
      <c r="C109" s="212" t="s">
        <v>180</v>
      </c>
      <c r="D109" s="212" t="s">
        <v>127</v>
      </c>
      <c r="E109" s="213" t="s">
        <v>748</v>
      </c>
      <c r="F109" s="214" t="s">
        <v>749</v>
      </c>
      <c r="G109" s="215" t="s">
        <v>722</v>
      </c>
      <c r="H109" s="216">
        <v>3</v>
      </c>
      <c r="I109" s="217"/>
      <c r="J109" s="218">
        <f>ROUND(I109*H109,2)</f>
        <v>0</v>
      </c>
      <c r="K109" s="214" t="s">
        <v>131</v>
      </c>
      <c r="L109" s="44"/>
      <c r="M109" s="219" t="s">
        <v>20</v>
      </c>
      <c r="N109" s="220" t="s">
        <v>50</v>
      </c>
      <c r="O109" s="84"/>
      <c r="P109" s="221">
        <f>O109*H109</f>
        <v>0</v>
      </c>
      <c r="Q109" s="221">
        <v>0</v>
      </c>
      <c r="R109" s="221">
        <f>Q109*H109</f>
        <v>0</v>
      </c>
      <c r="S109" s="221">
        <v>0</v>
      </c>
      <c r="T109" s="222">
        <f>S109*H109</f>
        <v>0</v>
      </c>
      <c r="AR109" s="223" t="s">
        <v>132</v>
      </c>
      <c r="AT109" s="223" t="s">
        <v>127</v>
      </c>
      <c r="AU109" s="223" t="s">
        <v>88</v>
      </c>
      <c r="AY109" s="18" t="s">
        <v>125</v>
      </c>
      <c r="BE109" s="224">
        <f>IF(N109="základní",J109,0)</f>
        <v>0</v>
      </c>
      <c r="BF109" s="224">
        <f>IF(N109="snížená",J109,0)</f>
        <v>0</v>
      </c>
      <c r="BG109" s="224">
        <f>IF(N109="zákl. přenesená",J109,0)</f>
        <v>0</v>
      </c>
      <c r="BH109" s="224">
        <f>IF(N109="sníž. přenesená",J109,0)</f>
        <v>0</v>
      </c>
      <c r="BI109" s="224">
        <f>IF(N109="nulová",J109,0)</f>
        <v>0</v>
      </c>
      <c r="BJ109" s="18" t="s">
        <v>22</v>
      </c>
      <c r="BK109" s="224">
        <f>ROUND(I109*H109,2)</f>
        <v>0</v>
      </c>
      <c r="BL109" s="18" t="s">
        <v>132</v>
      </c>
      <c r="BM109" s="223" t="s">
        <v>750</v>
      </c>
    </row>
    <row r="110" spans="2:47" s="1" customFormat="1" ht="12">
      <c r="B110" s="39"/>
      <c r="C110" s="40"/>
      <c r="D110" s="225" t="s">
        <v>134</v>
      </c>
      <c r="E110" s="40"/>
      <c r="F110" s="226" t="s">
        <v>749</v>
      </c>
      <c r="G110" s="40"/>
      <c r="H110" s="40"/>
      <c r="I110" s="136"/>
      <c r="J110" s="40"/>
      <c r="K110" s="40"/>
      <c r="L110" s="44"/>
      <c r="M110" s="227"/>
      <c r="N110" s="84"/>
      <c r="O110" s="84"/>
      <c r="P110" s="84"/>
      <c r="Q110" s="84"/>
      <c r="R110" s="84"/>
      <c r="S110" s="84"/>
      <c r="T110" s="85"/>
      <c r="AT110" s="18" t="s">
        <v>134</v>
      </c>
      <c r="AU110" s="18" t="s">
        <v>88</v>
      </c>
    </row>
    <row r="111" spans="2:63" s="11" customFormat="1" ht="22.8" customHeight="1">
      <c r="B111" s="196"/>
      <c r="C111" s="197"/>
      <c r="D111" s="198" t="s">
        <v>78</v>
      </c>
      <c r="E111" s="210" t="s">
        <v>751</v>
      </c>
      <c r="F111" s="210" t="s">
        <v>752</v>
      </c>
      <c r="G111" s="197"/>
      <c r="H111" s="197"/>
      <c r="I111" s="200"/>
      <c r="J111" s="211">
        <f>BK111</f>
        <v>0</v>
      </c>
      <c r="K111" s="197"/>
      <c r="L111" s="202"/>
      <c r="M111" s="203"/>
      <c r="N111" s="204"/>
      <c r="O111" s="204"/>
      <c r="P111" s="205">
        <f>SUM(P112:P113)</f>
        <v>0</v>
      </c>
      <c r="Q111" s="204"/>
      <c r="R111" s="205">
        <f>SUM(R112:R113)</f>
        <v>0</v>
      </c>
      <c r="S111" s="204"/>
      <c r="T111" s="206">
        <f>SUM(T112:T113)</f>
        <v>0</v>
      </c>
      <c r="AR111" s="207" t="s">
        <v>155</v>
      </c>
      <c r="AT111" s="208" t="s">
        <v>78</v>
      </c>
      <c r="AU111" s="208" t="s">
        <v>22</v>
      </c>
      <c r="AY111" s="207" t="s">
        <v>125</v>
      </c>
      <c r="BK111" s="209">
        <f>SUM(BK112:BK113)</f>
        <v>0</v>
      </c>
    </row>
    <row r="112" spans="2:65" s="1" customFormat="1" ht="16.5" customHeight="1">
      <c r="B112" s="39"/>
      <c r="C112" s="212" t="s">
        <v>27</v>
      </c>
      <c r="D112" s="212" t="s">
        <v>127</v>
      </c>
      <c r="E112" s="213" t="s">
        <v>753</v>
      </c>
      <c r="F112" s="214" t="s">
        <v>754</v>
      </c>
      <c r="G112" s="215" t="s">
        <v>722</v>
      </c>
      <c r="H112" s="216">
        <v>1</v>
      </c>
      <c r="I112" s="217"/>
      <c r="J112" s="218">
        <f>ROUND(I112*H112,2)</f>
        <v>0</v>
      </c>
      <c r="K112" s="214" t="s">
        <v>131</v>
      </c>
      <c r="L112" s="44"/>
      <c r="M112" s="219" t="s">
        <v>20</v>
      </c>
      <c r="N112" s="220" t="s">
        <v>50</v>
      </c>
      <c r="O112" s="84"/>
      <c r="P112" s="221">
        <f>O112*H112</f>
        <v>0</v>
      </c>
      <c r="Q112" s="221">
        <v>0</v>
      </c>
      <c r="R112" s="221">
        <f>Q112*H112</f>
        <v>0</v>
      </c>
      <c r="S112" s="221">
        <v>0</v>
      </c>
      <c r="T112" s="222">
        <f>S112*H112</f>
        <v>0</v>
      </c>
      <c r="AR112" s="223" t="s">
        <v>755</v>
      </c>
      <c r="AT112" s="223" t="s">
        <v>127</v>
      </c>
      <c r="AU112" s="223" t="s">
        <v>88</v>
      </c>
      <c r="AY112" s="18" t="s">
        <v>125</v>
      </c>
      <c r="BE112" s="224">
        <f>IF(N112="základní",J112,0)</f>
        <v>0</v>
      </c>
      <c r="BF112" s="224">
        <f>IF(N112="snížená",J112,0)</f>
        <v>0</v>
      </c>
      <c r="BG112" s="224">
        <f>IF(N112="zákl. přenesená",J112,0)</f>
        <v>0</v>
      </c>
      <c r="BH112" s="224">
        <f>IF(N112="sníž. přenesená",J112,0)</f>
        <v>0</v>
      </c>
      <c r="BI112" s="224">
        <f>IF(N112="nulová",J112,0)</f>
        <v>0</v>
      </c>
      <c r="BJ112" s="18" t="s">
        <v>22</v>
      </c>
      <c r="BK112" s="224">
        <f>ROUND(I112*H112,2)</f>
        <v>0</v>
      </c>
      <c r="BL112" s="18" t="s">
        <v>755</v>
      </c>
      <c r="BM112" s="223" t="s">
        <v>756</v>
      </c>
    </row>
    <row r="113" spans="2:47" s="1" customFormat="1" ht="12">
      <c r="B113" s="39"/>
      <c r="C113" s="40"/>
      <c r="D113" s="225" t="s">
        <v>134</v>
      </c>
      <c r="E113" s="40"/>
      <c r="F113" s="226" t="s">
        <v>754</v>
      </c>
      <c r="G113" s="40"/>
      <c r="H113" s="40"/>
      <c r="I113" s="136"/>
      <c r="J113" s="40"/>
      <c r="K113" s="40"/>
      <c r="L113" s="44"/>
      <c r="M113" s="227"/>
      <c r="N113" s="84"/>
      <c r="O113" s="84"/>
      <c r="P113" s="84"/>
      <c r="Q113" s="84"/>
      <c r="R113" s="84"/>
      <c r="S113" s="84"/>
      <c r="T113" s="85"/>
      <c r="AT113" s="18" t="s">
        <v>134</v>
      </c>
      <c r="AU113" s="18" t="s">
        <v>88</v>
      </c>
    </row>
    <row r="114" spans="2:63" s="11" customFormat="1" ht="22.8" customHeight="1">
      <c r="B114" s="196"/>
      <c r="C114" s="197"/>
      <c r="D114" s="198" t="s">
        <v>78</v>
      </c>
      <c r="E114" s="210" t="s">
        <v>757</v>
      </c>
      <c r="F114" s="210" t="s">
        <v>758</v>
      </c>
      <c r="G114" s="197"/>
      <c r="H114" s="197"/>
      <c r="I114" s="200"/>
      <c r="J114" s="211">
        <f>BK114</f>
        <v>0</v>
      </c>
      <c r="K114" s="197"/>
      <c r="L114" s="202"/>
      <c r="M114" s="203"/>
      <c r="N114" s="204"/>
      <c r="O114" s="204"/>
      <c r="P114" s="205">
        <f>SUM(P115:P118)</f>
        <v>0</v>
      </c>
      <c r="Q114" s="204"/>
      <c r="R114" s="205">
        <f>SUM(R115:R118)</f>
        <v>0</v>
      </c>
      <c r="S114" s="204"/>
      <c r="T114" s="206">
        <f>SUM(T115:T118)</f>
        <v>0</v>
      </c>
      <c r="AR114" s="207" t="s">
        <v>155</v>
      </c>
      <c r="AT114" s="208" t="s">
        <v>78</v>
      </c>
      <c r="AU114" s="208" t="s">
        <v>22</v>
      </c>
      <c r="AY114" s="207" t="s">
        <v>125</v>
      </c>
      <c r="BK114" s="209">
        <f>SUM(BK115:BK118)</f>
        <v>0</v>
      </c>
    </row>
    <row r="115" spans="2:65" s="1" customFormat="1" ht="16.5" customHeight="1">
      <c r="B115" s="39"/>
      <c r="C115" s="212" t="s">
        <v>193</v>
      </c>
      <c r="D115" s="212" t="s">
        <v>127</v>
      </c>
      <c r="E115" s="213" t="s">
        <v>759</v>
      </c>
      <c r="F115" s="214" t="s">
        <v>760</v>
      </c>
      <c r="G115" s="215" t="s">
        <v>722</v>
      </c>
      <c r="H115" s="216">
        <v>1</v>
      </c>
      <c r="I115" s="217"/>
      <c r="J115" s="218">
        <f>ROUND(I115*H115,2)</f>
        <v>0</v>
      </c>
      <c r="K115" s="214" t="s">
        <v>131</v>
      </c>
      <c r="L115" s="44"/>
      <c r="M115" s="219" t="s">
        <v>20</v>
      </c>
      <c r="N115" s="220" t="s">
        <v>50</v>
      </c>
      <c r="O115" s="84"/>
      <c r="P115" s="221">
        <f>O115*H115</f>
        <v>0</v>
      </c>
      <c r="Q115" s="221">
        <v>0</v>
      </c>
      <c r="R115" s="221">
        <f>Q115*H115</f>
        <v>0</v>
      </c>
      <c r="S115" s="221">
        <v>0</v>
      </c>
      <c r="T115" s="222">
        <f>S115*H115</f>
        <v>0</v>
      </c>
      <c r="AR115" s="223" t="s">
        <v>132</v>
      </c>
      <c r="AT115" s="223" t="s">
        <v>127</v>
      </c>
      <c r="AU115" s="223" t="s">
        <v>88</v>
      </c>
      <c r="AY115" s="18" t="s">
        <v>125</v>
      </c>
      <c r="BE115" s="224">
        <f>IF(N115="základní",J115,0)</f>
        <v>0</v>
      </c>
      <c r="BF115" s="224">
        <f>IF(N115="snížená",J115,0)</f>
        <v>0</v>
      </c>
      <c r="BG115" s="224">
        <f>IF(N115="zákl. přenesená",J115,0)</f>
        <v>0</v>
      </c>
      <c r="BH115" s="224">
        <f>IF(N115="sníž. přenesená",J115,0)</f>
        <v>0</v>
      </c>
      <c r="BI115" s="224">
        <f>IF(N115="nulová",J115,0)</f>
        <v>0</v>
      </c>
      <c r="BJ115" s="18" t="s">
        <v>22</v>
      </c>
      <c r="BK115" s="224">
        <f>ROUND(I115*H115,2)</f>
        <v>0</v>
      </c>
      <c r="BL115" s="18" t="s">
        <v>132</v>
      </c>
      <c r="BM115" s="223" t="s">
        <v>761</v>
      </c>
    </row>
    <row r="116" spans="2:47" s="1" customFormat="1" ht="12">
      <c r="B116" s="39"/>
      <c r="C116" s="40"/>
      <c r="D116" s="225" t="s">
        <v>134</v>
      </c>
      <c r="E116" s="40"/>
      <c r="F116" s="226" t="s">
        <v>760</v>
      </c>
      <c r="G116" s="40"/>
      <c r="H116" s="40"/>
      <c r="I116" s="136"/>
      <c r="J116" s="40"/>
      <c r="K116" s="40"/>
      <c r="L116" s="44"/>
      <c r="M116" s="227"/>
      <c r="N116" s="84"/>
      <c r="O116" s="84"/>
      <c r="P116" s="84"/>
      <c r="Q116" s="84"/>
      <c r="R116" s="84"/>
      <c r="S116" s="84"/>
      <c r="T116" s="85"/>
      <c r="AT116" s="18" t="s">
        <v>134</v>
      </c>
      <c r="AU116" s="18" t="s">
        <v>88</v>
      </c>
    </row>
    <row r="117" spans="2:65" s="1" customFormat="1" ht="16.5" customHeight="1">
      <c r="B117" s="39"/>
      <c r="C117" s="212" t="s">
        <v>199</v>
      </c>
      <c r="D117" s="212" t="s">
        <v>127</v>
      </c>
      <c r="E117" s="213" t="s">
        <v>762</v>
      </c>
      <c r="F117" s="214" t="s">
        <v>763</v>
      </c>
      <c r="G117" s="215" t="s">
        <v>722</v>
      </c>
      <c r="H117" s="216">
        <v>1</v>
      </c>
      <c r="I117" s="217"/>
      <c r="J117" s="218">
        <f>ROUND(I117*H117,2)</f>
        <v>0</v>
      </c>
      <c r="K117" s="214" t="s">
        <v>131</v>
      </c>
      <c r="L117" s="44"/>
      <c r="M117" s="219" t="s">
        <v>20</v>
      </c>
      <c r="N117" s="220" t="s">
        <v>50</v>
      </c>
      <c r="O117" s="84"/>
      <c r="P117" s="221">
        <f>O117*H117</f>
        <v>0</v>
      </c>
      <c r="Q117" s="221">
        <v>0</v>
      </c>
      <c r="R117" s="221">
        <f>Q117*H117</f>
        <v>0</v>
      </c>
      <c r="S117" s="221">
        <v>0</v>
      </c>
      <c r="T117" s="222">
        <f>S117*H117</f>
        <v>0</v>
      </c>
      <c r="AR117" s="223" t="s">
        <v>132</v>
      </c>
      <c r="AT117" s="223" t="s">
        <v>127</v>
      </c>
      <c r="AU117" s="223" t="s">
        <v>88</v>
      </c>
      <c r="AY117" s="18" t="s">
        <v>125</v>
      </c>
      <c r="BE117" s="224">
        <f>IF(N117="základní",J117,0)</f>
        <v>0</v>
      </c>
      <c r="BF117" s="224">
        <f>IF(N117="snížená",J117,0)</f>
        <v>0</v>
      </c>
      <c r="BG117" s="224">
        <f>IF(N117="zákl. přenesená",J117,0)</f>
        <v>0</v>
      </c>
      <c r="BH117" s="224">
        <f>IF(N117="sníž. přenesená",J117,0)</f>
        <v>0</v>
      </c>
      <c r="BI117" s="224">
        <f>IF(N117="nulová",J117,0)</f>
        <v>0</v>
      </c>
      <c r="BJ117" s="18" t="s">
        <v>22</v>
      </c>
      <c r="BK117" s="224">
        <f>ROUND(I117*H117,2)</f>
        <v>0</v>
      </c>
      <c r="BL117" s="18" t="s">
        <v>132</v>
      </c>
      <c r="BM117" s="223" t="s">
        <v>764</v>
      </c>
    </row>
    <row r="118" spans="2:47" s="1" customFormat="1" ht="12">
      <c r="B118" s="39"/>
      <c r="C118" s="40"/>
      <c r="D118" s="225" t="s">
        <v>134</v>
      </c>
      <c r="E118" s="40"/>
      <c r="F118" s="226" t="s">
        <v>763</v>
      </c>
      <c r="G118" s="40"/>
      <c r="H118" s="40"/>
      <c r="I118" s="136"/>
      <c r="J118" s="40"/>
      <c r="K118" s="40"/>
      <c r="L118" s="44"/>
      <c r="M118" s="227"/>
      <c r="N118" s="84"/>
      <c r="O118" s="84"/>
      <c r="P118" s="84"/>
      <c r="Q118" s="84"/>
      <c r="R118" s="84"/>
      <c r="S118" s="84"/>
      <c r="T118" s="85"/>
      <c r="AT118" s="18" t="s">
        <v>134</v>
      </c>
      <c r="AU118" s="18" t="s">
        <v>88</v>
      </c>
    </row>
    <row r="119" spans="2:63" s="11" customFormat="1" ht="22.8" customHeight="1">
      <c r="B119" s="196"/>
      <c r="C119" s="197"/>
      <c r="D119" s="198" t="s">
        <v>78</v>
      </c>
      <c r="E119" s="210" t="s">
        <v>765</v>
      </c>
      <c r="F119" s="210" t="s">
        <v>766</v>
      </c>
      <c r="G119" s="197"/>
      <c r="H119" s="197"/>
      <c r="I119" s="200"/>
      <c r="J119" s="211">
        <f>BK119</f>
        <v>0</v>
      </c>
      <c r="K119" s="197"/>
      <c r="L119" s="202"/>
      <c r="M119" s="203"/>
      <c r="N119" s="204"/>
      <c r="O119" s="204"/>
      <c r="P119" s="205">
        <f>SUM(P120:P122)</f>
        <v>0</v>
      </c>
      <c r="Q119" s="204"/>
      <c r="R119" s="205">
        <f>SUM(R120:R122)</f>
        <v>0</v>
      </c>
      <c r="S119" s="204"/>
      <c r="T119" s="206">
        <f>SUM(T120:T122)</f>
        <v>0</v>
      </c>
      <c r="AR119" s="207" t="s">
        <v>155</v>
      </c>
      <c r="AT119" s="208" t="s">
        <v>78</v>
      </c>
      <c r="AU119" s="208" t="s">
        <v>22</v>
      </c>
      <c r="AY119" s="207" t="s">
        <v>125</v>
      </c>
      <c r="BK119" s="209">
        <f>SUM(BK120:BK122)</f>
        <v>0</v>
      </c>
    </row>
    <row r="120" spans="2:65" s="1" customFormat="1" ht="16.5" customHeight="1">
      <c r="B120" s="39"/>
      <c r="C120" s="212" t="s">
        <v>204</v>
      </c>
      <c r="D120" s="212" t="s">
        <v>127</v>
      </c>
      <c r="E120" s="213" t="s">
        <v>767</v>
      </c>
      <c r="F120" s="214" t="s">
        <v>766</v>
      </c>
      <c r="G120" s="215" t="s">
        <v>722</v>
      </c>
      <c r="H120" s="216">
        <v>1</v>
      </c>
      <c r="I120" s="217"/>
      <c r="J120" s="218">
        <f>ROUND(I120*H120,2)</f>
        <v>0</v>
      </c>
      <c r="K120" s="214" t="s">
        <v>131</v>
      </c>
      <c r="L120" s="44"/>
      <c r="M120" s="219" t="s">
        <v>20</v>
      </c>
      <c r="N120" s="220" t="s">
        <v>50</v>
      </c>
      <c r="O120" s="84"/>
      <c r="P120" s="221">
        <f>O120*H120</f>
        <v>0</v>
      </c>
      <c r="Q120" s="221">
        <v>0</v>
      </c>
      <c r="R120" s="221">
        <f>Q120*H120</f>
        <v>0</v>
      </c>
      <c r="S120" s="221">
        <v>0</v>
      </c>
      <c r="T120" s="222">
        <f>S120*H120</f>
        <v>0</v>
      </c>
      <c r="AR120" s="223" t="s">
        <v>132</v>
      </c>
      <c r="AT120" s="223" t="s">
        <v>127</v>
      </c>
      <c r="AU120" s="223" t="s">
        <v>88</v>
      </c>
      <c r="AY120" s="18" t="s">
        <v>125</v>
      </c>
      <c r="BE120" s="224">
        <f>IF(N120="základní",J120,0)</f>
        <v>0</v>
      </c>
      <c r="BF120" s="224">
        <f>IF(N120="snížená",J120,0)</f>
        <v>0</v>
      </c>
      <c r="BG120" s="224">
        <f>IF(N120="zákl. přenesená",J120,0)</f>
        <v>0</v>
      </c>
      <c r="BH120" s="224">
        <f>IF(N120="sníž. přenesená",J120,0)</f>
        <v>0</v>
      </c>
      <c r="BI120" s="224">
        <f>IF(N120="nulová",J120,0)</f>
        <v>0</v>
      </c>
      <c r="BJ120" s="18" t="s">
        <v>22</v>
      </c>
      <c r="BK120" s="224">
        <f>ROUND(I120*H120,2)</f>
        <v>0</v>
      </c>
      <c r="BL120" s="18" t="s">
        <v>132</v>
      </c>
      <c r="BM120" s="223" t="s">
        <v>768</v>
      </c>
    </row>
    <row r="121" spans="2:47" s="1" customFormat="1" ht="12">
      <c r="B121" s="39"/>
      <c r="C121" s="40"/>
      <c r="D121" s="225" t="s">
        <v>134</v>
      </c>
      <c r="E121" s="40"/>
      <c r="F121" s="226" t="s">
        <v>766</v>
      </c>
      <c r="G121" s="40"/>
      <c r="H121" s="40"/>
      <c r="I121" s="136"/>
      <c r="J121" s="40"/>
      <c r="K121" s="40"/>
      <c r="L121" s="44"/>
      <c r="M121" s="227"/>
      <c r="N121" s="84"/>
      <c r="O121" s="84"/>
      <c r="P121" s="84"/>
      <c r="Q121" s="84"/>
      <c r="R121" s="84"/>
      <c r="S121" s="84"/>
      <c r="T121" s="85"/>
      <c r="AT121" s="18" t="s">
        <v>134</v>
      </c>
      <c r="AU121" s="18" t="s">
        <v>88</v>
      </c>
    </row>
    <row r="122" spans="2:47" s="1" customFormat="1" ht="12">
      <c r="B122" s="39"/>
      <c r="C122" s="40"/>
      <c r="D122" s="225" t="s">
        <v>494</v>
      </c>
      <c r="E122" s="40"/>
      <c r="F122" s="228" t="s">
        <v>769</v>
      </c>
      <c r="G122" s="40"/>
      <c r="H122" s="40"/>
      <c r="I122" s="136"/>
      <c r="J122" s="40"/>
      <c r="K122" s="40"/>
      <c r="L122" s="44"/>
      <c r="M122" s="282"/>
      <c r="N122" s="283"/>
      <c r="O122" s="283"/>
      <c r="P122" s="283"/>
      <c r="Q122" s="283"/>
      <c r="R122" s="283"/>
      <c r="S122" s="283"/>
      <c r="T122" s="284"/>
      <c r="AT122" s="18" t="s">
        <v>494</v>
      </c>
      <c r="AU122" s="18" t="s">
        <v>88</v>
      </c>
    </row>
    <row r="123" spans="2:12" s="1" customFormat="1" ht="6.95" customHeight="1">
      <c r="B123" s="59"/>
      <c r="C123" s="60"/>
      <c r="D123" s="60"/>
      <c r="E123" s="60"/>
      <c r="F123" s="60"/>
      <c r="G123" s="60"/>
      <c r="H123" s="60"/>
      <c r="I123" s="162"/>
      <c r="J123" s="60"/>
      <c r="K123" s="60"/>
      <c r="L123" s="44"/>
    </row>
  </sheetData>
  <sheetProtection password="CC35" sheet="1" objects="1" scenarios="1" formatColumns="0" formatRows="0" autoFilter="0"/>
  <autoFilter ref="C86:K122"/>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5" customWidth="1"/>
    <col min="2" max="2" width="1.7109375" style="285" customWidth="1"/>
    <col min="3" max="4" width="5.00390625" style="285" customWidth="1"/>
    <col min="5" max="5" width="11.7109375" style="285" customWidth="1"/>
    <col min="6" max="6" width="9.140625" style="285" customWidth="1"/>
    <col min="7" max="7" width="5.00390625" style="285" customWidth="1"/>
    <col min="8" max="8" width="77.8515625" style="285" customWidth="1"/>
    <col min="9" max="10" width="20.00390625" style="285" customWidth="1"/>
    <col min="11" max="11" width="1.7109375" style="285" customWidth="1"/>
  </cols>
  <sheetData>
    <row r="1" ht="37.5" customHeight="1"/>
    <row r="2" spans="2:11" ht="7.5" customHeight="1">
      <c r="B2" s="286"/>
      <c r="C2" s="287"/>
      <c r="D2" s="287"/>
      <c r="E2" s="287"/>
      <c r="F2" s="287"/>
      <c r="G2" s="287"/>
      <c r="H2" s="287"/>
      <c r="I2" s="287"/>
      <c r="J2" s="287"/>
      <c r="K2" s="288"/>
    </row>
    <row r="3" spans="2:11" s="16" customFormat="1" ht="45" customHeight="1">
      <c r="B3" s="289"/>
      <c r="C3" s="290" t="s">
        <v>770</v>
      </c>
      <c r="D3" s="290"/>
      <c r="E3" s="290"/>
      <c r="F3" s="290"/>
      <c r="G3" s="290"/>
      <c r="H3" s="290"/>
      <c r="I3" s="290"/>
      <c r="J3" s="290"/>
      <c r="K3" s="291"/>
    </row>
    <row r="4" spans="2:11" ht="25.5" customHeight="1">
      <c r="B4" s="292"/>
      <c r="C4" s="293" t="s">
        <v>771</v>
      </c>
      <c r="D4" s="293"/>
      <c r="E4" s="293"/>
      <c r="F4" s="293"/>
      <c r="G4" s="293"/>
      <c r="H4" s="293"/>
      <c r="I4" s="293"/>
      <c r="J4" s="293"/>
      <c r="K4" s="294"/>
    </row>
    <row r="5" spans="2:11" ht="5.25" customHeight="1">
      <c r="B5" s="292"/>
      <c r="C5" s="295"/>
      <c r="D5" s="295"/>
      <c r="E5" s="295"/>
      <c r="F5" s="295"/>
      <c r="G5" s="295"/>
      <c r="H5" s="295"/>
      <c r="I5" s="295"/>
      <c r="J5" s="295"/>
      <c r="K5" s="294"/>
    </row>
    <row r="6" spans="2:11" ht="15" customHeight="1">
      <c r="B6" s="292"/>
      <c r="C6" s="296" t="s">
        <v>772</v>
      </c>
      <c r="D6" s="296"/>
      <c r="E6" s="296"/>
      <c r="F6" s="296"/>
      <c r="G6" s="296"/>
      <c r="H6" s="296"/>
      <c r="I6" s="296"/>
      <c r="J6" s="296"/>
      <c r="K6" s="294"/>
    </row>
    <row r="7" spans="2:11" ht="15" customHeight="1">
      <c r="B7" s="297"/>
      <c r="C7" s="296" t="s">
        <v>773</v>
      </c>
      <c r="D7" s="296"/>
      <c r="E7" s="296"/>
      <c r="F7" s="296"/>
      <c r="G7" s="296"/>
      <c r="H7" s="296"/>
      <c r="I7" s="296"/>
      <c r="J7" s="296"/>
      <c r="K7" s="294"/>
    </row>
    <row r="8" spans="2:11" ht="12.75" customHeight="1">
      <c r="B8" s="297"/>
      <c r="C8" s="296"/>
      <c r="D8" s="296"/>
      <c r="E8" s="296"/>
      <c r="F8" s="296"/>
      <c r="G8" s="296"/>
      <c r="H8" s="296"/>
      <c r="I8" s="296"/>
      <c r="J8" s="296"/>
      <c r="K8" s="294"/>
    </row>
    <row r="9" spans="2:11" ht="15" customHeight="1">
      <c r="B9" s="297"/>
      <c r="C9" s="296" t="s">
        <v>774</v>
      </c>
      <c r="D9" s="296"/>
      <c r="E9" s="296"/>
      <c r="F9" s="296"/>
      <c r="G9" s="296"/>
      <c r="H9" s="296"/>
      <c r="I9" s="296"/>
      <c r="J9" s="296"/>
      <c r="K9" s="294"/>
    </row>
    <row r="10" spans="2:11" ht="15" customHeight="1">
      <c r="B10" s="297"/>
      <c r="C10" s="296"/>
      <c r="D10" s="296" t="s">
        <v>775</v>
      </c>
      <c r="E10" s="296"/>
      <c r="F10" s="296"/>
      <c r="G10" s="296"/>
      <c r="H10" s="296"/>
      <c r="I10" s="296"/>
      <c r="J10" s="296"/>
      <c r="K10" s="294"/>
    </row>
    <row r="11" spans="2:11" ht="15" customHeight="1">
      <c r="B11" s="297"/>
      <c r="C11" s="298"/>
      <c r="D11" s="296" t="s">
        <v>776</v>
      </c>
      <c r="E11" s="296"/>
      <c r="F11" s="296"/>
      <c r="G11" s="296"/>
      <c r="H11" s="296"/>
      <c r="I11" s="296"/>
      <c r="J11" s="296"/>
      <c r="K11" s="294"/>
    </row>
    <row r="12" spans="2:11" ht="15" customHeight="1">
      <c r="B12" s="297"/>
      <c r="C12" s="298"/>
      <c r="D12" s="296"/>
      <c r="E12" s="296"/>
      <c r="F12" s="296"/>
      <c r="G12" s="296"/>
      <c r="H12" s="296"/>
      <c r="I12" s="296"/>
      <c r="J12" s="296"/>
      <c r="K12" s="294"/>
    </row>
    <row r="13" spans="2:11" ht="15" customHeight="1">
      <c r="B13" s="297"/>
      <c r="C13" s="298"/>
      <c r="D13" s="299" t="s">
        <v>777</v>
      </c>
      <c r="E13" s="296"/>
      <c r="F13" s="296"/>
      <c r="G13" s="296"/>
      <c r="H13" s="296"/>
      <c r="I13" s="296"/>
      <c r="J13" s="296"/>
      <c r="K13" s="294"/>
    </row>
    <row r="14" spans="2:11" ht="12.75" customHeight="1">
      <c r="B14" s="297"/>
      <c r="C14" s="298"/>
      <c r="D14" s="298"/>
      <c r="E14" s="298"/>
      <c r="F14" s="298"/>
      <c r="G14" s="298"/>
      <c r="H14" s="298"/>
      <c r="I14" s="298"/>
      <c r="J14" s="298"/>
      <c r="K14" s="294"/>
    </row>
    <row r="15" spans="2:11" ht="15" customHeight="1">
      <c r="B15" s="297"/>
      <c r="C15" s="298"/>
      <c r="D15" s="296" t="s">
        <v>778</v>
      </c>
      <c r="E15" s="296"/>
      <c r="F15" s="296"/>
      <c r="G15" s="296"/>
      <c r="H15" s="296"/>
      <c r="I15" s="296"/>
      <c r="J15" s="296"/>
      <c r="K15" s="294"/>
    </row>
    <row r="16" spans="2:11" ht="15" customHeight="1">
      <c r="B16" s="297"/>
      <c r="C16" s="298"/>
      <c r="D16" s="296" t="s">
        <v>779</v>
      </c>
      <c r="E16" s="296"/>
      <c r="F16" s="296"/>
      <c r="G16" s="296"/>
      <c r="H16" s="296"/>
      <c r="I16" s="296"/>
      <c r="J16" s="296"/>
      <c r="K16" s="294"/>
    </row>
    <row r="17" spans="2:11" ht="15" customHeight="1">
      <c r="B17" s="297"/>
      <c r="C17" s="298"/>
      <c r="D17" s="296" t="s">
        <v>780</v>
      </c>
      <c r="E17" s="296"/>
      <c r="F17" s="296"/>
      <c r="G17" s="296"/>
      <c r="H17" s="296"/>
      <c r="I17" s="296"/>
      <c r="J17" s="296"/>
      <c r="K17" s="294"/>
    </row>
    <row r="18" spans="2:11" ht="15" customHeight="1">
      <c r="B18" s="297"/>
      <c r="C18" s="298"/>
      <c r="D18" s="298"/>
      <c r="E18" s="300" t="s">
        <v>86</v>
      </c>
      <c r="F18" s="296" t="s">
        <v>781</v>
      </c>
      <c r="G18" s="296"/>
      <c r="H18" s="296"/>
      <c r="I18" s="296"/>
      <c r="J18" s="296"/>
      <c r="K18" s="294"/>
    </row>
    <row r="19" spans="2:11" ht="15" customHeight="1">
      <c r="B19" s="297"/>
      <c r="C19" s="298"/>
      <c r="D19" s="298"/>
      <c r="E19" s="300" t="s">
        <v>782</v>
      </c>
      <c r="F19" s="296" t="s">
        <v>783</v>
      </c>
      <c r="G19" s="296"/>
      <c r="H19" s="296"/>
      <c r="I19" s="296"/>
      <c r="J19" s="296"/>
      <c r="K19" s="294"/>
    </row>
    <row r="20" spans="2:11" ht="15" customHeight="1">
      <c r="B20" s="297"/>
      <c r="C20" s="298"/>
      <c r="D20" s="298"/>
      <c r="E20" s="300" t="s">
        <v>784</v>
      </c>
      <c r="F20" s="296" t="s">
        <v>785</v>
      </c>
      <c r="G20" s="296"/>
      <c r="H20" s="296"/>
      <c r="I20" s="296"/>
      <c r="J20" s="296"/>
      <c r="K20" s="294"/>
    </row>
    <row r="21" spans="2:11" ht="15" customHeight="1">
      <c r="B21" s="297"/>
      <c r="C21" s="298"/>
      <c r="D21" s="298"/>
      <c r="E21" s="300" t="s">
        <v>786</v>
      </c>
      <c r="F21" s="296" t="s">
        <v>787</v>
      </c>
      <c r="G21" s="296"/>
      <c r="H21" s="296"/>
      <c r="I21" s="296"/>
      <c r="J21" s="296"/>
      <c r="K21" s="294"/>
    </row>
    <row r="22" spans="2:11" ht="15" customHeight="1">
      <c r="B22" s="297"/>
      <c r="C22" s="298"/>
      <c r="D22" s="298"/>
      <c r="E22" s="300" t="s">
        <v>788</v>
      </c>
      <c r="F22" s="296" t="s">
        <v>789</v>
      </c>
      <c r="G22" s="296"/>
      <c r="H22" s="296"/>
      <c r="I22" s="296"/>
      <c r="J22" s="296"/>
      <c r="K22" s="294"/>
    </row>
    <row r="23" spans="2:11" ht="15" customHeight="1">
      <c r="B23" s="297"/>
      <c r="C23" s="298"/>
      <c r="D23" s="298"/>
      <c r="E23" s="300" t="s">
        <v>790</v>
      </c>
      <c r="F23" s="296" t="s">
        <v>791</v>
      </c>
      <c r="G23" s="296"/>
      <c r="H23" s="296"/>
      <c r="I23" s="296"/>
      <c r="J23" s="296"/>
      <c r="K23" s="294"/>
    </row>
    <row r="24" spans="2:11" ht="12.75" customHeight="1">
      <c r="B24" s="297"/>
      <c r="C24" s="298"/>
      <c r="D24" s="298"/>
      <c r="E24" s="298"/>
      <c r="F24" s="298"/>
      <c r="G24" s="298"/>
      <c r="H24" s="298"/>
      <c r="I24" s="298"/>
      <c r="J24" s="298"/>
      <c r="K24" s="294"/>
    </row>
    <row r="25" spans="2:11" ht="15" customHeight="1">
      <c r="B25" s="297"/>
      <c r="C25" s="296" t="s">
        <v>792</v>
      </c>
      <c r="D25" s="296"/>
      <c r="E25" s="296"/>
      <c r="F25" s="296"/>
      <c r="G25" s="296"/>
      <c r="H25" s="296"/>
      <c r="I25" s="296"/>
      <c r="J25" s="296"/>
      <c r="K25" s="294"/>
    </row>
    <row r="26" spans="2:11" ht="15" customHeight="1">
      <c r="B26" s="297"/>
      <c r="C26" s="296" t="s">
        <v>793</v>
      </c>
      <c r="D26" s="296"/>
      <c r="E26" s="296"/>
      <c r="F26" s="296"/>
      <c r="G26" s="296"/>
      <c r="H26" s="296"/>
      <c r="I26" s="296"/>
      <c r="J26" s="296"/>
      <c r="K26" s="294"/>
    </row>
    <row r="27" spans="2:11" ht="15" customHeight="1">
      <c r="B27" s="297"/>
      <c r="C27" s="296"/>
      <c r="D27" s="296" t="s">
        <v>794</v>
      </c>
      <c r="E27" s="296"/>
      <c r="F27" s="296"/>
      <c r="G27" s="296"/>
      <c r="H27" s="296"/>
      <c r="I27" s="296"/>
      <c r="J27" s="296"/>
      <c r="K27" s="294"/>
    </row>
    <row r="28" spans="2:11" ht="15" customHeight="1">
      <c r="B28" s="297"/>
      <c r="C28" s="298"/>
      <c r="D28" s="296" t="s">
        <v>795</v>
      </c>
      <c r="E28" s="296"/>
      <c r="F28" s="296"/>
      <c r="G28" s="296"/>
      <c r="H28" s="296"/>
      <c r="I28" s="296"/>
      <c r="J28" s="296"/>
      <c r="K28" s="294"/>
    </row>
    <row r="29" spans="2:11" ht="12.75" customHeight="1">
      <c r="B29" s="297"/>
      <c r="C29" s="298"/>
      <c r="D29" s="298"/>
      <c r="E29" s="298"/>
      <c r="F29" s="298"/>
      <c r="G29" s="298"/>
      <c r="H29" s="298"/>
      <c r="I29" s="298"/>
      <c r="J29" s="298"/>
      <c r="K29" s="294"/>
    </row>
    <row r="30" spans="2:11" ht="15" customHeight="1">
      <c r="B30" s="297"/>
      <c r="C30" s="298"/>
      <c r="D30" s="296" t="s">
        <v>796</v>
      </c>
      <c r="E30" s="296"/>
      <c r="F30" s="296"/>
      <c r="G30" s="296"/>
      <c r="H30" s="296"/>
      <c r="I30" s="296"/>
      <c r="J30" s="296"/>
      <c r="K30" s="294"/>
    </row>
    <row r="31" spans="2:11" ht="15" customHeight="1">
      <c r="B31" s="297"/>
      <c r="C31" s="298"/>
      <c r="D31" s="296" t="s">
        <v>797</v>
      </c>
      <c r="E31" s="296"/>
      <c r="F31" s="296"/>
      <c r="G31" s="296"/>
      <c r="H31" s="296"/>
      <c r="I31" s="296"/>
      <c r="J31" s="296"/>
      <c r="K31" s="294"/>
    </row>
    <row r="32" spans="2:11" ht="12.75" customHeight="1">
      <c r="B32" s="297"/>
      <c r="C32" s="298"/>
      <c r="D32" s="298"/>
      <c r="E32" s="298"/>
      <c r="F32" s="298"/>
      <c r="G32" s="298"/>
      <c r="H32" s="298"/>
      <c r="I32" s="298"/>
      <c r="J32" s="298"/>
      <c r="K32" s="294"/>
    </row>
    <row r="33" spans="2:11" ht="15" customHeight="1">
      <c r="B33" s="297"/>
      <c r="C33" s="298"/>
      <c r="D33" s="296" t="s">
        <v>798</v>
      </c>
      <c r="E33" s="296"/>
      <c r="F33" s="296"/>
      <c r="G33" s="296"/>
      <c r="H33" s="296"/>
      <c r="I33" s="296"/>
      <c r="J33" s="296"/>
      <c r="K33" s="294"/>
    </row>
    <row r="34" spans="2:11" ht="15" customHeight="1">
      <c r="B34" s="297"/>
      <c r="C34" s="298"/>
      <c r="D34" s="296" t="s">
        <v>799</v>
      </c>
      <c r="E34" s="296"/>
      <c r="F34" s="296"/>
      <c r="G34" s="296"/>
      <c r="H34" s="296"/>
      <c r="I34" s="296"/>
      <c r="J34" s="296"/>
      <c r="K34" s="294"/>
    </row>
    <row r="35" spans="2:11" ht="15" customHeight="1">
      <c r="B35" s="297"/>
      <c r="C35" s="298"/>
      <c r="D35" s="296" t="s">
        <v>800</v>
      </c>
      <c r="E35" s="296"/>
      <c r="F35" s="296"/>
      <c r="G35" s="296"/>
      <c r="H35" s="296"/>
      <c r="I35" s="296"/>
      <c r="J35" s="296"/>
      <c r="K35" s="294"/>
    </row>
    <row r="36" spans="2:11" ht="15" customHeight="1">
      <c r="B36" s="297"/>
      <c r="C36" s="298"/>
      <c r="D36" s="296"/>
      <c r="E36" s="299" t="s">
        <v>111</v>
      </c>
      <c r="F36" s="296"/>
      <c r="G36" s="296" t="s">
        <v>801</v>
      </c>
      <c r="H36" s="296"/>
      <c r="I36" s="296"/>
      <c r="J36" s="296"/>
      <c r="K36" s="294"/>
    </row>
    <row r="37" spans="2:11" ht="30.75" customHeight="1">
      <c r="B37" s="297"/>
      <c r="C37" s="298"/>
      <c r="D37" s="296"/>
      <c r="E37" s="299" t="s">
        <v>802</v>
      </c>
      <c r="F37" s="296"/>
      <c r="G37" s="296" t="s">
        <v>803</v>
      </c>
      <c r="H37" s="296"/>
      <c r="I37" s="296"/>
      <c r="J37" s="296"/>
      <c r="K37" s="294"/>
    </row>
    <row r="38" spans="2:11" ht="15" customHeight="1">
      <c r="B38" s="297"/>
      <c r="C38" s="298"/>
      <c r="D38" s="296"/>
      <c r="E38" s="299" t="s">
        <v>60</v>
      </c>
      <c r="F38" s="296"/>
      <c r="G38" s="296" t="s">
        <v>804</v>
      </c>
      <c r="H38" s="296"/>
      <c r="I38" s="296"/>
      <c r="J38" s="296"/>
      <c r="K38" s="294"/>
    </row>
    <row r="39" spans="2:11" ht="15" customHeight="1">
      <c r="B39" s="297"/>
      <c r="C39" s="298"/>
      <c r="D39" s="296"/>
      <c r="E39" s="299" t="s">
        <v>61</v>
      </c>
      <c r="F39" s="296"/>
      <c r="G39" s="296" t="s">
        <v>805</v>
      </c>
      <c r="H39" s="296"/>
      <c r="I39" s="296"/>
      <c r="J39" s="296"/>
      <c r="K39" s="294"/>
    </row>
    <row r="40" spans="2:11" ht="15" customHeight="1">
      <c r="B40" s="297"/>
      <c r="C40" s="298"/>
      <c r="D40" s="296"/>
      <c r="E40" s="299" t="s">
        <v>112</v>
      </c>
      <c r="F40" s="296"/>
      <c r="G40" s="296" t="s">
        <v>806</v>
      </c>
      <c r="H40" s="296"/>
      <c r="I40" s="296"/>
      <c r="J40" s="296"/>
      <c r="K40" s="294"/>
    </row>
    <row r="41" spans="2:11" ht="15" customHeight="1">
      <c r="B41" s="297"/>
      <c r="C41" s="298"/>
      <c r="D41" s="296"/>
      <c r="E41" s="299" t="s">
        <v>113</v>
      </c>
      <c r="F41" s="296"/>
      <c r="G41" s="296" t="s">
        <v>807</v>
      </c>
      <c r="H41" s="296"/>
      <c r="I41" s="296"/>
      <c r="J41" s="296"/>
      <c r="K41" s="294"/>
    </row>
    <row r="42" spans="2:11" ht="15" customHeight="1">
      <c r="B42" s="297"/>
      <c r="C42" s="298"/>
      <c r="D42" s="296"/>
      <c r="E42" s="299" t="s">
        <v>808</v>
      </c>
      <c r="F42" s="296"/>
      <c r="G42" s="296" t="s">
        <v>809</v>
      </c>
      <c r="H42" s="296"/>
      <c r="I42" s="296"/>
      <c r="J42" s="296"/>
      <c r="K42" s="294"/>
    </row>
    <row r="43" spans="2:11" ht="15" customHeight="1">
      <c r="B43" s="297"/>
      <c r="C43" s="298"/>
      <c r="D43" s="296"/>
      <c r="E43" s="299"/>
      <c r="F43" s="296"/>
      <c r="G43" s="296" t="s">
        <v>810</v>
      </c>
      <c r="H43" s="296"/>
      <c r="I43" s="296"/>
      <c r="J43" s="296"/>
      <c r="K43" s="294"/>
    </row>
    <row r="44" spans="2:11" ht="15" customHeight="1">
      <c r="B44" s="297"/>
      <c r="C44" s="298"/>
      <c r="D44" s="296"/>
      <c r="E44" s="299" t="s">
        <v>811</v>
      </c>
      <c r="F44" s="296"/>
      <c r="G44" s="296" t="s">
        <v>812</v>
      </c>
      <c r="H44" s="296"/>
      <c r="I44" s="296"/>
      <c r="J44" s="296"/>
      <c r="K44" s="294"/>
    </row>
    <row r="45" spans="2:11" ht="15" customHeight="1">
      <c r="B45" s="297"/>
      <c r="C45" s="298"/>
      <c r="D45" s="296"/>
      <c r="E45" s="299" t="s">
        <v>115</v>
      </c>
      <c r="F45" s="296"/>
      <c r="G45" s="296" t="s">
        <v>813</v>
      </c>
      <c r="H45" s="296"/>
      <c r="I45" s="296"/>
      <c r="J45" s="296"/>
      <c r="K45" s="294"/>
    </row>
    <row r="46" spans="2:11" ht="12.75" customHeight="1">
      <c r="B46" s="297"/>
      <c r="C46" s="298"/>
      <c r="D46" s="296"/>
      <c r="E46" s="296"/>
      <c r="F46" s="296"/>
      <c r="G46" s="296"/>
      <c r="H46" s="296"/>
      <c r="I46" s="296"/>
      <c r="J46" s="296"/>
      <c r="K46" s="294"/>
    </row>
    <row r="47" spans="2:11" ht="15" customHeight="1">
      <c r="B47" s="297"/>
      <c r="C47" s="298"/>
      <c r="D47" s="296" t="s">
        <v>814</v>
      </c>
      <c r="E47" s="296"/>
      <c r="F47" s="296"/>
      <c r="G47" s="296"/>
      <c r="H47" s="296"/>
      <c r="I47" s="296"/>
      <c r="J47" s="296"/>
      <c r="K47" s="294"/>
    </row>
    <row r="48" spans="2:11" ht="15" customHeight="1">
      <c r="B48" s="297"/>
      <c r="C48" s="298"/>
      <c r="D48" s="298"/>
      <c r="E48" s="296" t="s">
        <v>815</v>
      </c>
      <c r="F48" s="296"/>
      <c r="G48" s="296"/>
      <c r="H48" s="296"/>
      <c r="I48" s="296"/>
      <c r="J48" s="296"/>
      <c r="K48" s="294"/>
    </row>
    <row r="49" spans="2:11" ht="15" customHeight="1">
      <c r="B49" s="297"/>
      <c r="C49" s="298"/>
      <c r="D49" s="298"/>
      <c r="E49" s="296" t="s">
        <v>816</v>
      </c>
      <c r="F49" s="296"/>
      <c r="G49" s="296"/>
      <c r="H49" s="296"/>
      <c r="I49" s="296"/>
      <c r="J49" s="296"/>
      <c r="K49" s="294"/>
    </row>
    <row r="50" spans="2:11" ht="15" customHeight="1">
      <c r="B50" s="297"/>
      <c r="C50" s="298"/>
      <c r="D50" s="298"/>
      <c r="E50" s="296" t="s">
        <v>817</v>
      </c>
      <c r="F50" s="296"/>
      <c r="G50" s="296"/>
      <c r="H50" s="296"/>
      <c r="I50" s="296"/>
      <c r="J50" s="296"/>
      <c r="K50" s="294"/>
    </row>
    <row r="51" spans="2:11" ht="15" customHeight="1">
      <c r="B51" s="297"/>
      <c r="C51" s="298"/>
      <c r="D51" s="296" t="s">
        <v>818</v>
      </c>
      <c r="E51" s="296"/>
      <c r="F51" s="296"/>
      <c r="G51" s="296"/>
      <c r="H51" s="296"/>
      <c r="I51" s="296"/>
      <c r="J51" s="296"/>
      <c r="K51" s="294"/>
    </row>
    <row r="52" spans="2:11" ht="25.5" customHeight="1">
      <c r="B52" s="292"/>
      <c r="C52" s="293" t="s">
        <v>819</v>
      </c>
      <c r="D52" s="293"/>
      <c r="E52" s="293"/>
      <c r="F52" s="293"/>
      <c r="G52" s="293"/>
      <c r="H52" s="293"/>
      <c r="I52" s="293"/>
      <c r="J52" s="293"/>
      <c r="K52" s="294"/>
    </row>
    <row r="53" spans="2:11" ht="5.25" customHeight="1">
      <c r="B53" s="292"/>
      <c r="C53" s="295"/>
      <c r="D53" s="295"/>
      <c r="E53" s="295"/>
      <c r="F53" s="295"/>
      <c r="G53" s="295"/>
      <c r="H53" s="295"/>
      <c r="I53" s="295"/>
      <c r="J53" s="295"/>
      <c r="K53" s="294"/>
    </row>
    <row r="54" spans="2:11" ht="15" customHeight="1">
      <c r="B54" s="292"/>
      <c r="C54" s="296" t="s">
        <v>820</v>
      </c>
      <c r="D54" s="296"/>
      <c r="E54" s="296"/>
      <c r="F54" s="296"/>
      <c r="G54" s="296"/>
      <c r="H54" s="296"/>
      <c r="I54" s="296"/>
      <c r="J54" s="296"/>
      <c r="K54" s="294"/>
    </row>
    <row r="55" spans="2:11" ht="15" customHeight="1">
      <c r="B55" s="292"/>
      <c r="C55" s="296" t="s">
        <v>821</v>
      </c>
      <c r="D55" s="296"/>
      <c r="E55" s="296"/>
      <c r="F55" s="296"/>
      <c r="G55" s="296"/>
      <c r="H55" s="296"/>
      <c r="I55" s="296"/>
      <c r="J55" s="296"/>
      <c r="K55" s="294"/>
    </row>
    <row r="56" spans="2:11" ht="12.75" customHeight="1">
      <c r="B56" s="292"/>
      <c r="C56" s="296"/>
      <c r="D56" s="296"/>
      <c r="E56" s="296"/>
      <c r="F56" s="296"/>
      <c r="G56" s="296"/>
      <c r="H56" s="296"/>
      <c r="I56" s="296"/>
      <c r="J56" s="296"/>
      <c r="K56" s="294"/>
    </row>
    <row r="57" spans="2:11" ht="15" customHeight="1">
      <c r="B57" s="292"/>
      <c r="C57" s="296" t="s">
        <v>822</v>
      </c>
      <c r="D57" s="296"/>
      <c r="E57" s="296"/>
      <c r="F57" s="296"/>
      <c r="G57" s="296"/>
      <c r="H57" s="296"/>
      <c r="I57" s="296"/>
      <c r="J57" s="296"/>
      <c r="K57" s="294"/>
    </row>
    <row r="58" spans="2:11" ht="15" customHeight="1">
      <c r="B58" s="292"/>
      <c r="C58" s="298"/>
      <c r="D58" s="296" t="s">
        <v>823</v>
      </c>
      <c r="E58" s="296"/>
      <c r="F58" s="296"/>
      <c r="G58" s="296"/>
      <c r="H58" s="296"/>
      <c r="I58" s="296"/>
      <c r="J58" s="296"/>
      <c r="K58" s="294"/>
    </row>
    <row r="59" spans="2:11" ht="15" customHeight="1">
      <c r="B59" s="292"/>
      <c r="C59" s="298"/>
      <c r="D59" s="296" t="s">
        <v>824</v>
      </c>
      <c r="E59" s="296"/>
      <c r="F59" s="296"/>
      <c r="G59" s="296"/>
      <c r="H59" s="296"/>
      <c r="I59" s="296"/>
      <c r="J59" s="296"/>
      <c r="K59" s="294"/>
    </row>
    <row r="60" spans="2:11" ht="15" customHeight="1">
      <c r="B60" s="292"/>
      <c r="C60" s="298"/>
      <c r="D60" s="296" t="s">
        <v>825</v>
      </c>
      <c r="E60" s="296"/>
      <c r="F60" s="296"/>
      <c r="G60" s="296"/>
      <c r="H60" s="296"/>
      <c r="I60" s="296"/>
      <c r="J60" s="296"/>
      <c r="K60" s="294"/>
    </row>
    <row r="61" spans="2:11" ht="15" customHeight="1">
      <c r="B61" s="292"/>
      <c r="C61" s="298"/>
      <c r="D61" s="296" t="s">
        <v>826</v>
      </c>
      <c r="E61" s="296"/>
      <c r="F61" s="296"/>
      <c r="G61" s="296"/>
      <c r="H61" s="296"/>
      <c r="I61" s="296"/>
      <c r="J61" s="296"/>
      <c r="K61" s="294"/>
    </row>
    <row r="62" spans="2:11" ht="15" customHeight="1">
      <c r="B62" s="292"/>
      <c r="C62" s="298"/>
      <c r="D62" s="301" t="s">
        <v>827</v>
      </c>
      <c r="E62" s="301"/>
      <c r="F62" s="301"/>
      <c r="G62" s="301"/>
      <c r="H62" s="301"/>
      <c r="I62" s="301"/>
      <c r="J62" s="301"/>
      <c r="K62" s="294"/>
    </row>
    <row r="63" spans="2:11" ht="15" customHeight="1">
      <c r="B63" s="292"/>
      <c r="C63" s="298"/>
      <c r="D63" s="296" t="s">
        <v>828</v>
      </c>
      <c r="E63" s="296"/>
      <c r="F63" s="296"/>
      <c r="G63" s="296"/>
      <c r="H63" s="296"/>
      <c r="I63" s="296"/>
      <c r="J63" s="296"/>
      <c r="K63" s="294"/>
    </row>
    <row r="64" spans="2:11" ht="12.75" customHeight="1">
      <c r="B64" s="292"/>
      <c r="C64" s="298"/>
      <c r="D64" s="298"/>
      <c r="E64" s="302"/>
      <c r="F64" s="298"/>
      <c r="G64" s="298"/>
      <c r="H64" s="298"/>
      <c r="I64" s="298"/>
      <c r="J64" s="298"/>
      <c r="K64" s="294"/>
    </row>
    <row r="65" spans="2:11" ht="15" customHeight="1">
      <c r="B65" s="292"/>
      <c r="C65" s="298"/>
      <c r="D65" s="296" t="s">
        <v>829</v>
      </c>
      <c r="E65" s="296"/>
      <c r="F65" s="296"/>
      <c r="G65" s="296"/>
      <c r="H65" s="296"/>
      <c r="I65" s="296"/>
      <c r="J65" s="296"/>
      <c r="K65" s="294"/>
    </row>
    <row r="66" spans="2:11" ht="15" customHeight="1">
      <c r="B66" s="292"/>
      <c r="C66" s="298"/>
      <c r="D66" s="301" t="s">
        <v>830</v>
      </c>
      <c r="E66" s="301"/>
      <c r="F66" s="301"/>
      <c r="G66" s="301"/>
      <c r="H66" s="301"/>
      <c r="I66" s="301"/>
      <c r="J66" s="301"/>
      <c r="K66" s="294"/>
    </row>
    <row r="67" spans="2:11" ht="15" customHeight="1">
      <c r="B67" s="292"/>
      <c r="C67" s="298"/>
      <c r="D67" s="296" t="s">
        <v>831</v>
      </c>
      <c r="E67" s="296"/>
      <c r="F67" s="296"/>
      <c r="G67" s="296"/>
      <c r="H67" s="296"/>
      <c r="I67" s="296"/>
      <c r="J67" s="296"/>
      <c r="K67" s="294"/>
    </row>
    <row r="68" spans="2:11" ht="15" customHeight="1">
      <c r="B68" s="292"/>
      <c r="C68" s="298"/>
      <c r="D68" s="296" t="s">
        <v>832</v>
      </c>
      <c r="E68" s="296"/>
      <c r="F68" s="296"/>
      <c r="G68" s="296"/>
      <c r="H68" s="296"/>
      <c r="I68" s="296"/>
      <c r="J68" s="296"/>
      <c r="K68" s="294"/>
    </row>
    <row r="69" spans="2:11" ht="15" customHeight="1">
      <c r="B69" s="292"/>
      <c r="C69" s="298"/>
      <c r="D69" s="296" t="s">
        <v>833</v>
      </c>
      <c r="E69" s="296"/>
      <c r="F69" s="296"/>
      <c r="G69" s="296"/>
      <c r="H69" s="296"/>
      <c r="I69" s="296"/>
      <c r="J69" s="296"/>
      <c r="K69" s="294"/>
    </row>
    <row r="70" spans="2:11" ht="15" customHeight="1">
      <c r="B70" s="292"/>
      <c r="C70" s="298"/>
      <c r="D70" s="296" t="s">
        <v>834</v>
      </c>
      <c r="E70" s="296"/>
      <c r="F70" s="296"/>
      <c r="G70" s="296"/>
      <c r="H70" s="296"/>
      <c r="I70" s="296"/>
      <c r="J70" s="296"/>
      <c r="K70" s="294"/>
    </row>
    <row r="71" spans="2:11" ht="12.75" customHeight="1">
      <c r="B71" s="303"/>
      <c r="C71" s="304"/>
      <c r="D71" s="304"/>
      <c r="E71" s="304"/>
      <c r="F71" s="304"/>
      <c r="G71" s="304"/>
      <c r="H71" s="304"/>
      <c r="I71" s="304"/>
      <c r="J71" s="304"/>
      <c r="K71" s="305"/>
    </row>
    <row r="72" spans="2:11" ht="18.75" customHeight="1">
      <c r="B72" s="306"/>
      <c r="C72" s="306"/>
      <c r="D72" s="306"/>
      <c r="E72" s="306"/>
      <c r="F72" s="306"/>
      <c r="G72" s="306"/>
      <c r="H72" s="306"/>
      <c r="I72" s="306"/>
      <c r="J72" s="306"/>
      <c r="K72" s="307"/>
    </row>
    <row r="73" spans="2:11" ht="18.75" customHeight="1">
      <c r="B73" s="307"/>
      <c r="C73" s="307"/>
      <c r="D73" s="307"/>
      <c r="E73" s="307"/>
      <c r="F73" s="307"/>
      <c r="G73" s="307"/>
      <c r="H73" s="307"/>
      <c r="I73" s="307"/>
      <c r="J73" s="307"/>
      <c r="K73" s="307"/>
    </row>
    <row r="74" spans="2:11" ht="7.5" customHeight="1">
      <c r="B74" s="308"/>
      <c r="C74" s="309"/>
      <c r="D74" s="309"/>
      <c r="E74" s="309"/>
      <c r="F74" s="309"/>
      <c r="G74" s="309"/>
      <c r="H74" s="309"/>
      <c r="I74" s="309"/>
      <c r="J74" s="309"/>
      <c r="K74" s="310"/>
    </row>
    <row r="75" spans="2:11" ht="45" customHeight="1">
      <c r="B75" s="311"/>
      <c r="C75" s="312" t="s">
        <v>835</v>
      </c>
      <c r="D75" s="312"/>
      <c r="E75" s="312"/>
      <c r="F75" s="312"/>
      <c r="G75" s="312"/>
      <c r="H75" s="312"/>
      <c r="I75" s="312"/>
      <c r="J75" s="312"/>
      <c r="K75" s="313"/>
    </row>
    <row r="76" spans="2:11" ht="17.25" customHeight="1">
      <c r="B76" s="311"/>
      <c r="C76" s="314" t="s">
        <v>836</v>
      </c>
      <c r="D76" s="314"/>
      <c r="E76" s="314"/>
      <c r="F76" s="314" t="s">
        <v>837</v>
      </c>
      <c r="G76" s="315"/>
      <c r="H76" s="314" t="s">
        <v>61</v>
      </c>
      <c r="I76" s="314" t="s">
        <v>64</v>
      </c>
      <c r="J76" s="314" t="s">
        <v>838</v>
      </c>
      <c r="K76" s="313"/>
    </row>
    <row r="77" spans="2:11" ht="17.25" customHeight="1">
      <c r="B77" s="311"/>
      <c r="C77" s="316" t="s">
        <v>839</v>
      </c>
      <c r="D77" s="316"/>
      <c r="E77" s="316"/>
      <c r="F77" s="317" t="s">
        <v>840</v>
      </c>
      <c r="G77" s="318"/>
      <c r="H77" s="316"/>
      <c r="I77" s="316"/>
      <c r="J77" s="316" t="s">
        <v>841</v>
      </c>
      <c r="K77" s="313"/>
    </row>
    <row r="78" spans="2:11" ht="5.25" customHeight="1">
      <c r="B78" s="311"/>
      <c r="C78" s="319"/>
      <c r="D78" s="319"/>
      <c r="E78" s="319"/>
      <c r="F78" s="319"/>
      <c r="G78" s="320"/>
      <c r="H78" s="319"/>
      <c r="I78" s="319"/>
      <c r="J78" s="319"/>
      <c r="K78" s="313"/>
    </row>
    <row r="79" spans="2:11" ht="15" customHeight="1">
      <c r="B79" s="311"/>
      <c r="C79" s="299" t="s">
        <v>60</v>
      </c>
      <c r="D79" s="319"/>
      <c r="E79" s="319"/>
      <c r="F79" s="321" t="s">
        <v>842</v>
      </c>
      <c r="G79" s="320"/>
      <c r="H79" s="299" t="s">
        <v>843</v>
      </c>
      <c r="I79" s="299" t="s">
        <v>844</v>
      </c>
      <c r="J79" s="299">
        <v>20</v>
      </c>
      <c r="K79" s="313"/>
    </row>
    <row r="80" spans="2:11" ht="15" customHeight="1">
      <c r="B80" s="311"/>
      <c r="C80" s="299" t="s">
        <v>845</v>
      </c>
      <c r="D80" s="299"/>
      <c r="E80" s="299"/>
      <c r="F80" s="321" t="s">
        <v>842</v>
      </c>
      <c r="G80" s="320"/>
      <c r="H80" s="299" t="s">
        <v>846</v>
      </c>
      <c r="I80" s="299" t="s">
        <v>844</v>
      </c>
      <c r="J80" s="299">
        <v>120</v>
      </c>
      <c r="K80" s="313"/>
    </row>
    <row r="81" spans="2:11" ht="15" customHeight="1">
      <c r="B81" s="322"/>
      <c r="C81" s="299" t="s">
        <v>847</v>
      </c>
      <c r="D81" s="299"/>
      <c r="E81" s="299"/>
      <c r="F81" s="321" t="s">
        <v>848</v>
      </c>
      <c r="G81" s="320"/>
      <c r="H81" s="299" t="s">
        <v>849</v>
      </c>
      <c r="I81" s="299" t="s">
        <v>844</v>
      </c>
      <c r="J81" s="299">
        <v>50</v>
      </c>
      <c r="K81" s="313"/>
    </row>
    <row r="82" spans="2:11" ht="15" customHeight="1">
      <c r="B82" s="322"/>
      <c r="C82" s="299" t="s">
        <v>850</v>
      </c>
      <c r="D82" s="299"/>
      <c r="E82" s="299"/>
      <c r="F82" s="321" t="s">
        <v>842</v>
      </c>
      <c r="G82" s="320"/>
      <c r="H82" s="299" t="s">
        <v>851</v>
      </c>
      <c r="I82" s="299" t="s">
        <v>852</v>
      </c>
      <c r="J82" s="299"/>
      <c r="K82" s="313"/>
    </row>
    <row r="83" spans="2:11" ht="15" customHeight="1">
      <c r="B83" s="322"/>
      <c r="C83" s="323" t="s">
        <v>853</v>
      </c>
      <c r="D83" s="323"/>
      <c r="E83" s="323"/>
      <c r="F83" s="324" t="s">
        <v>848</v>
      </c>
      <c r="G83" s="323"/>
      <c r="H83" s="323" t="s">
        <v>854</v>
      </c>
      <c r="I83" s="323" t="s">
        <v>844</v>
      </c>
      <c r="J83" s="323">
        <v>15</v>
      </c>
      <c r="K83" s="313"/>
    </row>
    <row r="84" spans="2:11" ht="15" customHeight="1">
      <c r="B84" s="322"/>
      <c r="C84" s="323" t="s">
        <v>855</v>
      </c>
      <c r="D84" s="323"/>
      <c r="E84" s="323"/>
      <c r="F84" s="324" t="s">
        <v>848</v>
      </c>
      <c r="G84" s="323"/>
      <c r="H84" s="323" t="s">
        <v>856</v>
      </c>
      <c r="I84" s="323" t="s">
        <v>844</v>
      </c>
      <c r="J84" s="323">
        <v>15</v>
      </c>
      <c r="K84" s="313"/>
    </row>
    <row r="85" spans="2:11" ht="15" customHeight="1">
      <c r="B85" s="322"/>
      <c r="C85" s="323" t="s">
        <v>857</v>
      </c>
      <c r="D85" s="323"/>
      <c r="E85" s="323"/>
      <c r="F85" s="324" t="s">
        <v>848</v>
      </c>
      <c r="G85" s="323"/>
      <c r="H85" s="323" t="s">
        <v>858</v>
      </c>
      <c r="I85" s="323" t="s">
        <v>844</v>
      </c>
      <c r="J85" s="323">
        <v>20</v>
      </c>
      <c r="K85" s="313"/>
    </row>
    <row r="86" spans="2:11" ht="15" customHeight="1">
      <c r="B86" s="322"/>
      <c r="C86" s="323" t="s">
        <v>859</v>
      </c>
      <c r="D86" s="323"/>
      <c r="E86" s="323"/>
      <c r="F86" s="324" t="s">
        <v>848</v>
      </c>
      <c r="G86" s="323"/>
      <c r="H86" s="323" t="s">
        <v>860</v>
      </c>
      <c r="I86" s="323" t="s">
        <v>844</v>
      </c>
      <c r="J86" s="323">
        <v>20</v>
      </c>
      <c r="K86" s="313"/>
    </row>
    <row r="87" spans="2:11" ht="15" customHeight="1">
      <c r="B87" s="322"/>
      <c r="C87" s="299" t="s">
        <v>861</v>
      </c>
      <c r="D87" s="299"/>
      <c r="E87" s="299"/>
      <c r="F87" s="321" t="s">
        <v>848</v>
      </c>
      <c r="G87" s="320"/>
      <c r="H87" s="299" t="s">
        <v>862</v>
      </c>
      <c r="I87" s="299" t="s">
        <v>844</v>
      </c>
      <c r="J87" s="299">
        <v>50</v>
      </c>
      <c r="K87" s="313"/>
    </row>
    <row r="88" spans="2:11" ht="15" customHeight="1">
      <c r="B88" s="322"/>
      <c r="C88" s="299" t="s">
        <v>863</v>
      </c>
      <c r="D88" s="299"/>
      <c r="E88" s="299"/>
      <c r="F88" s="321" t="s">
        <v>848</v>
      </c>
      <c r="G88" s="320"/>
      <c r="H88" s="299" t="s">
        <v>864</v>
      </c>
      <c r="I88" s="299" t="s">
        <v>844</v>
      </c>
      <c r="J88" s="299">
        <v>20</v>
      </c>
      <c r="K88" s="313"/>
    </row>
    <row r="89" spans="2:11" ht="15" customHeight="1">
      <c r="B89" s="322"/>
      <c r="C89" s="299" t="s">
        <v>865</v>
      </c>
      <c r="D89" s="299"/>
      <c r="E89" s="299"/>
      <c r="F89" s="321" t="s">
        <v>848</v>
      </c>
      <c r="G89" s="320"/>
      <c r="H89" s="299" t="s">
        <v>866</v>
      </c>
      <c r="I89" s="299" t="s">
        <v>844</v>
      </c>
      <c r="J89" s="299">
        <v>20</v>
      </c>
      <c r="K89" s="313"/>
    </row>
    <row r="90" spans="2:11" ht="15" customHeight="1">
      <c r="B90" s="322"/>
      <c r="C90" s="299" t="s">
        <v>867</v>
      </c>
      <c r="D90" s="299"/>
      <c r="E90" s="299"/>
      <c r="F90" s="321" t="s">
        <v>848</v>
      </c>
      <c r="G90" s="320"/>
      <c r="H90" s="299" t="s">
        <v>868</v>
      </c>
      <c r="I90" s="299" t="s">
        <v>844</v>
      </c>
      <c r="J90" s="299">
        <v>50</v>
      </c>
      <c r="K90" s="313"/>
    </row>
    <row r="91" spans="2:11" ht="15" customHeight="1">
      <c r="B91" s="322"/>
      <c r="C91" s="299" t="s">
        <v>869</v>
      </c>
      <c r="D91" s="299"/>
      <c r="E91" s="299"/>
      <c r="F91" s="321" t="s">
        <v>848</v>
      </c>
      <c r="G91" s="320"/>
      <c r="H91" s="299" t="s">
        <v>869</v>
      </c>
      <c r="I91" s="299" t="s">
        <v>844</v>
      </c>
      <c r="J91" s="299">
        <v>50</v>
      </c>
      <c r="K91" s="313"/>
    </row>
    <row r="92" spans="2:11" ht="15" customHeight="1">
      <c r="B92" s="322"/>
      <c r="C92" s="299" t="s">
        <v>870</v>
      </c>
      <c r="D92" s="299"/>
      <c r="E92" s="299"/>
      <c r="F92" s="321" t="s">
        <v>848</v>
      </c>
      <c r="G92" s="320"/>
      <c r="H92" s="299" t="s">
        <v>871</v>
      </c>
      <c r="I92" s="299" t="s">
        <v>844</v>
      </c>
      <c r="J92" s="299">
        <v>255</v>
      </c>
      <c r="K92" s="313"/>
    </row>
    <row r="93" spans="2:11" ht="15" customHeight="1">
      <c r="B93" s="322"/>
      <c r="C93" s="299" t="s">
        <v>872</v>
      </c>
      <c r="D93" s="299"/>
      <c r="E93" s="299"/>
      <c r="F93" s="321" t="s">
        <v>842</v>
      </c>
      <c r="G93" s="320"/>
      <c r="H93" s="299" t="s">
        <v>873</v>
      </c>
      <c r="I93" s="299" t="s">
        <v>874</v>
      </c>
      <c r="J93" s="299"/>
      <c r="K93" s="313"/>
    </row>
    <row r="94" spans="2:11" ht="15" customHeight="1">
      <c r="B94" s="322"/>
      <c r="C94" s="299" t="s">
        <v>875</v>
      </c>
      <c r="D94" s="299"/>
      <c r="E94" s="299"/>
      <c r="F94" s="321" t="s">
        <v>842</v>
      </c>
      <c r="G94" s="320"/>
      <c r="H94" s="299" t="s">
        <v>876</v>
      </c>
      <c r="I94" s="299" t="s">
        <v>877</v>
      </c>
      <c r="J94" s="299"/>
      <c r="K94" s="313"/>
    </row>
    <row r="95" spans="2:11" ht="15" customHeight="1">
      <c r="B95" s="322"/>
      <c r="C95" s="299" t="s">
        <v>878</v>
      </c>
      <c r="D95" s="299"/>
      <c r="E95" s="299"/>
      <c r="F95" s="321" t="s">
        <v>842</v>
      </c>
      <c r="G95" s="320"/>
      <c r="H95" s="299" t="s">
        <v>878</v>
      </c>
      <c r="I95" s="299" t="s">
        <v>877</v>
      </c>
      <c r="J95" s="299"/>
      <c r="K95" s="313"/>
    </row>
    <row r="96" spans="2:11" ht="15" customHeight="1">
      <c r="B96" s="322"/>
      <c r="C96" s="299" t="s">
        <v>45</v>
      </c>
      <c r="D96" s="299"/>
      <c r="E96" s="299"/>
      <c r="F96" s="321" t="s">
        <v>842</v>
      </c>
      <c r="G96" s="320"/>
      <c r="H96" s="299" t="s">
        <v>879</v>
      </c>
      <c r="I96" s="299" t="s">
        <v>877</v>
      </c>
      <c r="J96" s="299"/>
      <c r="K96" s="313"/>
    </row>
    <row r="97" spans="2:11" ht="15" customHeight="1">
      <c r="B97" s="322"/>
      <c r="C97" s="299" t="s">
        <v>55</v>
      </c>
      <c r="D97" s="299"/>
      <c r="E97" s="299"/>
      <c r="F97" s="321" t="s">
        <v>842</v>
      </c>
      <c r="G97" s="320"/>
      <c r="H97" s="299" t="s">
        <v>880</v>
      </c>
      <c r="I97" s="299" t="s">
        <v>877</v>
      </c>
      <c r="J97" s="299"/>
      <c r="K97" s="313"/>
    </row>
    <row r="98" spans="2:11" ht="15" customHeight="1">
      <c r="B98" s="325"/>
      <c r="C98" s="326"/>
      <c r="D98" s="326"/>
      <c r="E98" s="326"/>
      <c r="F98" s="326"/>
      <c r="G98" s="326"/>
      <c r="H98" s="326"/>
      <c r="I98" s="326"/>
      <c r="J98" s="326"/>
      <c r="K98" s="327"/>
    </row>
    <row r="99" spans="2:11" ht="18.75" customHeight="1">
      <c r="B99" s="328"/>
      <c r="C99" s="329"/>
      <c r="D99" s="329"/>
      <c r="E99" s="329"/>
      <c r="F99" s="329"/>
      <c r="G99" s="329"/>
      <c r="H99" s="329"/>
      <c r="I99" s="329"/>
      <c r="J99" s="329"/>
      <c r="K99" s="328"/>
    </row>
    <row r="100" spans="2:11" ht="18.75" customHeight="1">
      <c r="B100" s="307"/>
      <c r="C100" s="307"/>
      <c r="D100" s="307"/>
      <c r="E100" s="307"/>
      <c r="F100" s="307"/>
      <c r="G100" s="307"/>
      <c r="H100" s="307"/>
      <c r="I100" s="307"/>
      <c r="J100" s="307"/>
      <c r="K100" s="307"/>
    </row>
    <row r="101" spans="2:11" ht="7.5" customHeight="1">
      <c r="B101" s="308"/>
      <c r="C101" s="309"/>
      <c r="D101" s="309"/>
      <c r="E101" s="309"/>
      <c r="F101" s="309"/>
      <c r="G101" s="309"/>
      <c r="H101" s="309"/>
      <c r="I101" s="309"/>
      <c r="J101" s="309"/>
      <c r="K101" s="310"/>
    </row>
    <row r="102" spans="2:11" ht="45" customHeight="1">
      <c r="B102" s="311"/>
      <c r="C102" s="312" t="s">
        <v>881</v>
      </c>
      <c r="D102" s="312"/>
      <c r="E102" s="312"/>
      <c r="F102" s="312"/>
      <c r="G102" s="312"/>
      <c r="H102" s="312"/>
      <c r="I102" s="312"/>
      <c r="J102" s="312"/>
      <c r="K102" s="313"/>
    </row>
    <row r="103" spans="2:11" ht="17.25" customHeight="1">
      <c r="B103" s="311"/>
      <c r="C103" s="314" t="s">
        <v>836</v>
      </c>
      <c r="D103" s="314"/>
      <c r="E103" s="314"/>
      <c r="F103" s="314" t="s">
        <v>837</v>
      </c>
      <c r="G103" s="315"/>
      <c r="H103" s="314" t="s">
        <v>61</v>
      </c>
      <c r="I103" s="314" t="s">
        <v>64</v>
      </c>
      <c r="J103" s="314" t="s">
        <v>838</v>
      </c>
      <c r="K103" s="313"/>
    </row>
    <row r="104" spans="2:11" ht="17.25" customHeight="1">
      <c r="B104" s="311"/>
      <c r="C104" s="316" t="s">
        <v>839</v>
      </c>
      <c r="D104" s="316"/>
      <c r="E104" s="316"/>
      <c r="F104" s="317" t="s">
        <v>840</v>
      </c>
      <c r="G104" s="318"/>
      <c r="H104" s="316"/>
      <c r="I104" s="316"/>
      <c r="J104" s="316" t="s">
        <v>841</v>
      </c>
      <c r="K104" s="313"/>
    </row>
    <row r="105" spans="2:11" ht="5.25" customHeight="1">
      <c r="B105" s="311"/>
      <c r="C105" s="314"/>
      <c r="D105" s="314"/>
      <c r="E105" s="314"/>
      <c r="F105" s="314"/>
      <c r="G105" s="330"/>
      <c r="H105" s="314"/>
      <c r="I105" s="314"/>
      <c r="J105" s="314"/>
      <c r="K105" s="313"/>
    </row>
    <row r="106" spans="2:11" ht="15" customHeight="1">
      <c r="B106" s="311"/>
      <c r="C106" s="299" t="s">
        <v>60</v>
      </c>
      <c r="D106" s="319"/>
      <c r="E106" s="319"/>
      <c r="F106" s="321" t="s">
        <v>842</v>
      </c>
      <c r="G106" s="330"/>
      <c r="H106" s="299" t="s">
        <v>882</v>
      </c>
      <c r="I106" s="299" t="s">
        <v>844</v>
      </c>
      <c r="J106" s="299">
        <v>20</v>
      </c>
      <c r="K106" s="313"/>
    </row>
    <row r="107" spans="2:11" ht="15" customHeight="1">
      <c r="B107" s="311"/>
      <c r="C107" s="299" t="s">
        <v>845</v>
      </c>
      <c r="D107" s="299"/>
      <c r="E107" s="299"/>
      <c r="F107" s="321" t="s">
        <v>842</v>
      </c>
      <c r="G107" s="299"/>
      <c r="H107" s="299" t="s">
        <v>882</v>
      </c>
      <c r="I107" s="299" t="s">
        <v>844</v>
      </c>
      <c r="J107" s="299">
        <v>120</v>
      </c>
      <c r="K107" s="313"/>
    </row>
    <row r="108" spans="2:11" ht="15" customHeight="1">
      <c r="B108" s="322"/>
      <c r="C108" s="299" t="s">
        <v>847</v>
      </c>
      <c r="D108" s="299"/>
      <c r="E108" s="299"/>
      <c r="F108" s="321" t="s">
        <v>848</v>
      </c>
      <c r="G108" s="299"/>
      <c r="H108" s="299" t="s">
        <v>882</v>
      </c>
      <c r="I108" s="299" t="s">
        <v>844</v>
      </c>
      <c r="J108" s="299">
        <v>50</v>
      </c>
      <c r="K108" s="313"/>
    </row>
    <row r="109" spans="2:11" ht="15" customHeight="1">
      <c r="B109" s="322"/>
      <c r="C109" s="299" t="s">
        <v>850</v>
      </c>
      <c r="D109" s="299"/>
      <c r="E109" s="299"/>
      <c r="F109" s="321" t="s">
        <v>842</v>
      </c>
      <c r="G109" s="299"/>
      <c r="H109" s="299" t="s">
        <v>882</v>
      </c>
      <c r="I109" s="299" t="s">
        <v>852</v>
      </c>
      <c r="J109" s="299"/>
      <c r="K109" s="313"/>
    </row>
    <row r="110" spans="2:11" ht="15" customHeight="1">
      <c r="B110" s="322"/>
      <c r="C110" s="299" t="s">
        <v>861</v>
      </c>
      <c r="D110" s="299"/>
      <c r="E110" s="299"/>
      <c r="F110" s="321" t="s">
        <v>848</v>
      </c>
      <c r="G110" s="299"/>
      <c r="H110" s="299" t="s">
        <v>882</v>
      </c>
      <c r="I110" s="299" t="s">
        <v>844</v>
      </c>
      <c r="J110" s="299">
        <v>50</v>
      </c>
      <c r="K110" s="313"/>
    </row>
    <row r="111" spans="2:11" ht="15" customHeight="1">
      <c r="B111" s="322"/>
      <c r="C111" s="299" t="s">
        <v>869</v>
      </c>
      <c r="D111" s="299"/>
      <c r="E111" s="299"/>
      <c r="F111" s="321" t="s">
        <v>848</v>
      </c>
      <c r="G111" s="299"/>
      <c r="H111" s="299" t="s">
        <v>882</v>
      </c>
      <c r="I111" s="299" t="s">
        <v>844</v>
      </c>
      <c r="J111" s="299">
        <v>50</v>
      </c>
      <c r="K111" s="313"/>
    </row>
    <row r="112" spans="2:11" ht="15" customHeight="1">
      <c r="B112" s="322"/>
      <c r="C112" s="299" t="s">
        <v>867</v>
      </c>
      <c r="D112" s="299"/>
      <c r="E112" s="299"/>
      <c r="F112" s="321" t="s">
        <v>848</v>
      </c>
      <c r="G112" s="299"/>
      <c r="H112" s="299" t="s">
        <v>882</v>
      </c>
      <c r="I112" s="299" t="s">
        <v>844</v>
      </c>
      <c r="J112" s="299">
        <v>50</v>
      </c>
      <c r="K112" s="313"/>
    </row>
    <row r="113" spans="2:11" ht="15" customHeight="1">
      <c r="B113" s="322"/>
      <c r="C113" s="299" t="s">
        <v>60</v>
      </c>
      <c r="D113" s="299"/>
      <c r="E113" s="299"/>
      <c r="F113" s="321" t="s">
        <v>842</v>
      </c>
      <c r="G113" s="299"/>
      <c r="H113" s="299" t="s">
        <v>883</v>
      </c>
      <c r="I113" s="299" t="s">
        <v>844</v>
      </c>
      <c r="J113" s="299">
        <v>20</v>
      </c>
      <c r="K113" s="313"/>
    </row>
    <row r="114" spans="2:11" ht="15" customHeight="1">
      <c r="B114" s="322"/>
      <c r="C114" s="299" t="s">
        <v>884</v>
      </c>
      <c r="D114" s="299"/>
      <c r="E114" s="299"/>
      <c r="F114" s="321" t="s">
        <v>842</v>
      </c>
      <c r="G114" s="299"/>
      <c r="H114" s="299" t="s">
        <v>885</v>
      </c>
      <c r="I114" s="299" t="s">
        <v>844</v>
      </c>
      <c r="J114" s="299">
        <v>120</v>
      </c>
      <c r="K114" s="313"/>
    </row>
    <row r="115" spans="2:11" ht="15" customHeight="1">
      <c r="B115" s="322"/>
      <c r="C115" s="299" t="s">
        <v>45</v>
      </c>
      <c r="D115" s="299"/>
      <c r="E115" s="299"/>
      <c r="F115" s="321" t="s">
        <v>842</v>
      </c>
      <c r="G115" s="299"/>
      <c r="H115" s="299" t="s">
        <v>886</v>
      </c>
      <c r="I115" s="299" t="s">
        <v>877</v>
      </c>
      <c r="J115" s="299"/>
      <c r="K115" s="313"/>
    </row>
    <row r="116" spans="2:11" ht="15" customHeight="1">
      <c r="B116" s="322"/>
      <c r="C116" s="299" t="s">
        <v>55</v>
      </c>
      <c r="D116" s="299"/>
      <c r="E116" s="299"/>
      <c r="F116" s="321" t="s">
        <v>842</v>
      </c>
      <c r="G116" s="299"/>
      <c r="H116" s="299" t="s">
        <v>887</v>
      </c>
      <c r="I116" s="299" t="s">
        <v>877</v>
      </c>
      <c r="J116" s="299"/>
      <c r="K116" s="313"/>
    </row>
    <row r="117" spans="2:11" ht="15" customHeight="1">
      <c r="B117" s="322"/>
      <c r="C117" s="299" t="s">
        <v>64</v>
      </c>
      <c r="D117" s="299"/>
      <c r="E117" s="299"/>
      <c r="F117" s="321" t="s">
        <v>842</v>
      </c>
      <c r="G117" s="299"/>
      <c r="H117" s="299" t="s">
        <v>888</v>
      </c>
      <c r="I117" s="299" t="s">
        <v>889</v>
      </c>
      <c r="J117" s="299"/>
      <c r="K117" s="313"/>
    </row>
    <row r="118" spans="2:11" ht="15" customHeight="1">
      <c r="B118" s="325"/>
      <c r="C118" s="331"/>
      <c r="D118" s="331"/>
      <c r="E118" s="331"/>
      <c r="F118" s="331"/>
      <c r="G118" s="331"/>
      <c r="H118" s="331"/>
      <c r="I118" s="331"/>
      <c r="J118" s="331"/>
      <c r="K118" s="327"/>
    </row>
    <row r="119" spans="2:11" ht="18.75" customHeight="1">
      <c r="B119" s="332"/>
      <c r="C119" s="296"/>
      <c r="D119" s="296"/>
      <c r="E119" s="296"/>
      <c r="F119" s="333"/>
      <c r="G119" s="296"/>
      <c r="H119" s="296"/>
      <c r="I119" s="296"/>
      <c r="J119" s="296"/>
      <c r="K119" s="332"/>
    </row>
    <row r="120" spans="2:11" ht="18.75" customHeight="1">
      <c r="B120" s="307"/>
      <c r="C120" s="307"/>
      <c r="D120" s="307"/>
      <c r="E120" s="307"/>
      <c r="F120" s="307"/>
      <c r="G120" s="307"/>
      <c r="H120" s="307"/>
      <c r="I120" s="307"/>
      <c r="J120" s="307"/>
      <c r="K120" s="307"/>
    </row>
    <row r="121" spans="2:11" ht="7.5" customHeight="1">
      <c r="B121" s="334"/>
      <c r="C121" s="335"/>
      <c r="D121" s="335"/>
      <c r="E121" s="335"/>
      <c r="F121" s="335"/>
      <c r="G121" s="335"/>
      <c r="H121" s="335"/>
      <c r="I121" s="335"/>
      <c r="J121" s="335"/>
      <c r="K121" s="336"/>
    </row>
    <row r="122" spans="2:11" ht="45" customHeight="1">
      <c r="B122" s="337"/>
      <c r="C122" s="290" t="s">
        <v>890</v>
      </c>
      <c r="D122" s="290"/>
      <c r="E122" s="290"/>
      <c r="F122" s="290"/>
      <c r="G122" s="290"/>
      <c r="H122" s="290"/>
      <c r="I122" s="290"/>
      <c r="J122" s="290"/>
      <c r="K122" s="338"/>
    </row>
    <row r="123" spans="2:11" ht="17.25" customHeight="1">
      <c r="B123" s="339"/>
      <c r="C123" s="314" t="s">
        <v>836</v>
      </c>
      <c r="D123" s="314"/>
      <c r="E123" s="314"/>
      <c r="F123" s="314" t="s">
        <v>837</v>
      </c>
      <c r="G123" s="315"/>
      <c r="H123" s="314" t="s">
        <v>61</v>
      </c>
      <c r="I123" s="314" t="s">
        <v>64</v>
      </c>
      <c r="J123" s="314" t="s">
        <v>838</v>
      </c>
      <c r="K123" s="340"/>
    </row>
    <row r="124" spans="2:11" ht="17.25" customHeight="1">
      <c r="B124" s="339"/>
      <c r="C124" s="316" t="s">
        <v>839</v>
      </c>
      <c r="D124" s="316"/>
      <c r="E124" s="316"/>
      <c r="F124" s="317" t="s">
        <v>840</v>
      </c>
      <c r="G124" s="318"/>
      <c r="H124" s="316"/>
      <c r="I124" s="316"/>
      <c r="J124" s="316" t="s">
        <v>841</v>
      </c>
      <c r="K124" s="340"/>
    </row>
    <row r="125" spans="2:11" ht="5.25" customHeight="1">
      <c r="B125" s="341"/>
      <c r="C125" s="319"/>
      <c r="D125" s="319"/>
      <c r="E125" s="319"/>
      <c r="F125" s="319"/>
      <c r="G125" s="299"/>
      <c r="H125" s="319"/>
      <c r="I125" s="319"/>
      <c r="J125" s="319"/>
      <c r="K125" s="342"/>
    </row>
    <row r="126" spans="2:11" ht="15" customHeight="1">
      <c r="B126" s="341"/>
      <c r="C126" s="299" t="s">
        <v>845</v>
      </c>
      <c r="D126" s="319"/>
      <c r="E126" s="319"/>
      <c r="F126" s="321" t="s">
        <v>842</v>
      </c>
      <c r="G126" s="299"/>
      <c r="H126" s="299" t="s">
        <v>882</v>
      </c>
      <c r="I126" s="299" t="s">
        <v>844</v>
      </c>
      <c r="J126" s="299">
        <v>120</v>
      </c>
      <c r="K126" s="343"/>
    </row>
    <row r="127" spans="2:11" ht="15" customHeight="1">
      <c r="B127" s="341"/>
      <c r="C127" s="299" t="s">
        <v>891</v>
      </c>
      <c r="D127" s="299"/>
      <c r="E127" s="299"/>
      <c r="F127" s="321" t="s">
        <v>842</v>
      </c>
      <c r="G127" s="299"/>
      <c r="H127" s="299" t="s">
        <v>892</v>
      </c>
      <c r="I127" s="299" t="s">
        <v>844</v>
      </c>
      <c r="J127" s="299" t="s">
        <v>893</v>
      </c>
      <c r="K127" s="343"/>
    </row>
    <row r="128" spans="2:11" ht="15" customHeight="1">
      <c r="B128" s="341"/>
      <c r="C128" s="299" t="s">
        <v>790</v>
      </c>
      <c r="D128" s="299"/>
      <c r="E128" s="299"/>
      <c r="F128" s="321" t="s">
        <v>842</v>
      </c>
      <c r="G128" s="299"/>
      <c r="H128" s="299" t="s">
        <v>894</v>
      </c>
      <c r="I128" s="299" t="s">
        <v>844</v>
      </c>
      <c r="J128" s="299" t="s">
        <v>893</v>
      </c>
      <c r="K128" s="343"/>
    </row>
    <row r="129" spans="2:11" ht="15" customHeight="1">
      <c r="B129" s="341"/>
      <c r="C129" s="299" t="s">
        <v>853</v>
      </c>
      <c r="D129" s="299"/>
      <c r="E129" s="299"/>
      <c r="F129" s="321" t="s">
        <v>848</v>
      </c>
      <c r="G129" s="299"/>
      <c r="H129" s="299" t="s">
        <v>854</v>
      </c>
      <c r="I129" s="299" t="s">
        <v>844</v>
      </c>
      <c r="J129" s="299">
        <v>15</v>
      </c>
      <c r="K129" s="343"/>
    </row>
    <row r="130" spans="2:11" ht="15" customHeight="1">
      <c r="B130" s="341"/>
      <c r="C130" s="323" t="s">
        <v>855</v>
      </c>
      <c r="D130" s="323"/>
      <c r="E130" s="323"/>
      <c r="F130" s="324" t="s">
        <v>848</v>
      </c>
      <c r="G130" s="323"/>
      <c r="H130" s="323" t="s">
        <v>856</v>
      </c>
      <c r="I130" s="323" t="s">
        <v>844</v>
      </c>
      <c r="J130" s="323">
        <v>15</v>
      </c>
      <c r="K130" s="343"/>
    </row>
    <row r="131" spans="2:11" ht="15" customHeight="1">
      <c r="B131" s="341"/>
      <c r="C131" s="323" t="s">
        <v>857</v>
      </c>
      <c r="D131" s="323"/>
      <c r="E131" s="323"/>
      <c r="F131" s="324" t="s">
        <v>848</v>
      </c>
      <c r="G131" s="323"/>
      <c r="H131" s="323" t="s">
        <v>858</v>
      </c>
      <c r="I131" s="323" t="s">
        <v>844</v>
      </c>
      <c r="J131" s="323">
        <v>20</v>
      </c>
      <c r="K131" s="343"/>
    </row>
    <row r="132" spans="2:11" ht="15" customHeight="1">
      <c r="B132" s="341"/>
      <c r="C132" s="323" t="s">
        <v>859</v>
      </c>
      <c r="D132" s="323"/>
      <c r="E132" s="323"/>
      <c r="F132" s="324" t="s">
        <v>848</v>
      </c>
      <c r="G132" s="323"/>
      <c r="H132" s="323" t="s">
        <v>860</v>
      </c>
      <c r="I132" s="323" t="s">
        <v>844</v>
      </c>
      <c r="J132" s="323">
        <v>20</v>
      </c>
      <c r="K132" s="343"/>
    </row>
    <row r="133" spans="2:11" ht="15" customHeight="1">
      <c r="B133" s="341"/>
      <c r="C133" s="299" t="s">
        <v>847</v>
      </c>
      <c r="D133" s="299"/>
      <c r="E133" s="299"/>
      <c r="F133" s="321" t="s">
        <v>848</v>
      </c>
      <c r="G133" s="299"/>
      <c r="H133" s="299" t="s">
        <v>882</v>
      </c>
      <c r="I133" s="299" t="s">
        <v>844</v>
      </c>
      <c r="J133" s="299">
        <v>50</v>
      </c>
      <c r="K133" s="343"/>
    </row>
    <row r="134" spans="2:11" ht="15" customHeight="1">
      <c r="B134" s="341"/>
      <c r="C134" s="299" t="s">
        <v>861</v>
      </c>
      <c r="D134" s="299"/>
      <c r="E134" s="299"/>
      <c r="F134" s="321" t="s">
        <v>848</v>
      </c>
      <c r="G134" s="299"/>
      <c r="H134" s="299" t="s">
        <v>882</v>
      </c>
      <c r="I134" s="299" t="s">
        <v>844</v>
      </c>
      <c r="J134" s="299">
        <v>50</v>
      </c>
      <c r="K134" s="343"/>
    </row>
    <row r="135" spans="2:11" ht="15" customHeight="1">
      <c r="B135" s="341"/>
      <c r="C135" s="299" t="s">
        <v>867</v>
      </c>
      <c r="D135" s="299"/>
      <c r="E135" s="299"/>
      <c r="F135" s="321" t="s">
        <v>848</v>
      </c>
      <c r="G135" s="299"/>
      <c r="H135" s="299" t="s">
        <v>882</v>
      </c>
      <c r="I135" s="299" t="s">
        <v>844</v>
      </c>
      <c r="J135" s="299">
        <v>50</v>
      </c>
      <c r="K135" s="343"/>
    </row>
    <row r="136" spans="2:11" ht="15" customHeight="1">
      <c r="B136" s="341"/>
      <c r="C136" s="299" t="s">
        <v>869</v>
      </c>
      <c r="D136" s="299"/>
      <c r="E136" s="299"/>
      <c r="F136" s="321" t="s">
        <v>848</v>
      </c>
      <c r="G136" s="299"/>
      <c r="H136" s="299" t="s">
        <v>882</v>
      </c>
      <c r="I136" s="299" t="s">
        <v>844</v>
      </c>
      <c r="J136" s="299">
        <v>50</v>
      </c>
      <c r="K136" s="343"/>
    </row>
    <row r="137" spans="2:11" ht="15" customHeight="1">
      <c r="B137" s="341"/>
      <c r="C137" s="299" t="s">
        <v>870</v>
      </c>
      <c r="D137" s="299"/>
      <c r="E137" s="299"/>
      <c r="F137" s="321" t="s">
        <v>848</v>
      </c>
      <c r="G137" s="299"/>
      <c r="H137" s="299" t="s">
        <v>895</v>
      </c>
      <c r="I137" s="299" t="s">
        <v>844</v>
      </c>
      <c r="J137" s="299">
        <v>255</v>
      </c>
      <c r="K137" s="343"/>
    </row>
    <row r="138" spans="2:11" ht="15" customHeight="1">
      <c r="B138" s="341"/>
      <c r="C138" s="299" t="s">
        <v>872</v>
      </c>
      <c r="D138" s="299"/>
      <c r="E138" s="299"/>
      <c r="F138" s="321" t="s">
        <v>842</v>
      </c>
      <c r="G138" s="299"/>
      <c r="H138" s="299" t="s">
        <v>896</v>
      </c>
      <c r="I138" s="299" t="s">
        <v>874</v>
      </c>
      <c r="J138" s="299"/>
      <c r="K138" s="343"/>
    </row>
    <row r="139" spans="2:11" ht="15" customHeight="1">
      <c r="B139" s="341"/>
      <c r="C139" s="299" t="s">
        <v>875</v>
      </c>
      <c r="D139" s="299"/>
      <c r="E139" s="299"/>
      <c r="F139" s="321" t="s">
        <v>842</v>
      </c>
      <c r="G139" s="299"/>
      <c r="H139" s="299" t="s">
        <v>897</v>
      </c>
      <c r="I139" s="299" t="s">
        <v>877</v>
      </c>
      <c r="J139" s="299"/>
      <c r="K139" s="343"/>
    </row>
    <row r="140" spans="2:11" ht="15" customHeight="1">
      <c r="B140" s="341"/>
      <c r="C140" s="299" t="s">
        <v>878</v>
      </c>
      <c r="D140" s="299"/>
      <c r="E140" s="299"/>
      <c r="F140" s="321" t="s">
        <v>842</v>
      </c>
      <c r="G140" s="299"/>
      <c r="H140" s="299" t="s">
        <v>878</v>
      </c>
      <c r="I140" s="299" t="s">
        <v>877</v>
      </c>
      <c r="J140" s="299"/>
      <c r="K140" s="343"/>
    </row>
    <row r="141" spans="2:11" ht="15" customHeight="1">
      <c r="B141" s="341"/>
      <c r="C141" s="299" t="s">
        <v>45</v>
      </c>
      <c r="D141" s="299"/>
      <c r="E141" s="299"/>
      <c r="F141" s="321" t="s">
        <v>842</v>
      </c>
      <c r="G141" s="299"/>
      <c r="H141" s="299" t="s">
        <v>898</v>
      </c>
      <c r="I141" s="299" t="s">
        <v>877</v>
      </c>
      <c r="J141" s="299"/>
      <c r="K141" s="343"/>
    </row>
    <row r="142" spans="2:11" ht="15" customHeight="1">
      <c r="B142" s="341"/>
      <c r="C142" s="299" t="s">
        <v>899</v>
      </c>
      <c r="D142" s="299"/>
      <c r="E142" s="299"/>
      <c r="F142" s="321" t="s">
        <v>842</v>
      </c>
      <c r="G142" s="299"/>
      <c r="H142" s="299" t="s">
        <v>900</v>
      </c>
      <c r="I142" s="299" t="s">
        <v>877</v>
      </c>
      <c r="J142" s="299"/>
      <c r="K142" s="343"/>
    </row>
    <row r="143" spans="2:11" ht="15" customHeight="1">
      <c r="B143" s="344"/>
      <c r="C143" s="345"/>
      <c r="D143" s="345"/>
      <c r="E143" s="345"/>
      <c r="F143" s="345"/>
      <c r="G143" s="345"/>
      <c r="H143" s="345"/>
      <c r="I143" s="345"/>
      <c r="J143" s="345"/>
      <c r="K143" s="346"/>
    </row>
    <row r="144" spans="2:11" ht="18.75" customHeight="1">
      <c r="B144" s="296"/>
      <c r="C144" s="296"/>
      <c r="D144" s="296"/>
      <c r="E144" s="296"/>
      <c r="F144" s="333"/>
      <c r="G144" s="296"/>
      <c r="H144" s="296"/>
      <c r="I144" s="296"/>
      <c r="J144" s="296"/>
      <c r="K144" s="296"/>
    </row>
    <row r="145" spans="2:11" ht="18.75" customHeight="1">
      <c r="B145" s="307"/>
      <c r="C145" s="307"/>
      <c r="D145" s="307"/>
      <c r="E145" s="307"/>
      <c r="F145" s="307"/>
      <c r="G145" s="307"/>
      <c r="H145" s="307"/>
      <c r="I145" s="307"/>
      <c r="J145" s="307"/>
      <c r="K145" s="307"/>
    </row>
    <row r="146" spans="2:11" ht="7.5" customHeight="1">
      <c r="B146" s="308"/>
      <c r="C146" s="309"/>
      <c r="D146" s="309"/>
      <c r="E146" s="309"/>
      <c r="F146" s="309"/>
      <c r="G146" s="309"/>
      <c r="H146" s="309"/>
      <c r="I146" s="309"/>
      <c r="J146" s="309"/>
      <c r="K146" s="310"/>
    </row>
    <row r="147" spans="2:11" ht="45" customHeight="1">
      <c r="B147" s="311"/>
      <c r="C147" s="312" t="s">
        <v>901</v>
      </c>
      <c r="D147" s="312"/>
      <c r="E147" s="312"/>
      <c r="F147" s="312"/>
      <c r="G147" s="312"/>
      <c r="H147" s="312"/>
      <c r="I147" s="312"/>
      <c r="J147" s="312"/>
      <c r="K147" s="313"/>
    </row>
    <row r="148" spans="2:11" ht="17.25" customHeight="1">
      <c r="B148" s="311"/>
      <c r="C148" s="314" t="s">
        <v>836</v>
      </c>
      <c r="D148" s="314"/>
      <c r="E148" s="314"/>
      <c r="F148" s="314" t="s">
        <v>837</v>
      </c>
      <c r="G148" s="315"/>
      <c r="H148" s="314" t="s">
        <v>61</v>
      </c>
      <c r="I148" s="314" t="s">
        <v>64</v>
      </c>
      <c r="J148" s="314" t="s">
        <v>838</v>
      </c>
      <c r="K148" s="313"/>
    </row>
    <row r="149" spans="2:11" ht="17.25" customHeight="1">
      <c r="B149" s="311"/>
      <c r="C149" s="316" t="s">
        <v>839</v>
      </c>
      <c r="D149" s="316"/>
      <c r="E149" s="316"/>
      <c r="F149" s="317" t="s">
        <v>840</v>
      </c>
      <c r="G149" s="318"/>
      <c r="H149" s="316"/>
      <c r="I149" s="316"/>
      <c r="J149" s="316" t="s">
        <v>841</v>
      </c>
      <c r="K149" s="313"/>
    </row>
    <row r="150" spans="2:11" ht="5.25" customHeight="1">
      <c r="B150" s="322"/>
      <c r="C150" s="319"/>
      <c r="D150" s="319"/>
      <c r="E150" s="319"/>
      <c r="F150" s="319"/>
      <c r="G150" s="320"/>
      <c r="H150" s="319"/>
      <c r="I150" s="319"/>
      <c r="J150" s="319"/>
      <c r="K150" s="343"/>
    </row>
    <row r="151" spans="2:11" ht="15" customHeight="1">
      <c r="B151" s="322"/>
      <c r="C151" s="347" t="s">
        <v>845</v>
      </c>
      <c r="D151" s="299"/>
      <c r="E151" s="299"/>
      <c r="F151" s="348" t="s">
        <v>842</v>
      </c>
      <c r="G151" s="299"/>
      <c r="H151" s="347" t="s">
        <v>882</v>
      </c>
      <c r="I151" s="347" t="s">
        <v>844</v>
      </c>
      <c r="J151" s="347">
        <v>120</v>
      </c>
      <c r="K151" s="343"/>
    </row>
    <row r="152" spans="2:11" ht="15" customHeight="1">
      <c r="B152" s="322"/>
      <c r="C152" s="347" t="s">
        <v>891</v>
      </c>
      <c r="D152" s="299"/>
      <c r="E152" s="299"/>
      <c r="F152" s="348" t="s">
        <v>842</v>
      </c>
      <c r="G152" s="299"/>
      <c r="H152" s="347" t="s">
        <v>902</v>
      </c>
      <c r="I152" s="347" t="s">
        <v>844</v>
      </c>
      <c r="J152" s="347" t="s">
        <v>893</v>
      </c>
      <c r="K152" s="343"/>
    </row>
    <row r="153" spans="2:11" ht="15" customHeight="1">
      <c r="B153" s="322"/>
      <c r="C153" s="347" t="s">
        <v>790</v>
      </c>
      <c r="D153" s="299"/>
      <c r="E153" s="299"/>
      <c r="F153" s="348" t="s">
        <v>842</v>
      </c>
      <c r="G153" s="299"/>
      <c r="H153" s="347" t="s">
        <v>903</v>
      </c>
      <c r="I153" s="347" t="s">
        <v>844</v>
      </c>
      <c r="J153" s="347" t="s">
        <v>893</v>
      </c>
      <c r="K153" s="343"/>
    </row>
    <row r="154" spans="2:11" ht="15" customHeight="1">
      <c r="B154" s="322"/>
      <c r="C154" s="347" t="s">
        <v>847</v>
      </c>
      <c r="D154" s="299"/>
      <c r="E154" s="299"/>
      <c r="F154" s="348" t="s">
        <v>848</v>
      </c>
      <c r="G154" s="299"/>
      <c r="H154" s="347" t="s">
        <v>882</v>
      </c>
      <c r="I154" s="347" t="s">
        <v>844</v>
      </c>
      <c r="J154" s="347">
        <v>50</v>
      </c>
      <c r="K154" s="343"/>
    </row>
    <row r="155" spans="2:11" ht="15" customHeight="1">
      <c r="B155" s="322"/>
      <c r="C155" s="347" t="s">
        <v>850</v>
      </c>
      <c r="D155" s="299"/>
      <c r="E155" s="299"/>
      <c r="F155" s="348" t="s">
        <v>842</v>
      </c>
      <c r="G155" s="299"/>
      <c r="H155" s="347" t="s">
        <v>882</v>
      </c>
      <c r="I155" s="347" t="s">
        <v>852</v>
      </c>
      <c r="J155" s="347"/>
      <c r="K155" s="343"/>
    </row>
    <row r="156" spans="2:11" ht="15" customHeight="1">
      <c r="B156" s="322"/>
      <c r="C156" s="347" t="s">
        <v>861</v>
      </c>
      <c r="D156" s="299"/>
      <c r="E156" s="299"/>
      <c r="F156" s="348" t="s">
        <v>848</v>
      </c>
      <c r="G156" s="299"/>
      <c r="H156" s="347" t="s">
        <v>882</v>
      </c>
      <c r="I156" s="347" t="s">
        <v>844</v>
      </c>
      <c r="J156" s="347">
        <v>50</v>
      </c>
      <c r="K156" s="343"/>
    </row>
    <row r="157" spans="2:11" ht="15" customHeight="1">
      <c r="B157" s="322"/>
      <c r="C157" s="347" t="s">
        <v>869</v>
      </c>
      <c r="D157" s="299"/>
      <c r="E157" s="299"/>
      <c r="F157" s="348" t="s">
        <v>848</v>
      </c>
      <c r="G157" s="299"/>
      <c r="H157" s="347" t="s">
        <v>882</v>
      </c>
      <c r="I157" s="347" t="s">
        <v>844</v>
      </c>
      <c r="J157" s="347">
        <v>50</v>
      </c>
      <c r="K157" s="343"/>
    </row>
    <row r="158" spans="2:11" ht="15" customHeight="1">
      <c r="B158" s="322"/>
      <c r="C158" s="347" t="s">
        <v>867</v>
      </c>
      <c r="D158" s="299"/>
      <c r="E158" s="299"/>
      <c r="F158" s="348" t="s">
        <v>848</v>
      </c>
      <c r="G158" s="299"/>
      <c r="H158" s="347" t="s">
        <v>882</v>
      </c>
      <c r="I158" s="347" t="s">
        <v>844</v>
      </c>
      <c r="J158" s="347">
        <v>50</v>
      </c>
      <c r="K158" s="343"/>
    </row>
    <row r="159" spans="2:11" ht="15" customHeight="1">
      <c r="B159" s="322"/>
      <c r="C159" s="347" t="s">
        <v>96</v>
      </c>
      <c r="D159" s="299"/>
      <c r="E159" s="299"/>
      <c r="F159" s="348" t="s">
        <v>842</v>
      </c>
      <c r="G159" s="299"/>
      <c r="H159" s="347" t="s">
        <v>904</v>
      </c>
      <c r="I159" s="347" t="s">
        <v>844</v>
      </c>
      <c r="J159" s="347" t="s">
        <v>905</v>
      </c>
      <c r="K159" s="343"/>
    </row>
    <row r="160" spans="2:11" ht="15" customHeight="1">
      <c r="B160" s="322"/>
      <c r="C160" s="347" t="s">
        <v>906</v>
      </c>
      <c r="D160" s="299"/>
      <c r="E160" s="299"/>
      <c r="F160" s="348" t="s">
        <v>842</v>
      </c>
      <c r="G160" s="299"/>
      <c r="H160" s="347" t="s">
        <v>907</v>
      </c>
      <c r="I160" s="347" t="s">
        <v>877</v>
      </c>
      <c r="J160" s="347"/>
      <c r="K160" s="343"/>
    </row>
    <row r="161" spans="2:11" ht="15" customHeight="1">
      <c r="B161" s="349"/>
      <c r="C161" s="331"/>
      <c r="D161" s="331"/>
      <c r="E161" s="331"/>
      <c r="F161" s="331"/>
      <c r="G161" s="331"/>
      <c r="H161" s="331"/>
      <c r="I161" s="331"/>
      <c r="J161" s="331"/>
      <c r="K161" s="350"/>
    </row>
    <row r="162" spans="2:11" ht="18.75" customHeight="1">
      <c r="B162" s="296"/>
      <c r="C162" s="299"/>
      <c r="D162" s="299"/>
      <c r="E162" s="299"/>
      <c r="F162" s="321"/>
      <c r="G162" s="299"/>
      <c r="H162" s="299"/>
      <c r="I162" s="299"/>
      <c r="J162" s="299"/>
      <c r="K162" s="296"/>
    </row>
    <row r="163" spans="2:11" ht="18.75" customHeight="1">
      <c r="B163" s="307"/>
      <c r="C163" s="307"/>
      <c r="D163" s="307"/>
      <c r="E163" s="307"/>
      <c r="F163" s="307"/>
      <c r="G163" s="307"/>
      <c r="H163" s="307"/>
      <c r="I163" s="307"/>
      <c r="J163" s="307"/>
      <c r="K163" s="307"/>
    </row>
    <row r="164" spans="2:11" ht="7.5" customHeight="1">
      <c r="B164" s="286"/>
      <c r="C164" s="287"/>
      <c r="D164" s="287"/>
      <c r="E164" s="287"/>
      <c r="F164" s="287"/>
      <c r="G164" s="287"/>
      <c r="H164" s="287"/>
      <c r="I164" s="287"/>
      <c r="J164" s="287"/>
      <c r="K164" s="288"/>
    </row>
    <row r="165" spans="2:11" ht="45" customHeight="1">
      <c r="B165" s="289"/>
      <c r="C165" s="290" t="s">
        <v>908</v>
      </c>
      <c r="D165" s="290"/>
      <c r="E165" s="290"/>
      <c r="F165" s="290"/>
      <c r="G165" s="290"/>
      <c r="H165" s="290"/>
      <c r="I165" s="290"/>
      <c r="J165" s="290"/>
      <c r="K165" s="291"/>
    </row>
    <row r="166" spans="2:11" ht="17.25" customHeight="1">
      <c r="B166" s="289"/>
      <c r="C166" s="314" t="s">
        <v>836</v>
      </c>
      <c r="D166" s="314"/>
      <c r="E166" s="314"/>
      <c r="F166" s="314" t="s">
        <v>837</v>
      </c>
      <c r="G166" s="351"/>
      <c r="H166" s="352" t="s">
        <v>61</v>
      </c>
      <c r="I166" s="352" t="s">
        <v>64</v>
      </c>
      <c r="J166" s="314" t="s">
        <v>838</v>
      </c>
      <c r="K166" s="291"/>
    </row>
    <row r="167" spans="2:11" ht="17.25" customHeight="1">
      <c r="B167" s="292"/>
      <c r="C167" s="316" t="s">
        <v>839</v>
      </c>
      <c r="D167" s="316"/>
      <c r="E167" s="316"/>
      <c r="F167" s="317" t="s">
        <v>840</v>
      </c>
      <c r="G167" s="353"/>
      <c r="H167" s="354"/>
      <c r="I167" s="354"/>
      <c r="J167" s="316" t="s">
        <v>841</v>
      </c>
      <c r="K167" s="294"/>
    </row>
    <row r="168" spans="2:11" ht="5.25" customHeight="1">
      <c r="B168" s="322"/>
      <c r="C168" s="319"/>
      <c r="D168" s="319"/>
      <c r="E168" s="319"/>
      <c r="F168" s="319"/>
      <c r="G168" s="320"/>
      <c r="H168" s="319"/>
      <c r="I168" s="319"/>
      <c r="J168" s="319"/>
      <c r="K168" s="343"/>
    </row>
    <row r="169" spans="2:11" ht="15" customHeight="1">
      <c r="B169" s="322"/>
      <c r="C169" s="299" t="s">
        <v>845</v>
      </c>
      <c r="D169" s="299"/>
      <c r="E169" s="299"/>
      <c r="F169" s="321" t="s">
        <v>842</v>
      </c>
      <c r="G169" s="299"/>
      <c r="H169" s="299" t="s">
        <v>882</v>
      </c>
      <c r="I169" s="299" t="s">
        <v>844</v>
      </c>
      <c r="J169" s="299">
        <v>120</v>
      </c>
      <c r="K169" s="343"/>
    </row>
    <row r="170" spans="2:11" ht="15" customHeight="1">
      <c r="B170" s="322"/>
      <c r="C170" s="299" t="s">
        <v>891</v>
      </c>
      <c r="D170" s="299"/>
      <c r="E170" s="299"/>
      <c r="F170" s="321" t="s">
        <v>842</v>
      </c>
      <c r="G170" s="299"/>
      <c r="H170" s="299" t="s">
        <v>892</v>
      </c>
      <c r="I170" s="299" t="s">
        <v>844</v>
      </c>
      <c r="J170" s="299" t="s">
        <v>893</v>
      </c>
      <c r="K170" s="343"/>
    </row>
    <row r="171" spans="2:11" ht="15" customHeight="1">
      <c r="B171" s="322"/>
      <c r="C171" s="299" t="s">
        <v>790</v>
      </c>
      <c r="D171" s="299"/>
      <c r="E171" s="299"/>
      <c r="F171" s="321" t="s">
        <v>842</v>
      </c>
      <c r="G171" s="299"/>
      <c r="H171" s="299" t="s">
        <v>909</v>
      </c>
      <c r="I171" s="299" t="s">
        <v>844</v>
      </c>
      <c r="J171" s="299" t="s">
        <v>893</v>
      </c>
      <c r="K171" s="343"/>
    </row>
    <row r="172" spans="2:11" ht="15" customHeight="1">
      <c r="B172" s="322"/>
      <c r="C172" s="299" t="s">
        <v>847</v>
      </c>
      <c r="D172" s="299"/>
      <c r="E172" s="299"/>
      <c r="F172" s="321" t="s">
        <v>848</v>
      </c>
      <c r="G172" s="299"/>
      <c r="H172" s="299" t="s">
        <v>909</v>
      </c>
      <c r="I172" s="299" t="s">
        <v>844</v>
      </c>
      <c r="J172" s="299">
        <v>50</v>
      </c>
      <c r="K172" s="343"/>
    </row>
    <row r="173" spans="2:11" ht="15" customHeight="1">
      <c r="B173" s="322"/>
      <c r="C173" s="299" t="s">
        <v>850</v>
      </c>
      <c r="D173" s="299"/>
      <c r="E173" s="299"/>
      <c r="F173" s="321" t="s">
        <v>842</v>
      </c>
      <c r="G173" s="299"/>
      <c r="H173" s="299" t="s">
        <v>909</v>
      </c>
      <c r="I173" s="299" t="s">
        <v>852</v>
      </c>
      <c r="J173" s="299"/>
      <c r="K173" s="343"/>
    </row>
    <row r="174" spans="2:11" ht="15" customHeight="1">
      <c r="B174" s="322"/>
      <c r="C174" s="299" t="s">
        <v>861</v>
      </c>
      <c r="D174" s="299"/>
      <c r="E174" s="299"/>
      <c r="F174" s="321" t="s">
        <v>848</v>
      </c>
      <c r="G174" s="299"/>
      <c r="H174" s="299" t="s">
        <v>909</v>
      </c>
      <c r="I174" s="299" t="s">
        <v>844</v>
      </c>
      <c r="J174" s="299">
        <v>50</v>
      </c>
      <c r="K174" s="343"/>
    </row>
    <row r="175" spans="2:11" ht="15" customHeight="1">
      <c r="B175" s="322"/>
      <c r="C175" s="299" t="s">
        <v>869</v>
      </c>
      <c r="D175" s="299"/>
      <c r="E175" s="299"/>
      <c r="F175" s="321" t="s">
        <v>848</v>
      </c>
      <c r="G175" s="299"/>
      <c r="H175" s="299" t="s">
        <v>909</v>
      </c>
      <c r="I175" s="299" t="s">
        <v>844</v>
      </c>
      <c r="J175" s="299">
        <v>50</v>
      </c>
      <c r="K175" s="343"/>
    </row>
    <row r="176" spans="2:11" ht="15" customHeight="1">
      <c r="B176" s="322"/>
      <c r="C176" s="299" t="s">
        <v>867</v>
      </c>
      <c r="D176" s="299"/>
      <c r="E176" s="299"/>
      <c r="F176" s="321" t="s">
        <v>848</v>
      </c>
      <c r="G176" s="299"/>
      <c r="H176" s="299" t="s">
        <v>909</v>
      </c>
      <c r="I176" s="299" t="s">
        <v>844</v>
      </c>
      <c r="J176" s="299">
        <v>50</v>
      </c>
      <c r="K176" s="343"/>
    </row>
    <row r="177" spans="2:11" ht="15" customHeight="1">
      <c r="B177" s="322"/>
      <c r="C177" s="299" t="s">
        <v>111</v>
      </c>
      <c r="D177" s="299"/>
      <c r="E177" s="299"/>
      <c r="F177" s="321" t="s">
        <v>842</v>
      </c>
      <c r="G177" s="299"/>
      <c r="H177" s="299" t="s">
        <v>910</v>
      </c>
      <c r="I177" s="299" t="s">
        <v>911</v>
      </c>
      <c r="J177" s="299"/>
      <c r="K177" s="343"/>
    </row>
    <row r="178" spans="2:11" ht="15" customHeight="1">
      <c r="B178" s="322"/>
      <c r="C178" s="299" t="s">
        <v>64</v>
      </c>
      <c r="D178" s="299"/>
      <c r="E178" s="299"/>
      <c r="F178" s="321" t="s">
        <v>842</v>
      </c>
      <c r="G178" s="299"/>
      <c r="H178" s="299" t="s">
        <v>912</v>
      </c>
      <c r="I178" s="299" t="s">
        <v>913</v>
      </c>
      <c r="J178" s="299">
        <v>1</v>
      </c>
      <c r="K178" s="343"/>
    </row>
    <row r="179" spans="2:11" ht="15" customHeight="1">
      <c r="B179" s="322"/>
      <c r="C179" s="299" t="s">
        <v>60</v>
      </c>
      <c r="D179" s="299"/>
      <c r="E179" s="299"/>
      <c r="F179" s="321" t="s">
        <v>842</v>
      </c>
      <c r="G179" s="299"/>
      <c r="H179" s="299" t="s">
        <v>914</v>
      </c>
      <c r="I179" s="299" t="s">
        <v>844</v>
      </c>
      <c r="J179" s="299">
        <v>20</v>
      </c>
      <c r="K179" s="343"/>
    </row>
    <row r="180" spans="2:11" ht="15" customHeight="1">
      <c r="B180" s="322"/>
      <c r="C180" s="299" t="s">
        <v>61</v>
      </c>
      <c r="D180" s="299"/>
      <c r="E180" s="299"/>
      <c r="F180" s="321" t="s">
        <v>842</v>
      </c>
      <c r="G180" s="299"/>
      <c r="H180" s="299" t="s">
        <v>915</v>
      </c>
      <c r="I180" s="299" t="s">
        <v>844</v>
      </c>
      <c r="J180" s="299">
        <v>255</v>
      </c>
      <c r="K180" s="343"/>
    </row>
    <row r="181" spans="2:11" ht="15" customHeight="1">
      <c r="B181" s="322"/>
      <c r="C181" s="299" t="s">
        <v>112</v>
      </c>
      <c r="D181" s="299"/>
      <c r="E181" s="299"/>
      <c r="F181" s="321" t="s">
        <v>842</v>
      </c>
      <c r="G181" s="299"/>
      <c r="H181" s="299" t="s">
        <v>806</v>
      </c>
      <c r="I181" s="299" t="s">
        <v>844</v>
      </c>
      <c r="J181" s="299">
        <v>10</v>
      </c>
      <c r="K181" s="343"/>
    </row>
    <row r="182" spans="2:11" ht="15" customHeight="1">
      <c r="B182" s="322"/>
      <c r="C182" s="299" t="s">
        <v>113</v>
      </c>
      <c r="D182" s="299"/>
      <c r="E182" s="299"/>
      <c r="F182" s="321" t="s">
        <v>842</v>
      </c>
      <c r="G182" s="299"/>
      <c r="H182" s="299" t="s">
        <v>916</v>
      </c>
      <c r="I182" s="299" t="s">
        <v>877</v>
      </c>
      <c r="J182" s="299"/>
      <c r="K182" s="343"/>
    </row>
    <row r="183" spans="2:11" ht="15" customHeight="1">
      <c r="B183" s="322"/>
      <c r="C183" s="299" t="s">
        <v>917</v>
      </c>
      <c r="D183" s="299"/>
      <c r="E183" s="299"/>
      <c r="F183" s="321" t="s">
        <v>842</v>
      </c>
      <c r="G183" s="299"/>
      <c r="H183" s="299" t="s">
        <v>918</v>
      </c>
      <c r="I183" s="299" t="s">
        <v>877</v>
      </c>
      <c r="J183" s="299"/>
      <c r="K183" s="343"/>
    </row>
    <row r="184" spans="2:11" ht="15" customHeight="1">
      <c r="B184" s="322"/>
      <c r="C184" s="299" t="s">
        <v>906</v>
      </c>
      <c r="D184" s="299"/>
      <c r="E184" s="299"/>
      <c r="F184" s="321" t="s">
        <v>842</v>
      </c>
      <c r="G184" s="299"/>
      <c r="H184" s="299" t="s">
        <v>919</v>
      </c>
      <c r="I184" s="299" t="s">
        <v>877</v>
      </c>
      <c r="J184" s="299"/>
      <c r="K184" s="343"/>
    </row>
    <row r="185" spans="2:11" ht="15" customHeight="1">
      <c r="B185" s="322"/>
      <c r="C185" s="299" t="s">
        <v>115</v>
      </c>
      <c r="D185" s="299"/>
      <c r="E185" s="299"/>
      <c r="F185" s="321" t="s">
        <v>848</v>
      </c>
      <c r="G185" s="299"/>
      <c r="H185" s="299" t="s">
        <v>920</v>
      </c>
      <c r="I185" s="299" t="s">
        <v>844</v>
      </c>
      <c r="J185" s="299">
        <v>50</v>
      </c>
      <c r="K185" s="343"/>
    </row>
    <row r="186" spans="2:11" ht="15" customHeight="1">
      <c r="B186" s="322"/>
      <c r="C186" s="299" t="s">
        <v>921</v>
      </c>
      <c r="D186" s="299"/>
      <c r="E186" s="299"/>
      <c r="F186" s="321" t="s">
        <v>848</v>
      </c>
      <c r="G186" s="299"/>
      <c r="H186" s="299" t="s">
        <v>922</v>
      </c>
      <c r="I186" s="299" t="s">
        <v>923</v>
      </c>
      <c r="J186" s="299"/>
      <c r="K186" s="343"/>
    </row>
    <row r="187" spans="2:11" ht="15" customHeight="1">
      <c r="B187" s="322"/>
      <c r="C187" s="299" t="s">
        <v>924</v>
      </c>
      <c r="D187" s="299"/>
      <c r="E187" s="299"/>
      <c r="F187" s="321" t="s">
        <v>848</v>
      </c>
      <c r="G187" s="299"/>
      <c r="H187" s="299" t="s">
        <v>925</v>
      </c>
      <c r="I187" s="299" t="s">
        <v>923</v>
      </c>
      <c r="J187" s="299"/>
      <c r="K187" s="343"/>
    </row>
    <row r="188" spans="2:11" ht="15" customHeight="1">
      <c r="B188" s="322"/>
      <c r="C188" s="299" t="s">
        <v>926</v>
      </c>
      <c r="D188" s="299"/>
      <c r="E188" s="299"/>
      <c r="F188" s="321" t="s">
        <v>848</v>
      </c>
      <c r="G188" s="299"/>
      <c r="H188" s="299" t="s">
        <v>927</v>
      </c>
      <c r="I188" s="299" t="s">
        <v>923</v>
      </c>
      <c r="J188" s="299"/>
      <c r="K188" s="343"/>
    </row>
    <row r="189" spans="2:11" ht="15" customHeight="1">
      <c r="B189" s="322"/>
      <c r="C189" s="355" t="s">
        <v>928</v>
      </c>
      <c r="D189" s="299"/>
      <c r="E189" s="299"/>
      <c r="F189" s="321" t="s">
        <v>848</v>
      </c>
      <c r="G189" s="299"/>
      <c r="H189" s="299" t="s">
        <v>929</v>
      </c>
      <c r="I189" s="299" t="s">
        <v>930</v>
      </c>
      <c r="J189" s="356" t="s">
        <v>931</v>
      </c>
      <c r="K189" s="343"/>
    </row>
    <row r="190" spans="2:11" ht="15" customHeight="1">
      <c r="B190" s="322"/>
      <c r="C190" s="306" t="s">
        <v>49</v>
      </c>
      <c r="D190" s="299"/>
      <c r="E190" s="299"/>
      <c r="F190" s="321" t="s">
        <v>842</v>
      </c>
      <c r="G190" s="299"/>
      <c r="H190" s="296" t="s">
        <v>932</v>
      </c>
      <c r="I190" s="299" t="s">
        <v>933</v>
      </c>
      <c r="J190" s="299"/>
      <c r="K190" s="343"/>
    </row>
    <row r="191" spans="2:11" ht="15" customHeight="1">
      <c r="B191" s="322"/>
      <c r="C191" s="306" t="s">
        <v>934</v>
      </c>
      <c r="D191" s="299"/>
      <c r="E191" s="299"/>
      <c r="F191" s="321" t="s">
        <v>842</v>
      </c>
      <c r="G191" s="299"/>
      <c r="H191" s="299" t="s">
        <v>935</v>
      </c>
      <c r="I191" s="299" t="s">
        <v>877</v>
      </c>
      <c r="J191" s="299"/>
      <c r="K191" s="343"/>
    </row>
    <row r="192" spans="2:11" ht="15" customHeight="1">
      <c r="B192" s="322"/>
      <c r="C192" s="306" t="s">
        <v>936</v>
      </c>
      <c r="D192" s="299"/>
      <c r="E192" s="299"/>
      <c r="F192" s="321" t="s">
        <v>842</v>
      </c>
      <c r="G192" s="299"/>
      <c r="H192" s="299" t="s">
        <v>937</v>
      </c>
      <c r="I192" s="299" t="s">
        <v>877</v>
      </c>
      <c r="J192" s="299"/>
      <c r="K192" s="343"/>
    </row>
    <row r="193" spans="2:11" ht="15" customHeight="1">
      <c r="B193" s="322"/>
      <c r="C193" s="306" t="s">
        <v>938</v>
      </c>
      <c r="D193" s="299"/>
      <c r="E193" s="299"/>
      <c r="F193" s="321" t="s">
        <v>848</v>
      </c>
      <c r="G193" s="299"/>
      <c r="H193" s="299" t="s">
        <v>939</v>
      </c>
      <c r="I193" s="299" t="s">
        <v>877</v>
      </c>
      <c r="J193" s="299"/>
      <c r="K193" s="343"/>
    </row>
    <row r="194" spans="2:11" ht="15" customHeight="1">
      <c r="B194" s="349"/>
      <c r="C194" s="357"/>
      <c r="D194" s="331"/>
      <c r="E194" s="331"/>
      <c r="F194" s="331"/>
      <c r="G194" s="331"/>
      <c r="H194" s="331"/>
      <c r="I194" s="331"/>
      <c r="J194" s="331"/>
      <c r="K194" s="350"/>
    </row>
    <row r="195" spans="2:11" ht="18.75" customHeight="1">
      <c r="B195" s="296"/>
      <c r="C195" s="299"/>
      <c r="D195" s="299"/>
      <c r="E195" s="299"/>
      <c r="F195" s="321"/>
      <c r="G195" s="299"/>
      <c r="H195" s="299"/>
      <c r="I195" s="299"/>
      <c r="J195" s="299"/>
      <c r="K195" s="296"/>
    </row>
    <row r="196" spans="2:11" ht="18.75" customHeight="1">
      <c r="B196" s="296"/>
      <c r="C196" s="299"/>
      <c r="D196" s="299"/>
      <c r="E196" s="299"/>
      <c r="F196" s="321"/>
      <c r="G196" s="299"/>
      <c r="H196" s="299"/>
      <c r="I196" s="299"/>
      <c r="J196" s="299"/>
      <c r="K196" s="296"/>
    </row>
    <row r="197" spans="2:11" ht="18.75" customHeight="1">
      <c r="B197" s="307"/>
      <c r="C197" s="307"/>
      <c r="D197" s="307"/>
      <c r="E197" s="307"/>
      <c r="F197" s="307"/>
      <c r="G197" s="307"/>
      <c r="H197" s="307"/>
      <c r="I197" s="307"/>
      <c r="J197" s="307"/>
      <c r="K197" s="307"/>
    </row>
    <row r="198" spans="2:11" ht="13.5">
      <c r="B198" s="286"/>
      <c r="C198" s="287"/>
      <c r="D198" s="287"/>
      <c r="E198" s="287"/>
      <c r="F198" s="287"/>
      <c r="G198" s="287"/>
      <c r="H198" s="287"/>
      <c r="I198" s="287"/>
      <c r="J198" s="287"/>
      <c r="K198" s="288"/>
    </row>
    <row r="199" spans="2:11" ht="21">
      <c r="B199" s="289"/>
      <c r="C199" s="290" t="s">
        <v>940</v>
      </c>
      <c r="D199" s="290"/>
      <c r="E199" s="290"/>
      <c r="F199" s="290"/>
      <c r="G199" s="290"/>
      <c r="H199" s="290"/>
      <c r="I199" s="290"/>
      <c r="J199" s="290"/>
      <c r="K199" s="291"/>
    </row>
    <row r="200" spans="2:11" ht="25.5" customHeight="1">
      <c r="B200" s="289"/>
      <c r="C200" s="358" t="s">
        <v>941</v>
      </c>
      <c r="D200" s="358"/>
      <c r="E200" s="358"/>
      <c r="F200" s="358" t="s">
        <v>942</v>
      </c>
      <c r="G200" s="359"/>
      <c r="H200" s="358" t="s">
        <v>943</v>
      </c>
      <c r="I200" s="358"/>
      <c r="J200" s="358"/>
      <c r="K200" s="291"/>
    </row>
    <row r="201" spans="2:11" ht="5.25" customHeight="1">
      <c r="B201" s="322"/>
      <c r="C201" s="319"/>
      <c r="D201" s="319"/>
      <c r="E201" s="319"/>
      <c r="F201" s="319"/>
      <c r="G201" s="299"/>
      <c r="H201" s="319"/>
      <c r="I201" s="319"/>
      <c r="J201" s="319"/>
      <c r="K201" s="343"/>
    </row>
    <row r="202" spans="2:11" ht="15" customHeight="1">
      <c r="B202" s="322"/>
      <c r="C202" s="299" t="s">
        <v>933</v>
      </c>
      <c r="D202" s="299"/>
      <c r="E202" s="299"/>
      <c r="F202" s="321" t="s">
        <v>50</v>
      </c>
      <c r="G202" s="299"/>
      <c r="H202" s="299" t="s">
        <v>944</v>
      </c>
      <c r="I202" s="299"/>
      <c r="J202" s="299"/>
      <c r="K202" s="343"/>
    </row>
    <row r="203" spans="2:11" ht="15" customHeight="1">
      <c r="B203" s="322"/>
      <c r="C203" s="328"/>
      <c r="D203" s="299"/>
      <c r="E203" s="299"/>
      <c r="F203" s="321" t="s">
        <v>51</v>
      </c>
      <c r="G203" s="299"/>
      <c r="H203" s="299" t="s">
        <v>945</v>
      </c>
      <c r="I203" s="299"/>
      <c r="J203" s="299"/>
      <c r="K203" s="343"/>
    </row>
    <row r="204" spans="2:11" ht="15" customHeight="1">
      <c r="B204" s="322"/>
      <c r="C204" s="328"/>
      <c r="D204" s="299"/>
      <c r="E204" s="299"/>
      <c r="F204" s="321" t="s">
        <v>54</v>
      </c>
      <c r="G204" s="299"/>
      <c r="H204" s="299" t="s">
        <v>946</v>
      </c>
      <c r="I204" s="299"/>
      <c r="J204" s="299"/>
      <c r="K204" s="343"/>
    </row>
    <row r="205" spans="2:11" ht="15" customHeight="1">
      <c r="B205" s="322"/>
      <c r="C205" s="299"/>
      <c r="D205" s="299"/>
      <c r="E205" s="299"/>
      <c r="F205" s="321" t="s">
        <v>52</v>
      </c>
      <c r="G205" s="299"/>
      <c r="H205" s="299" t="s">
        <v>947</v>
      </c>
      <c r="I205" s="299"/>
      <c r="J205" s="299"/>
      <c r="K205" s="343"/>
    </row>
    <row r="206" spans="2:11" ht="15" customHeight="1">
      <c r="B206" s="322"/>
      <c r="C206" s="299"/>
      <c r="D206" s="299"/>
      <c r="E206" s="299"/>
      <c r="F206" s="321" t="s">
        <v>53</v>
      </c>
      <c r="G206" s="299"/>
      <c r="H206" s="299" t="s">
        <v>948</v>
      </c>
      <c r="I206" s="299"/>
      <c r="J206" s="299"/>
      <c r="K206" s="343"/>
    </row>
    <row r="207" spans="2:11" ht="15" customHeight="1">
      <c r="B207" s="322"/>
      <c r="C207" s="299"/>
      <c r="D207" s="299"/>
      <c r="E207" s="299"/>
      <c r="F207" s="321"/>
      <c r="G207" s="299"/>
      <c r="H207" s="299"/>
      <c r="I207" s="299"/>
      <c r="J207" s="299"/>
      <c r="K207" s="343"/>
    </row>
    <row r="208" spans="2:11" ht="15" customHeight="1">
      <c r="B208" s="322"/>
      <c r="C208" s="299" t="s">
        <v>889</v>
      </c>
      <c r="D208" s="299"/>
      <c r="E208" s="299"/>
      <c r="F208" s="321" t="s">
        <v>86</v>
      </c>
      <c r="G208" s="299"/>
      <c r="H208" s="299" t="s">
        <v>949</v>
      </c>
      <c r="I208" s="299"/>
      <c r="J208" s="299"/>
      <c r="K208" s="343"/>
    </row>
    <row r="209" spans="2:11" ht="15" customHeight="1">
      <c r="B209" s="322"/>
      <c r="C209" s="328"/>
      <c r="D209" s="299"/>
      <c r="E209" s="299"/>
      <c r="F209" s="321" t="s">
        <v>784</v>
      </c>
      <c r="G209" s="299"/>
      <c r="H209" s="299" t="s">
        <v>785</v>
      </c>
      <c r="I209" s="299"/>
      <c r="J209" s="299"/>
      <c r="K209" s="343"/>
    </row>
    <row r="210" spans="2:11" ht="15" customHeight="1">
      <c r="B210" s="322"/>
      <c r="C210" s="299"/>
      <c r="D210" s="299"/>
      <c r="E210" s="299"/>
      <c r="F210" s="321" t="s">
        <v>782</v>
      </c>
      <c r="G210" s="299"/>
      <c r="H210" s="299" t="s">
        <v>950</v>
      </c>
      <c r="I210" s="299"/>
      <c r="J210" s="299"/>
      <c r="K210" s="343"/>
    </row>
    <row r="211" spans="2:11" ht="15" customHeight="1">
      <c r="B211" s="360"/>
      <c r="C211" s="328"/>
      <c r="D211" s="328"/>
      <c r="E211" s="328"/>
      <c r="F211" s="321" t="s">
        <v>786</v>
      </c>
      <c r="G211" s="306"/>
      <c r="H211" s="347" t="s">
        <v>787</v>
      </c>
      <c r="I211" s="347"/>
      <c r="J211" s="347"/>
      <c r="K211" s="361"/>
    </row>
    <row r="212" spans="2:11" ht="15" customHeight="1">
      <c r="B212" s="360"/>
      <c r="C212" s="328"/>
      <c r="D212" s="328"/>
      <c r="E212" s="328"/>
      <c r="F212" s="321" t="s">
        <v>788</v>
      </c>
      <c r="G212" s="306"/>
      <c r="H212" s="347" t="s">
        <v>766</v>
      </c>
      <c r="I212" s="347"/>
      <c r="J212" s="347"/>
      <c r="K212" s="361"/>
    </row>
    <row r="213" spans="2:11" ht="15" customHeight="1">
      <c r="B213" s="360"/>
      <c r="C213" s="328"/>
      <c r="D213" s="328"/>
      <c r="E213" s="328"/>
      <c r="F213" s="362"/>
      <c r="G213" s="306"/>
      <c r="H213" s="363"/>
      <c r="I213" s="363"/>
      <c r="J213" s="363"/>
      <c r="K213" s="361"/>
    </row>
    <row r="214" spans="2:11" ht="15" customHeight="1">
      <c r="B214" s="360"/>
      <c r="C214" s="299" t="s">
        <v>913</v>
      </c>
      <c r="D214" s="328"/>
      <c r="E214" s="328"/>
      <c r="F214" s="321">
        <v>1</v>
      </c>
      <c r="G214" s="306"/>
      <c r="H214" s="347" t="s">
        <v>951</v>
      </c>
      <c r="I214" s="347"/>
      <c r="J214" s="347"/>
      <c r="K214" s="361"/>
    </row>
    <row r="215" spans="2:11" ht="15" customHeight="1">
      <c r="B215" s="360"/>
      <c r="C215" s="328"/>
      <c r="D215" s="328"/>
      <c r="E215" s="328"/>
      <c r="F215" s="321">
        <v>2</v>
      </c>
      <c r="G215" s="306"/>
      <c r="H215" s="347" t="s">
        <v>952</v>
      </c>
      <c r="I215" s="347"/>
      <c r="J215" s="347"/>
      <c r="K215" s="361"/>
    </row>
    <row r="216" spans="2:11" ht="15" customHeight="1">
      <c r="B216" s="360"/>
      <c r="C216" s="328"/>
      <c r="D216" s="328"/>
      <c r="E216" s="328"/>
      <c r="F216" s="321">
        <v>3</v>
      </c>
      <c r="G216" s="306"/>
      <c r="H216" s="347" t="s">
        <v>953</v>
      </c>
      <c r="I216" s="347"/>
      <c r="J216" s="347"/>
      <c r="K216" s="361"/>
    </row>
    <row r="217" spans="2:11" ht="15" customHeight="1">
      <c r="B217" s="360"/>
      <c r="C217" s="328"/>
      <c r="D217" s="328"/>
      <c r="E217" s="328"/>
      <c r="F217" s="321">
        <v>4</v>
      </c>
      <c r="G217" s="306"/>
      <c r="H217" s="347" t="s">
        <v>954</v>
      </c>
      <c r="I217" s="347"/>
      <c r="J217" s="347"/>
      <c r="K217" s="361"/>
    </row>
    <row r="218" spans="2:11" ht="12.75" customHeight="1">
      <c r="B218" s="364"/>
      <c r="C218" s="365"/>
      <c r="D218" s="365"/>
      <c r="E218" s="365"/>
      <c r="F218" s="365"/>
      <c r="G218" s="365"/>
      <c r="H218" s="365"/>
      <c r="I218" s="365"/>
      <c r="J218" s="365"/>
      <c r="K218" s="366"/>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NEZBEDA_NB\P. Nezbeda Javůrek</dc:creator>
  <cp:keywords/>
  <dc:description/>
  <cp:lastModifiedBy>NEZBEDA_NB\P. Nezbeda Javůrek</cp:lastModifiedBy>
  <dcterms:created xsi:type="dcterms:W3CDTF">2019-04-22T20:22:54Z</dcterms:created>
  <dcterms:modified xsi:type="dcterms:W3CDTF">2019-04-22T20:23:04Z</dcterms:modified>
  <cp:category/>
  <cp:version/>
  <cp:contentType/>
  <cp:contentStatus/>
</cp:coreProperties>
</file>