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va_roskova\Desktop\ms pastelka excel\STAVBA - ZADÁNÍ - ŘÍJEN 2019\STAVBA - ZADÁNÍ - ŘÍJEN 2019\"/>
    </mc:Choice>
  </mc:AlternateContent>
  <bookViews>
    <workbookView xWindow="0" yWindow="0" windowWidth="28800" windowHeight="12300" activeTab="1"/>
  </bookViews>
  <sheets>
    <sheet name="Rekapitulace stavby" sheetId="1" r:id="rId1"/>
    <sheet name="D.1.4.E,F - Slaboproudé r..." sheetId="2" r:id="rId2"/>
    <sheet name="Pokyny pro vyplnění" sheetId="3" r:id="rId3"/>
  </sheets>
  <definedNames>
    <definedName name="_xlnm._FilterDatabase" localSheetId="1" hidden="1">'D.1.4.E,F - Slaboproudé r...'!$C$81:$K$224</definedName>
    <definedName name="_xlnm.Print_Titles" localSheetId="1">'D.1.4.E,F - Slaboproudé r...'!$81:$81</definedName>
    <definedName name="_xlnm.Print_Titles" localSheetId="0">'Rekapitulace stavby'!$49:$49</definedName>
    <definedName name="_xlnm.Print_Area" localSheetId="1">'D.1.4.E,F - Slaboproudé r...'!$C$4:$J$36,'D.1.4.E,F - Slaboproudé r...'!$C$42:$J$63,'D.1.4.E,F - Slaboproudé r...'!$C$69:$K$224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223" i="2"/>
  <c r="BH223" i="2"/>
  <c r="BG223" i="2"/>
  <c r="BF223" i="2"/>
  <c r="T223" i="2"/>
  <c r="R223" i="2"/>
  <c r="P223" i="2"/>
  <c r="BK223" i="2"/>
  <c r="J223" i="2"/>
  <c r="BE223" i="2"/>
  <c r="BI221" i="2"/>
  <c r="BH221" i="2"/>
  <c r="BG221" i="2"/>
  <c r="BF221" i="2"/>
  <c r="T221" i="2"/>
  <c r="R221" i="2"/>
  <c r="P221" i="2"/>
  <c r="BK221" i="2"/>
  <c r="J221" i="2"/>
  <c r="BE221" i="2"/>
  <c r="BI219" i="2"/>
  <c r="BH219" i="2"/>
  <c r="BG219" i="2"/>
  <c r="BF219" i="2"/>
  <c r="T219" i="2"/>
  <c r="R219" i="2"/>
  <c r="P219" i="2"/>
  <c r="BK219" i="2"/>
  <c r="J219" i="2"/>
  <c r="BE219" i="2"/>
  <c r="BI217" i="2"/>
  <c r="BH217" i="2"/>
  <c r="BG217" i="2"/>
  <c r="BF217" i="2"/>
  <c r="T217" i="2"/>
  <c r="R217" i="2"/>
  <c r="P217" i="2"/>
  <c r="BK217" i="2"/>
  <c r="J217" i="2"/>
  <c r="BE217" i="2"/>
  <c r="BI215" i="2"/>
  <c r="BH215" i="2"/>
  <c r="BG215" i="2"/>
  <c r="BF215" i="2"/>
  <c r="T215" i="2"/>
  <c r="R215" i="2"/>
  <c r="P215" i="2"/>
  <c r="BK215" i="2"/>
  <c r="J215" i="2"/>
  <c r="BE215" i="2"/>
  <c r="BI213" i="2"/>
  <c r="BH213" i="2"/>
  <c r="BG213" i="2"/>
  <c r="BF213" i="2"/>
  <c r="T213" i="2"/>
  <c r="R213" i="2"/>
  <c r="P213" i="2"/>
  <c r="BK213" i="2"/>
  <c r="J213" i="2"/>
  <c r="BE213" i="2"/>
  <c r="BI211" i="2"/>
  <c r="BH211" i="2"/>
  <c r="BG211" i="2"/>
  <c r="BF211" i="2"/>
  <c r="T211" i="2"/>
  <c r="R211" i="2"/>
  <c r="P211" i="2"/>
  <c r="BK211" i="2"/>
  <c r="J211" i="2"/>
  <c r="BE211" i="2"/>
  <c r="BI209" i="2"/>
  <c r="BH209" i="2"/>
  <c r="BG209" i="2"/>
  <c r="BF209" i="2"/>
  <c r="T209" i="2"/>
  <c r="R209" i="2"/>
  <c r="P209" i="2"/>
  <c r="BK209" i="2"/>
  <c r="J209" i="2"/>
  <c r="BE209" i="2"/>
  <c r="BI207" i="2"/>
  <c r="BH207" i="2"/>
  <c r="BG207" i="2"/>
  <c r="BF207" i="2"/>
  <c r="T207" i="2"/>
  <c r="R207" i="2"/>
  <c r="P207" i="2"/>
  <c r="BK207" i="2"/>
  <c r="J207" i="2"/>
  <c r="BE207" i="2"/>
  <c r="BI205" i="2"/>
  <c r="BH205" i="2"/>
  <c r="BG205" i="2"/>
  <c r="BF205" i="2"/>
  <c r="T205" i="2"/>
  <c r="R205" i="2"/>
  <c r="P205" i="2"/>
  <c r="BK205" i="2"/>
  <c r="J205" i="2"/>
  <c r="BE205" i="2"/>
  <c r="BI203" i="2"/>
  <c r="BH203" i="2"/>
  <c r="BG203" i="2"/>
  <c r="BF203" i="2"/>
  <c r="T203" i="2"/>
  <c r="R203" i="2"/>
  <c r="R198" i="2" s="1"/>
  <c r="P203" i="2"/>
  <c r="BK203" i="2"/>
  <c r="J203" i="2"/>
  <c r="BE203" i="2"/>
  <c r="BI201" i="2"/>
  <c r="BH201" i="2"/>
  <c r="BG201" i="2"/>
  <c r="BF201" i="2"/>
  <c r="T201" i="2"/>
  <c r="R201" i="2"/>
  <c r="P201" i="2"/>
  <c r="BK201" i="2"/>
  <c r="BK198" i="2" s="1"/>
  <c r="J198" i="2" s="1"/>
  <c r="J62" i="2" s="1"/>
  <c r="J201" i="2"/>
  <c r="BE201" i="2"/>
  <c r="BI199" i="2"/>
  <c r="BH199" i="2"/>
  <c r="BG199" i="2"/>
  <c r="BF199" i="2"/>
  <c r="T199" i="2"/>
  <c r="T198" i="2"/>
  <c r="R199" i="2"/>
  <c r="P199" i="2"/>
  <c r="P198" i="2"/>
  <c r="BK199" i="2"/>
  <c r="J199" i="2"/>
  <c r="BE199" i="2" s="1"/>
  <c r="BI196" i="2"/>
  <c r="BH196" i="2"/>
  <c r="BG196" i="2"/>
  <c r="BF196" i="2"/>
  <c r="T196" i="2"/>
  <c r="R196" i="2"/>
  <c r="P196" i="2"/>
  <c r="BK196" i="2"/>
  <c r="J196" i="2"/>
  <c r="BE196" i="2"/>
  <c r="BI194" i="2"/>
  <c r="BH194" i="2"/>
  <c r="BG194" i="2"/>
  <c r="BF194" i="2"/>
  <c r="T194" i="2"/>
  <c r="R194" i="2"/>
  <c r="P194" i="2"/>
  <c r="BK194" i="2"/>
  <c r="J194" i="2"/>
  <c r="BE194" i="2"/>
  <c r="BI192" i="2"/>
  <c r="BH192" i="2"/>
  <c r="BG192" i="2"/>
  <c r="BF192" i="2"/>
  <c r="T192" i="2"/>
  <c r="R192" i="2"/>
  <c r="P192" i="2"/>
  <c r="BK192" i="2"/>
  <c r="J192" i="2"/>
  <c r="BE192" i="2"/>
  <c r="BI190" i="2"/>
  <c r="BH190" i="2"/>
  <c r="BG190" i="2"/>
  <c r="BF190" i="2"/>
  <c r="T190" i="2"/>
  <c r="R190" i="2"/>
  <c r="P190" i="2"/>
  <c r="BK190" i="2"/>
  <c r="J190" i="2"/>
  <c r="BE190" i="2"/>
  <c r="BI188" i="2"/>
  <c r="BH188" i="2"/>
  <c r="BG188" i="2"/>
  <c r="BF188" i="2"/>
  <c r="T188" i="2"/>
  <c r="R188" i="2"/>
  <c r="P188" i="2"/>
  <c r="BK188" i="2"/>
  <c r="J188" i="2"/>
  <c r="BE188" i="2"/>
  <c r="BI186" i="2"/>
  <c r="BH186" i="2"/>
  <c r="BG186" i="2"/>
  <c r="BF186" i="2"/>
  <c r="T186" i="2"/>
  <c r="R186" i="2"/>
  <c r="P186" i="2"/>
  <c r="BK186" i="2"/>
  <c r="J186" i="2"/>
  <c r="BE186" i="2"/>
  <c r="BI184" i="2"/>
  <c r="BH184" i="2"/>
  <c r="BG184" i="2"/>
  <c r="BF184" i="2"/>
  <c r="T184" i="2"/>
  <c r="R184" i="2"/>
  <c r="R179" i="2" s="1"/>
  <c r="P184" i="2"/>
  <c r="BK184" i="2"/>
  <c r="J184" i="2"/>
  <c r="BE184" i="2"/>
  <c r="BI182" i="2"/>
  <c r="BH182" i="2"/>
  <c r="BG182" i="2"/>
  <c r="BF182" i="2"/>
  <c r="T182" i="2"/>
  <c r="R182" i="2"/>
  <c r="P182" i="2"/>
  <c r="BK182" i="2"/>
  <c r="BK179" i="2" s="1"/>
  <c r="J179" i="2" s="1"/>
  <c r="J61" i="2" s="1"/>
  <c r="J182" i="2"/>
  <c r="BE182" i="2"/>
  <c r="BI180" i="2"/>
  <c r="BH180" i="2"/>
  <c r="BG180" i="2"/>
  <c r="BF180" i="2"/>
  <c r="T180" i="2"/>
  <c r="T179" i="2"/>
  <c r="R180" i="2"/>
  <c r="P180" i="2"/>
  <c r="P179" i="2"/>
  <c r="BK180" i="2"/>
  <c r="J180" i="2"/>
  <c r="BE180" i="2" s="1"/>
  <c r="BI177" i="2"/>
  <c r="BH177" i="2"/>
  <c r="BG177" i="2"/>
  <c r="BF177" i="2"/>
  <c r="T177" i="2"/>
  <c r="R177" i="2"/>
  <c r="P177" i="2"/>
  <c r="BK177" i="2"/>
  <c r="J177" i="2"/>
  <c r="BE177" i="2"/>
  <c r="BI175" i="2"/>
  <c r="BH175" i="2"/>
  <c r="BG175" i="2"/>
  <c r="BF175" i="2"/>
  <c r="T175" i="2"/>
  <c r="R175" i="2"/>
  <c r="P175" i="2"/>
  <c r="BK175" i="2"/>
  <c r="J175" i="2"/>
  <c r="BE175" i="2"/>
  <c r="BI173" i="2"/>
  <c r="BH173" i="2"/>
  <c r="BG173" i="2"/>
  <c r="BF173" i="2"/>
  <c r="T173" i="2"/>
  <c r="R173" i="2"/>
  <c r="P173" i="2"/>
  <c r="BK173" i="2"/>
  <c r="J173" i="2"/>
  <c r="BE173" i="2"/>
  <c r="BI171" i="2"/>
  <c r="BH171" i="2"/>
  <c r="BG171" i="2"/>
  <c r="BF171" i="2"/>
  <c r="T171" i="2"/>
  <c r="R171" i="2"/>
  <c r="P171" i="2"/>
  <c r="BK171" i="2"/>
  <c r="J171" i="2"/>
  <c r="BE171" i="2"/>
  <c r="BI169" i="2"/>
  <c r="BH169" i="2"/>
  <c r="BG169" i="2"/>
  <c r="BF169" i="2"/>
  <c r="T169" i="2"/>
  <c r="R169" i="2"/>
  <c r="P169" i="2"/>
  <c r="BK169" i="2"/>
  <c r="J169" i="2"/>
  <c r="BE169" i="2"/>
  <c r="BI167" i="2"/>
  <c r="BH167" i="2"/>
  <c r="BG167" i="2"/>
  <c r="BF167" i="2"/>
  <c r="T167" i="2"/>
  <c r="R167" i="2"/>
  <c r="P167" i="2"/>
  <c r="BK167" i="2"/>
  <c r="J167" i="2"/>
  <c r="BE167" i="2"/>
  <c r="BI165" i="2"/>
  <c r="BH165" i="2"/>
  <c r="BG165" i="2"/>
  <c r="BF165" i="2"/>
  <c r="T165" i="2"/>
  <c r="R165" i="2"/>
  <c r="P165" i="2"/>
  <c r="BK165" i="2"/>
  <c r="J165" i="2"/>
  <c r="BE165" i="2"/>
  <c r="BI163" i="2"/>
  <c r="BH163" i="2"/>
  <c r="BG163" i="2"/>
  <c r="BF163" i="2"/>
  <c r="T163" i="2"/>
  <c r="T162" i="2"/>
  <c r="R163" i="2"/>
  <c r="R162" i="2"/>
  <c r="P163" i="2"/>
  <c r="P162" i="2"/>
  <c r="BK163" i="2"/>
  <c r="BK162" i="2"/>
  <c r="J162" i="2" s="1"/>
  <c r="J60" i="2" s="1"/>
  <c r="J163" i="2"/>
  <c r="BE163" i="2" s="1"/>
  <c r="BI160" i="2"/>
  <c r="BH160" i="2"/>
  <c r="BG160" i="2"/>
  <c r="BF160" i="2"/>
  <c r="T160" i="2"/>
  <c r="R160" i="2"/>
  <c r="P160" i="2"/>
  <c r="BK160" i="2"/>
  <c r="J160" i="2"/>
  <c r="BE160" i="2"/>
  <c r="BI158" i="2"/>
  <c r="BH158" i="2"/>
  <c r="BG158" i="2"/>
  <c r="BF158" i="2"/>
  <c r="T158" i="2"/>
  <c r="R158" i="2"/>
  <c r="P158" i="2"/>
  <c r="BK158" i="2"/>
  <c r="J158" i="2"/>
  <c r="BE158" i="2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R154" i="2"/>
  <c r="P154" i="2"/>
  <c r="BK154" i="2"/>
  <c r="J154" i="2"/>
  <c r="BE154" i="2"/>
  <c r="BI152" i="2"/>
  <c r="BH152" i="2"/>
  <c r="BG152" i="2"/>
  <c r="BF152" i="2"/>
  <c r="T152" i="2"/>
  <c r="R152" i="2"/>
  <c r="P152" i="2"/>
  <c r="BK152" i="2"/>
  <c r="J152" i="2"/>
  <c r="BE152" i="2"/>
  <c r="BI150" i="2"/>
  <c r="BH150" i="2"/>
  <c r="BG150" i="2"/>
  <c r="BF150" i="2"/>
  <c r="T150" i="2"/>
  <c r="R150" i="2"/>
  <c r="P150" i="2"/>
  <c r="BK150" i="2"/>
  <c r="J150" i="2"/>
  <c r="BE150" i="2"/>
  <c r="BI148" i="2"/>
  <c r="BH148" i="2"/>
  <c r="BG148" i="2"/>
  <c r="BF148" i="2"/>
  <c r="T148" i="2"/>
  <c r="R148" i="2"/>
  <c r="P148" i="2"/>
  <c r="BK148" i="2"/>
  <c r="J148" i="2"/>
  <c r="BE148" i="2"/>
  <c r="BI146" i="2"/>
  <c r="BH146" i="2"/>
  <c r="BG146" i="2"/>
  <c r="BF146" i="2"/>
  <c r="T146" i="2"/>
  <c r="R146" i="2"/>
  <c r="P146" i="2"/>
  <c r="BK146" i="2"/>
  <c r="J146" i="2"/>
  <c r="BE146" i="2"/>
  <c r="BI144" i="2"/>
  <c r="BH144" i="2"/>
  <c r="BG144" i="2"/>
  <c r="BF144" i="2"/>
  <c r="T144" i="2"/>
  <c r="R144" i="2"/>
  <c r="P144" i="2"/>
  <c r="BK144" i="2"/>
  <c r="J144" i="2"/>
  <c r="BE144" i="2"/>
  <c r="BI142" i="2"/>
  <c r="BH142" i="2"/>
  <c r="BG142" i="2"/>
  <c r="BF142" i="2"/>
  <c r="T142" i="2"/>
  <c r="R142" i="2"/>
  <c r="P142" i="2"/>
  <c r="BK142" i="2"/>
  <c r="J142" i="2"/>
  <c r="BE142" i="2"/>
  <c r="BI140" i="2"/>
  <c r="BH140" i="2"/>
  <c r="BG140" i="2"/>
  <c r="BF140" i="2"/>
  <c r="T140" i="2"/>
  <c r="R140" i="2"/>
  <c r="P140" i="2"/>
  <c r="BK140" i="2"/>
  <c r="J140" i="2"/>
  <c r="BE140" i="2"/>
  <c r="BI138" i="2"/>
  <c r="BH138" i="2"/>
  <c r="BG138" i="2"/>
  <c r="BF138" i="2"/>
  <c r="T138" i="2"/>
  <c r="R138" i="2"/>
  <c r="P138" i="2"/>
  <c r="BK138" i="2"/>
  <c r="J138" i="2"/>
  <c r="BE138" i="2"/>
  <c r="BI136" i="2"/>
  <c r="BH136" i="2"/>
  <c r="BG136" i="2"/>
  <c r="BF136" i="2"/>
  <c r="T136" i="2"/>
  <c r="R136" i="2"/>
  <c r="P136" i="2"/>
  <c r="BK136" i="2"/>
  <c r="J136" i="2"/>
  <c r="BE136" i="2"/>
  <c r="BI134" i="2"/>
  <c r="BH134" i="2"/>
  <c r="BG134" i="2"/>
  <c r="BF134" i="2"/>
  <c r="T134" i="2"/>
  <c r="R134" i="2"/>
  <c r="R129" i="2" s="1"/>
  <c r="P134" i="2"/>
  <c r="BK134" i="2"/>
  <c r="J134" i="2"/>
  <c r="BE134" i="2"/>
  <c r="BI132" i="2"/>
  <c r="BH132" i="2"/>
  <c r="BG132" i="2"/>
  <c r="BF132" i="2"/>
  <c r="T132" i="2"/>
  <c r="R132" i="2"/>
  <c r="P132" i="2"/>
  <c r="BK132" i="2"/>
  <c r="BK129" i="2" s="1"/>
  <c r="J129" i="2" s="1"/>
  <c r="J59" i="2" s="1"/>
  <c r="J132" i="2"/>
  <c r="BE132" i="2"/>
  <c r="BI130" i="2"/>
  <c r="BH130" i="2"/>
  <c r="BG130" i="2"/>
  <c r="BF130" i="2"/>
  <c r="T130" i="2"/>
  <c r="T129" i="2"/>
  <c r="R130" i="2"/>
  <c r="P130" i="2"/>
  <c r="P129" i="2"/>
  <c r="BK130" i="2"/>
  <c r="J130" i="2"/>
  <c r="BE130" i="2" s="1"/>
  <c r="BI127" i="2"/>
  <c r="BH127" i="2"/>
  <c r="BG127" i="2"/>
  <c r="BF127" i="2"/>
  <c r="T127" i="2"/>
  <c r="R127" i="2"/>
  <c r="P127" i="2"/>
  <c r="BK127" i="2"/>
  <c r="J127" i="2"/>
  <c r="BE127" i="2"/>
  <c r="BI125" i="2"/>
  <c r="BH125" i="2"/>
  <c r="BG125" i="2"/>
  <c r="BF125" i="2"/>
  <c r="T125" i="2"/>
  <c r="R125" i="2"/>
  <c r="P125" i="2"/>
  <c r="BK125" i="2"/>
  <c r="J125" i="2"/>
  <c r="BE125" i="2"/>
  <c r="BI123" i="2"/>
  <c r="BH123" i="2"/>
  <c r="BG123" i="2"/>
  <c r="BF123" i="2"/>
  <c r="T123" i="2"/>
  <c r="R123" i="2"/>
  <c r="P123" i="2"/>
  <c r="BK123" i="2"/>
  <c r="J123" i="2"/>
  <c r="BE123" i="2"/>
  <c r="BI121" i="2"/>
  <c r="BH121" i="2"/>
  <c r="BG121" i="2"/>
  <c r="BF121" i="2"/>
  <c r="T121" i="2"/>
  <c r="R121" i="2"/>
  <c r="P121" i="2"/>
  <c r="BK121" i="2"/>
  <c r="J121" i="2"/>
  <c r="BE121" i="2"/>
  <c r="BI119" i="2"/>
  <c r="BH119" i="2"/>
  <c r="BG119" i="2"/>
  <c r="BF119" i="2"/>
  <c r="T119" i="2"/>
  <c r="R119" i="2"/>
  <c r="P119" i="2"/>
  <c r="BK119" i="2"/>
  <c r="J119" i="2"/>
  <c r="BE119" i="2"/>
  <c r="BI117" i="2"/>
  <c r="BH117" i="2"/>
  <c r="BG117" i="2"/>
  <c r="BF117" i="2"/>
  <c r="T117" i="2"/>
  <c r="R117" i="2"/>
  <c r="P117" i="2"/>
  <c r="BK117" i="2"/>
  <c r="J117" i="2"/>
  <c r="BE117" i="2"/>
  <c r="BI115" i="2"/>
  <c r="BH115" i="2"/>
  <c r="BG115" i="2"/>
  <c r="BF115" i="2"/>
  <c r="T115" i="2"/>
  <c r="R115" i="2"/>
  <c r="P115" i="2"/>
  <c r="BK115" i="2"/>
  <c r="J115" i="2"/>
  <c r="BE115" i="2"/>
  <c r="BI113" i="2"/>
  <c r="BH113" i="2"/>
  <c r="BG113" i="2"/>
  <c r="BF113" i="2"/>
  <c r="T113" i="2"/>
  <c r="T112" i="2"/>
  <c r="R113" i="2"/>
  <c r="R112" i="2"/>
  <c r="P113" i="2"/>
  <c r="P112" i="2"/>
  <c r="BK113" i="2"/>
  <c r="BK112" i="2"/>
  <c r="J112" i="2" s="1"/>
  <c r="J58" i="2" s="1"/>
  <c r="J113" i="2"/>
  <c r="BE113" i="2" s="1"/>
  <c r="BI110" i="2"/>
  <c r="BH110" i="2"/>
  <c r="BG110" i="2"/>
  <c r="BF110" i="2"/>
  <c r="T110" i="2"/>
  <c r="R110" i="2"/>
  <c r="P110" i="2"/>
  <c r="BK110" i="2"/>
  <c r="J110" i="2"/>
  <c r="BE110" i="2"/>
  <c r="BI108" i="2"/>
  <c r="BH108" i="2"/>
  <c r="BG108" i="2"/>
  <c r="BF108" i="2"/>
  <c r="T108" i="2"/>
  <c r="R108" i="2"/>
  <c r="P108" i="2"/>
  <c r="BK108" i="2"/>
  <c r="J108" i="2"/>
  <c r="BE108" i="2"/>
  <c r="BI106" i="2"/>
  <c r="BH106" i="2"/>
  <c r="BG106" i="2"/>
  <c r="BF106" i="2"/>
  <c r="T106" i="2"/>
  <c r="R106" i="2"/>
  <c r="P106" i="2"/>
  <c r="BK106" i="2"/>
  <c r="J106" i="2"/>
  <c r="BE106" i="2"/>
  <c r="BI104" i="2"/>
  <c r="BH104" i="2"/>
  <c r="BG104" i="2"/>
  <c r="BF104" i="2"/>
  <c r="T104" i="2"/>
  <c r="R104" i="2"/>
  <c r="P104" i="2"/>
  <c r="BK104" i="2"/>
  <c r="J104" i="2"/>
  <c r="BE104" i="2"/>
  <c r="BI102" i="2"/>
  <c r="BH102" i="2"/>
  <c r="BG102" i="2"/>
  <c r="BF102" i="2"/>
  <c r="T102" i="2"/>
  <c r="R102" i="2"/>
  <c r="P102" i="2"/>
  <c r="BK102" i="2"/>
  <c r="J102" i="2"/>
  <c r="BE102" i="2"/>
  <c r="BI100" i="2"/>
  <c r="BH100" i="2"/>
  <c r="BG100" i="2"/>
  <c r="BF100" i="2"/>
  <c r="T100" i="2"/>
  <c r="R100" i="2"/>
  <c r="P100" i="2"/>
  <c r="BK100" i="2"/>
  <c r="J100" i="2"/>
  <c r="BE100" i="2"/>
  <c r="BI98" i="2"/>
  <c r="BH98" i="2"/>
  <c r="BG98" i="2"/>
  <c r="BF98" i="2"/>
  <c r="T98" i="2"/>
  <c r="R98" i="2"/>
  <c r="P98" i="2"/>
  <c r="BK98" i="2"/>
  <c r="J98" i="2"/>
  <c r="BE98" i="2"/>
  <c r="BI96" i="2"/>
  <c r="BH96" i="2"/>
  <c r="BG96" i="2"/>
  <c r="BF96" i="2"/>
  <c r="T96" i="2"/>
  <c r="R96" i="2"/>
  <c r="P96" i="2"/>
  <c r="BK96" i="2"/>
  <c r="J96" i="2"/>
  <c r="BE96" i="2"/>
  <c r="BI94" i="2"/>
  <c r="BH94" i="2"/>
  <c r="BG94" i="2"/>
  <c r="BF94" i="2"/>
  <c r="T94" i="2"/>
  <c r="R94" i="2"/>
  <c r="P94" i="2"/>
  <c r="BK94" i="2"/>
  <c r="J94" i="2"/>
  <c r="BE94" i="2"/>
  <c r="BI92" i="2"/>
  <c r="BH92" i="2"/>
  <c r="BG92" i="2"/>
  <c r="BF92" i="2"/>
  <c r="T92" i="2"/>
  <c r="R92" i="2"/>
  <c r="P92" i="2"/>
  <c r="BK92" i="2"/>
  <c r="J92" i="2"/>
  <c r="BE92" i="2"/>
  <c r="BI90" i="2"/>
  <c r="BH90" i="2"/>
  <c r="BG90" i="2"/>
  <c r="BF90" i="2"/>
  <c r="T90" i="2"/>
  <c r="R90" i="2"/>
  <c r="P90" i="2"/>
  <c r="BK90" i="2"/>
  <c r="J90" i="2"/>
  <c r="BE90" i="2"/>
  <c r="BI88" i="2"/>
  <c r="BH88" i="2"/>
  <c r="BG88" i="2"/>
  <c r="BF88" i="2"/>
  <c r="T88" i="2"/>
  <c r="R88" i="2"/>
  <c r="P88" i="2"/>
  <c r="BK88" i="2"/>
  <c r="J88" i="2"/>
  <c r="BE88" i="2"/>
  <c r="BI86" i="2"/>
  <c r="BH86" i="2"/>
  <c r="BG86" i="2"/>
  <c r="BF86" i="2"/>
  <c r="T86" i="2"/>
  <c r="R86" i="2"/>
  <c r="P86" i="2"/>
  <c r="BK86" i="2"/>
  <c r="J86" i="2"/>
  <c r="BE86" i="2"/>
  <c r="BI84" i="2"/>
  <c r="F34" i="2"/>
  <c r="BD52" i="1" s="1"/>
  <c r="BD51" i="1" s="1"/>
  <c r="W30" i="1" s="1"/>
  <c r="BH84" i="2"/>
  <c r="F33" i="2" s="1"/>
  <c r="BC52" i="1" s="1"/>
  <c r="BC51" i="1" s="1"/>
  <c r="BG84" i="2"/>
  <c r="F32" i="2"/>
  <c r="BB52" i="1" s="1"/>
  <c r="BB51" i="1" s="1"/>
  <c r="BF84" i="2"/>
  <c r="T84" i="2"/>
  <c r="T83" i="2"/>
  <c r="T82" i="2" s="1"/>
  <c r="R84" i="2"/>
  <c r="R83" i="2" s="1"/>
  <c r="P84" i="2"/>
  <c r="P83" i="2"/>
  <c r="P82" i="2" s="1"/>
  <c r="AU52" i="1" s="1"/>
  <c r="AU51" i="1" s="1"/>
  <c r="BK84" i="2"/>
  <c r="BK83" i="2"/>
  <c r="J83" i="2" s="1"/>
  <c r="J57" i="2" s="1"/>
  <c r="J84" i="2"/>
  <c r="BE84" i="2"/>
  <c r="J30" i="2" s="1"/>
  <c r="AV52" i="1" s="1"/>
  <c r="J78" i="2"/>
  <c r="F76" i="2"/>
  <c r="E74" i="2"/>
  <c r="J51" i="2"/>
  <c r="F49" i="2"/>
  <c r="E47" i="2"/>
  <c r="J18" i="2"/>
  <c r="E18" i="2"/>
  <c r="F79" i="2" s="1"/>
  <c r="J17" i="2"/>
  <c r="J15" i="2"/>
  <c r="E15" i="2"/>
  <c r="F51" i="2" s="1"/>
  <c r="F78" i="2"/>
  <c r="J14" i="2"/>
  <c r="J12" i="2"/>
  <c r="J49" i="2" s="1"/>
  <c r="J76" i="2"/>
  <c r="E7" i="2"/>
  <c r="E72" i="2" s="1"/>
  <c r="E45" i="2"/>
  <c r="AS51" i="1"/>
  <c r="L47" i="1"/>
  <c r="AM46" i="1"/>
  <c r="L46" i="1"/>
  <c r="AM44" i="1"/>
  <c r="L44" i="1"/>
  <c r="L42" i="1"/>
  <c r="L41" i="1"/>
  <c r="J31" i="2" l="1"/>
  <c r="AW52" i="1" s="1"/>
  <c r="AT52" i="1" s="1"/>
  <c r="F52" i="2"/>
  <c r="W29" i="1"/>
  <c r="AY51" i="1"/>
  <c r="R82" i="2"/>
  <c r="AX51" i="1"/>
  <c r="W28" i="1"/>
  <c r="F30" i="2"/>
  <c r="AZ52" i="1" s="1"/>
  <c r="AZ51" i="1" s="1"/>
  <c r="F31" i="2"/>
  <c r="BA52" i="1" s="1"/>
  <c r="BA51" i="1" s="1"/>
  <c r="BK82" i="2"/>
  <c r="J82" i="2" s="1"/>
  <c r="AW51" i="1" l="1"/>
  <c r="AK27" i="1" s="1"/>
  <c r="W27" i="1"/>
  <c r="J27" i="2"/>
  <c r="J56" i="2"/>
  <c r="W26" i="1"/>
  <c r="AV51" i="1"/>
  <c r="AG52" i="1" l="1"/>
  <c r="J36" i="2"/>
  <c r="AT51" i="1"/>
  <c r="AK26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<sst xmlns="http://schemas.openxmlformats.org/spreadsheetml/2006/main" count="2041" uniqueCount="566">
  <si>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</si>
  <si>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</si>
  <si>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</si>
  <si>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</si>
  <si>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</si>
  <si>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</si>
  <si>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</si>
  <si>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{f12b66f9-8895-43c4-822b-ccf0a329b6e4}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</si>
  <si>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</si>
  <si>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</si>
  <si>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</si>
  <si>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</si>
  <si>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</si>
  <si>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</si>
  <si>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</si>
  <si>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</si>
  <si>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</si>
  <si>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</si>
  <si>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</si>
  <si>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</si>
  <si>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a přístavba objektu ul. Švermova č.p.100, Optimalizace kapacity MŠ Pastelka Ostašov</t>
  </si>
  <si>
    <t>KSO:</t>
  </si>
  <si>
    <t>CC-CZ:</t>
  </si>
  <si>
    <t>Místo:</t>
  </si>
  <si>
    <t xml:space="preserve"> </t>
  </si>
  <si>
    <t>Datum:</t>
  </si>
  <si>
    <t>19.8.2019</t>
  </si>
  <si>
    <t>Zadavatel:</t>
  </si>
  <si>
    <t>IČ:</t>
  </si>
  <si>
    <t>DIČ:</t>
  </si>
  <si>
    <t>Uchazeč:</t>
  </si>
  <si>
    <t>Vyplň údaj</t>
  </si>
  <si>
    <t>Projektant:</t>
  </si>
  <si>
    <t>Martin Muller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</si>
  <si>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</si>
  <si>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</si>
  <si>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</si>
  <si>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</si>
  <si>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</si>
  <si>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</si>
  <si>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</si>
  <si>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</si>
  <si>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</si>
  <si>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</si>
  <si>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</si>
  <si>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</si>
  <si>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</si>
  <si>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</si>
  <si>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</si>
  <si>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</si>
  <si>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</si>
  <si>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</si>
  <si>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</si>
  <si>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</si>
  <si>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</si>
  <si>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</si>
  <si>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</si>
  <si>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</si>
  <si>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</si>
  <si>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</si>
  <si>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</si>
  <si>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</si>
  <si>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</si>
  <si>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</si>
  <si>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</si>
  <si>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</si>
  <si>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</si>
  <si>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</si>
  <si>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</si>
  <si>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</si>
  <si>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</si>
  <si>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</si>
  <si>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</si>
  <si>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</si>
  <si>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</si>
  <si>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D.1.4.E,F</t>
  </si>
  <si>
    <t>Slaboproudé rozvody + M a R</t>
  </si>
  <si>
    <t>STA</t>
  </si>
  <si>
    <t>1</t>
  </si>
  <si>
    <t>{1adadf11-6949-4394-a7c4-7b665f28e8ac}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</si>
  <si>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</si>
  <si>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</si>
  <si>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</si>
  <si>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</si>
  <si>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</si>
  <si>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</si>
  <si>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</si>
  <si>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</si>
  <si>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D.1.4.E,F - Slaboproudé rozvody + M a R</t>
  </si>
  <si>
    <t>REKAPITULACE ČLENĚNÍ SOUPISU PRACÍ</t>
  </si>
  <si>
    <t>Kód dílu - Popis</t>
  </si>
  <si>
    <t>Cena celkem [CZK]</t>
  </si>
  <si>
    <t>Náklady soupisu celkem</t>
  </si>
  <si>
    <t>-1</t>
  </si>
  <si>
    <t>1 - EZS</t>
  </si>
  <si>
    <t>2 - Datové rozvody</t>
  </si>
  <si>
    <t>3 - Domácí telefon</t>
  </si>
  <si>
    <t>4 - Signalizace</t>
  </si>
  <si>
    <t>5 - Měření a regulace</t>
  </si>
  <si>
    <t>6 -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</si>
  <si>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</si>
  <si>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</si>
  <si>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</si>
  <si>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</si>
  <si>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</si>
  <si>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</si>
  <si>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</si>
  <si>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</si>
  <si>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</si>
  <si>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</si>
  <si>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</si>
  <si>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</si>
  <si>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</si>
  <si>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</si>
  <si>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EZS</t>
  </si>
  <si>
    <t>ROZPOCET</t>
  </si>
  <si>
    <t>K</t>
  </si>
  <si>
    <t>101</t>
  </si>
  <si>
    <t>BOX VT se zdrojem 80VA</t>
  </si>
  <si>
    <t>ks</t>
  </si>
  <si>
    <t>4</t>
  </si>
  <si>
    <t>P</t>
  </si>
  <si>
    <t>Poznámka k položce:
E7-10 1ks</t>
  </si>
  <si>
    <t>102</t>
  </si>
  <si>
    <t>Ústředna EZS komplet, 40 zón</t>
  </si>
  <si>
    <t>3</t>
  </si>
  <si>
    <t>103</t>
  </si>
  <si>
    <t>Záložní akumulátor 18Ah</t>
  </si>
  <si>
    <t>6</t>
  </si>
  <si>
    <t>104</t>
  </si>
  <si>
    <t>Komunikátor GSM/GPRS</t>
  </si>
  <si>
    <t>8</t>
  </si>
  <si>
    <t>5</t>
  </si>
  <si>
    <t>105</t>
  </si>
  <si>
    <t>Optokouřové čidlo, inregrovaná siréna</t>
  </si>
  <si>
    <t>10</t>
  </si>
  <si>
    <t>Poznámka k položce:
E7-10 2+7+1=10ks</t>
  </si>
  <si>
    <t>106</t>
  </si>
  <si>
    <t>Optokouřové čidlo</t>
  </si>
  <si>
    <t>12</t>
  </si>
  <si>
    <t>Poznámka k položce:
E7-10 1+1=2ks</t>
  </si>
  <si>
    <t>7</t>
  </si>
  <si>
    <t>107</t>
  </si>
  <si>
    <t>Klávesnice LCD</t>
  </si>
  <si>
    <t>14</t>
  </si>
  <si>
    <t>Poznámka k položce:
E7-10 2+1=3ks</t>
  </si>
  <si>
    <t>108</t>
  </si>
  <si>
    <t>Prostorové čidlo pohybu dle TZ</t>
  </si>
  <si>
    <t>16</t>
  </si>
  <si>
    <t>Poznámka k položce:
E7-10 1+14+6+3=24ks</t>
  </si>
  <si>
    <t>9</t>
  </si>
  <si>
    <t>109</t>
  </si>
  <si>
    <t>Magnetické čidlo dveří, vestavné</t>
  </si>
  <si>
    <t>18</t>
  </si>
  <si>
    <t>Poznámka k položce:
E7-10 4+4=8ks</t>
  </si>
  <si>
    <t>110</t>
  </si>
  <si>
    <t>Přepojovací krabice pro magnetický kontakt</t>
  </si>
  <si>
    <t>20</t>
  </si>
  <si>
    <t>11</t>
  </si>
  <si>
    <t>111</t>
  </si>
  <si>
    <t>Siréna externí s optickou signalizací, zálohovaná</t>
  </si>
  <si>
    <t>22</t>
  </si>
  <si>
    <t>112</t>
  </si>
  <si>
    <t>Siréna interní s optickou signalizací</t>
  </si>
  <si>
    <t>24</t>
  </si>
  <si>
    <t>13</t>
  </si>
  <si>
    <t>113</t>
  </si>
  <si>
    <t>Kabel SYKFY 4x2x0,5</t>
  </si>
  <si>
    <t>m</t>
  </si>
  <si>
    <t>26</t>
  </si>
  <si>
    <t>Poznámka k položce:
E7-10 100+600+1050+200=1950m</t>
  </si>
  <si>
    <t>114</t>
  </si>
  <si>
    <t>Nastavení a oživení systému</t>
  </si>
  <si>
    <t>28</t>
  </si>
  <si>
    <t>Datové rozvody</t>
  </si>
  <si>
    <t>201</t>
  </si>
  <si>
    <t>Datový rozvaděč RACK 21U 19" vč. pasivních a aktivních prvků dle TZ</t>
  </si>
  <si>
    <t>30</t>
  </si>
  <si>
    <t>Poznámka k položce:
E1 1ks</t>
  </si>
  <si>
    <t>202</t>
  </si>
  <si>
    <t>AP WIFI, napájení PoE, funkce AP/hotspot</t>
  </si>
  <si>
    <t>32</t>
  </si>
  <si>
    <t>Poznámka k položce:
E7-10 1+2=3ks</t>
  </si>
  <si>
    <t>17</t>
  </si>
  <si>
    <t>203</t>
  </si>
  <si>
    <t>Datová zásuvka dvojitá Cat 6a, pod omítku modulární kompl., barva bílá/šedá</t>
  </si>
  <si>
    <t>34</t>
  </si>
  <si>
    <t>Poznámka k položce:
E7-10 1+6+6+4=17ks</t>
  </si>
  <si>
    <t>204</t>
  </si>
  <si>
    <t>Datová zásuvka jednoduchá Cat 6a, pod omítku modulární kompl., barva bílá/šedá</t>
  </si>
  <si>
    <t>36</t>
  </si>
  <si>
    <t>Poznámka k položce:
E7-10 1+9+1=11ks</t>
  </si>
  <si>
    <t>19</t>
  </si>
  <si>
    <t>205</t>
  </si>
  <si>
    <t>Kabel UTP Cat6a</t>
  </si>
  <si>
    <t>38</t>
  </si>
  <si>
    <t>Poznámka k položce:
E7-10 100+600+1100+500=2300</t>
  </si>
  <si>
    <t>206</t>
  </si>
  <si>
    <t>Instalační krabice</t>
  </si>
  <si>
    <t>40</t>
  </si>
  <si>
    <t>207</t>
  </si>
  <si>
    <t>42</t>
  </si>
  <si>
    <t>208</t>
  </si>
  <si>
    <t>Měření kabeláže</t>
  </si>
  <si>
    <t>44</t>
  </si>
  <si>
    <t>Domácí telefon</t>
  </si>
  <si>
    <t>23</t>
  </si>
  <si>
    <t>301</t>
  </si>
  <si>
    <t>Dveřní IP jednotka1 - 6x tlačítko, kamera, čtečka RF čipů, zápustná montáž pod omítku, rámeček</t>
  </si>
  <si>
    <t>46</t>
  </si>
  <si>
    <t>302</t>
  </si>
  <si>
    <t>Dveřní IP jednotka2 - 6x tlačítko, kamera, povrchová montáž na sloupek, rámeček, stříška</t>
  </si>
  <si>
    <t>48</t>
  </si>
  <si>
    <t>25</t>
  </si>
  <si>
    <t>303</t>
  </si>
  <si>
    <t>Dveřní IP jednotka3 - 2x tlačítko, kamera, povrchová montáž na sloupek, rámeček, stříška</t>
  </si>
  <si>
    <t>50</t>
  </si>
  <si>
    <t>304</t>
  </si>
  <si>
    <t>Napojení ovládání brány</t>
  </si>
  <si>
    <t>52</t>
  </si>
  <si>
    <t>27</t>
  </si>
  <si>
    <t>305</t>
  </si>
  <si>
    <t>Napojení eletrozámku ve dveřích (dodávka dveří)</t>
  </si>
  <si>
    <t>54</t>
  </si>
  <si>
    <t>306</t>
  </si>
  <si>
    <t>Elektrozámek inverzní 200mA do branky</t>
  </si>
  <si>
    <t>56</t>
  </si>
  <si>
    <t>29</t>
  </si>
  <si>
    <t>307</t>
  </si>
  <si>
    <t>Handsfree IP video telefon + přídavné sluchátko 7" displej PoE, regulace hlasitosti, vnitřní komunikace, ovládání el.zámku, dle popisu v TZ</t>
  </si>
  <si>
    <t>58</t>
  </si>
  <si>
    <t>Poznámka k položce:
E7-10 3+3+2=8ks</t>
  </si>
  <si>
    <t>308</t>
  </si>
  <si>
    <t>Napájení zdroj dle použitého typu DT</t>
  </si>
  <si>
    <t>60</t>
  </si>
  <si>
    <t>Poznámka k položce:
E7-10 2ks</t>
  </si>
  <si>
    <t>31</t>
  </si>
  <si>
    <t>309</t>
  </si>
  <si>
    <t>Únikové tlačítko, rozpínací kontakt, skleněný kryt</t>
  </si>
  <si>
    <t>62</t>
  </si>
  <si>
    <t>310</t>
  </si>
  <si>
    <t>Přepínač blokování branky, montáž pod omítku</t>
  </si>
  <si>
    <t>64</t>
  </si>
  <si>
    <t>33</t>
  </si>
  <si>
    <t>311</t>
  </si>
  <si>
    <t>Odchodové tlačítko pro odblokování el.zámku, montáž pod omítku</t>
  </si>
  <si>
    <t>66</t>
  </si>
  <si>
    <t>312</t>
  </si>
  <si>
    <t>Odchodové tlačítko pro odblokování el.zámku, montáž na sloupek</t>
  </si>
  <si>
    <t>68</t>
  </si>
  <si>
    <t>35</t>
  </si>
  <si>
    <t>313</t>
  </si>
  <si>
    <t>Přístupový RF čip pro personál</t>
  </si>
  <si>
    <t>70</t>
  </si>
  <si>
    <t>Poznámka k položce:
E1 20ks</t>
  </si>
  <si>
    <t>314</t>
  </si>
  <si>
    <t>SYKFY 4x2x0,5</t>
  </si>
  <si>
    <t>72</t>
  </si>
  <si>
    <t>Poznámka k položce:
E7-10 20+70=90m</t>
  </si>
  <si>
    <t>37</t>
  </si>
  <si>
    <t>315</t>
  </si>
  <si>
    <t>UTP Cat 5e</t>
  </si>
  <si>
    <t>74</t>
  </si>
  <si>
    <t>Poznámka k položce:
E7-10 150+100+150+100=500m</t>
  </si>
  <si>
    <t>316</t>
  </si>
  <si>
    <t>76</t>
  </si>
  <si>
    <t>Signalizace</t>
  </si>
  <si>
    <t>39</t>
  </si>
  <si>
    <t>401</t>
  </si>
  <si>
    <t>Signalizační modul na imobilní WC</t>
  </si>
  <si>
    <t>78</t>
  </si>
  <si>
    <t>402</t>
  </si>
  <si>
    <t>Napájecí zdroj pro sign. Modul</t>
  </si>
  <si>
    <t>80</t>
  </si>
  <si>
    <t>41</t>
  </si>
  <si>
    <t>403</t>
  </si>
  <si>
    <t>Poplachové tlačítko s provázkem pro imobilní WC</t>
  </si>
  <si>
    <t>82</t>
  </si>
  <si>
    <t>404</t>
  </si>
  <si>
    <t>Potvrzovací tlačítko pro imobilní WC</t>
  </si>
  <si>
    <t>84</t>
  </si>
  <si>
    <t>43</t>
  </si>
  <si>
    <t>405</t>
  </si>
  <si>
    <t>Čidlo CO2 s kontaktním výstupem nastavitelná úroveň signalizace, napájení 230V</t>
  </si>
  <si>
    <t>86</t>
  </si>
  <si>
    <t>406</t>
  </si>
  <si>
    <t>SYKFY 3x2x0,5</t>
  </si>
  <si>
    <t>88</t>
  </si>
  <si>
    <t>Poznámka k položce:
E7-10 5+5=10m</t>
  </si>
  <si>
    <t>45</t>
  </si>
  <si>
    <t>407</t>
  </si>
  <si>
    <t>CYKY 3x1,5</t>
  </si>
  <si>
    <t>90</t>
  </si>
  <si>
    <t>Poznámka k položce:
E7-10 25m</t>
  </si>
  <si>
    <t>408</t>
  </si>
  <si>
    <t>Optický sígnalizační modul pro čidlo CO2, 230V</t>
  </si>
  <si>
    <t>92</t>
  </si>
  <si>
    <t>Měření a regulace</t>
  </si>
  <si>
    <t>47</t>
  </si>
  <si>
    <t>501</t>
  </si>
  <si>
    <t>MaR1 - Řídící jednotka měření a regulace pro UT. Ekvitermní regulace, řízení 3x nemíchaný topný okruh, 1x míchaný topný okruh, ohřev TUV, spínání kaskády tepelných čerpadel, spínání bivalentního zdroje tepla - elekrokotel, spínání nabíhecích (kotlových) č</t>
  </si>
  <si>
    <t>94</t>
  </si>
  <si>
    <t>502</t>
  </si>
  <si>
    <t>MaR2 - Řídící jednotka měření a regulace pro UT. Ekvitermní regulace, řízení 1x nemíchaný topný okruh, 2x míchaný topný okruh, spínání bivalentního zdroje tepla - elekropatrona v akumulační nádrži, komunikace s MaR1</t>
  </si>
  <si>
    <t>96</t>
  </si>
  <si>
    <t>49</t>
  </si>
  <si>
    <t>503</t>
  </si>
  <si>
    <t>Připojení koncového prvku MaR (čerpadla, čidla, ovladače…) včetně koncových prvků dodaných v rámci dodávky UT a VZT</t>
  </si>
  <si>
    <t>98</t>
  </si>
  <si>
    <t>Poznámka k položce:
E7-10 27+30=57ks</t>
  </si>
  <si>
    <t>504</t>
  </si>
  <si>
    <t>CYKY 5x1,5</t>
  </si>
  <si>
    <t>100</t>
  </si>
  <si>
    <t>Poznámka k položce:
E16-17  40m</t>
  </si>
  <si>
    <t>51</t>
  </si>
  <si>
    <t>505</t>
  </si>
  <si>
    <t>Poznámka k položce:
E16-17  350+110=460m</t>
  </si>
  <si>
    <t>506</t>
  </si>
  <si>
    <t>SYKFY 2x2x0,5</t>
  </si>
  <si>
    <t>Poznámka k položce:
E16-17  100+50=150m</t>
  </si>
  <si>
    <t>53</t>
  </si>
  <si>
    <t>507</t>
  </si>
  <si>
    <t>SYKFY 5x2x0,5</t>
  </si>
  <si>
    <t>Poznámka k položce:
E16-17  100m</t>
  </si>
  <si>
    <t>508</t>
  </si>
  <si>
    <t>JYTY 4x1</t>
  </si>
  <si>
    <t>Poznámka k položce:
E16-17  80m</t>
  </si>
  <si>
    <t>55</t>
  </si>
  <si>
    <t>509</t>
  </si>
  <si>
    <t>Nastavení, zprovoznění systému MaR pro vytápění a VZT</t>
  </si>
  <si>
    <t>Ostatní</t>
  </si>
  <si>
    <t>601</t>
  </si>
  <si>
    <t>Demontáže stávajících rozvodů</t>
  </si>
  <si>
    <t>hod</t>
  </si>
  <si>
    <t>Poznámka k položce:
E7-10 24hod</t>
  </si>
  <si>
    <t>57</t>
  </si>
  <si>
    <t>602</t>
  </si>
  <si>
    <t>Plastové příchytky</t>
  </si>
  <si>
    <t>Poznámka k položce:
E7-10 150+150+50=350ks</t>
  </si>
  <si>
    <t>603</t>
  </si>
  <si>
    <t>Drátěný žlab vč. kotvení 100*50mm - společné trasy</t>
  </si>
  <si>
    <t>116</t>
  </si>
  <si>
    <t>Poznámka k položce:
E7-10 60+60+30=150m</t>
  </si>
  <si>
    <t>59</t>
  </si>
  <si>
    <t>604</t>
  </si>
  <si>
    <t>Chráničky do FX25</t>
  </si>
  <si>
    <t>118</t>
  </si>
  <si>
    <t>Poznámka k položce:
E7-10 50+350+300+100=800m</t>
  </si>
  <si>
    <t>605</t>
  </si>
  <si>
    <t>Chráničky do FX40</t>
  </si>
  <si>
    <t>120</t>
  </si>
  <si>
    <t>Poznámka k položce:
E7-10 150+100=250</t>
  </si>
  <si>
    <t>61</t>
  </si>
  <si>
    <t>606</t>
  </si>
  <si>
    <t>Chránička zemní DN50</t>
  </si>
  <si>
    <t>122</t>
  </si>
  <si>
    <t>Poznámka k položce:
E7-10 30m</t>
  </si>
  <si>
    <t>607</t>
  </si>
  <si>
    <t>Pomocné zednické a montážní práce vč. prostupů</t>
  </si>
  <si>
    <t>124</t>
  </si>
  <si>
    <t>Poznámka k položce:
E7-10 16+40+40+10=106hod</t>
  </si>
  <si>
    <t>63</t>
  </si>
  <si>
    <t>608</t>
  </si>
  <si>
    <t>Sekání drážek včetně sádrování do 5x5cm</t>
  </si>
  <si>
    <t>bm</t>
  </si>
  <si>
    <t>126</t>
  </si>
  <si>
    <t>Poznámka k položce:
E7-10 30+200+200+50=480m</t>
  </si>
  <si>
    <t>609</t>
  </si>
  <si>
    <t>Drobný spojovací, montážní a instalační materiál</t>
  </si>
  <si>
    <t>128</t>
  </si>
  <si>
    <t>65</t>
  </si>
  <si>
    <t>610</t>
  </si>
  <si>
    <t>Doprava</t>
  </si>
  <si>
    <t>130</t>
  </si>
  <si>
    <t>611</t>
  </si>
  <si>
    <t>Revize, měřící protokoly, nastavení</t>
  </si>
  <si>
    <t>132</t>
  </si>
  <si>
    <t>67</t>
  </si>
  <si>
    <t>612</t>
  </si>
  <si>
    <t>Projekt skutečného provedení</t>
  </si>
  <si>
    <t>134</t>
  </si>
  <si>
    <t>613</t>
  </si>
  <si>
    <t>Odvoz a likvidace odpadu</t>
  </si>
  <si>
    <t>136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</si>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</sst>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32" fillId="0" borderId="29" xfId="0" applyFont="1" applyBorder="1" applyAlignment="1" applyProtection="1">
      <alignment vertical="center" wrapText="1"/>
      <protection locked="0"/>
    </xf>
    <xf numFmtId="0" fontId="32" fillId="0" borderId="30" xfId="0" applyFont="1" applyBorder="1" applyAlignment="1" applyProtection="1">
      <alignment vertical="center" wrapText="1"/>
      <protection locked="0"/>
    </xf>
    <xf numFmtId="0" fontId="32" fillId="0" borderId="31" xfId="0" applyFont="1" applyBorder="1" applyAlignment="1" applyProtection="1">
      <alignment vertical="center" wrapText="1"/>
      <protection locked="0"/>
    </xf>
    <xf numFmtId="0" fontId="32" fillId="0" borderId="32" xfId="0" applyFont="1" applyBorder="1" applyAlignment="1" applyProtection="1">
      <alignment horizontal="center" vertical="center" wrapText="1"/>
      <protection locked="0"/>
    </xf>
    <xf numFmtId="0" fontId="32" fillId="0" borderId="33" xfId="0" applyFont="1" applyBorder="1" applyAlignment="1" applyProtection="1">
      <alignment horizontal="center" vertical="center" wrapText="1"/>
      <protection locked="0"/>
    </xf>
    <xf numFmtId="0" fontId="32" fillId="0" borderId="32" xfId="0" applyFont="1" applyBorder="1" applyAlignment="1" applyProtection="1">
      <alignment vertical="center" wrapText="1"/>
      <protection locked="0"/>
    </xf>
    <xf numFmtId="0" fontId="32" fillId="0" borderId="33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49" fontId="35" fillId="0" borderId="1" xfId="0" applyNumberFormat="1" applyFont="1" applyBorder="1" applyAlignment="1" applyProtection="1">
      <alignment vertical="center" wrapText="1"/>
      <protection locked="0"/>
    </xf>
    <xf numFmtId="0" fontId="32" fillId="0" borderId="35" xfId="0" applyFont="1" applyBorder="1" applyAlignment="1" applyProtection="1">
      <alignment vertical="center" wrapText="1"/>
      <protection locked="0"/>
    </xf>
    <xf numFmtId="0" fontId="36" fillId="0" borderId="34" xfId="0" applyFont="1" applyBorder="1" applyAlignment="1" applyProtection="1">
      <alignment vertical="center" wrapText="1"/>
      <protection locked="0"/>
    </xf>
    <xf numFmtId="0" fontId="32" fillId="0" borderId="36" xfId="0" applyFont="1" applyBorder="1" applyAlignment="1" applyProtection="1">
      <alignment vertical="center" wrapText="1"/>
      <protection locked="0"/>
    </xf>
    <xf numFmtId="0" fontId="32" fillId="0" borderId="1" xfId="0" applyFont="1" applyBorder="1" applyAlignment="1" applyProtection="1">
      <alignment vertical="top"/>
      <protection locked="0"/>
    </xf>
    <xf numFmtId="0" fontId="32" fillId="0" borderId="0" xfId="0" applyFont="1" applyAlignment="1" applyProtection="1">
      <alignment vertical="top"/>
      <protection locked="0"/>
    </xf>
    <xf numFmtId="0" fontId="32" fillId="0" borderId="29" xfId="0" applyFont="1" applyBorder="1" applyAlignment="1" applyProtection="1">
      <alignment horizontal="left" vertical="center"/>
      <protection locked="0"/>
    </xf>
    <xf numFmtId="0" fontId="32" fillId="0" borderId="30" xfId="0" applyFont="1" applyBorder="1" applyAlignment="1" applyProtection="1">
      <alignment horizontal="left" vertical="center"/>
      <protection locked="0"/>
    </xf>
    <xf numFmtId="0" fontId="32" fillId="0" borderId="31" xfId="0" applyFont="1" applyBorder="1" applyAlignment="1" applyProtection="1">
      <alignment horizontal="left" vertical="center"/>
      <protection locked="0"/>
    </xf>
    <xf numFmtId="0" fontId="32" fillId="0" borderId="32" xfId="0" applyFont="1" applyBorder="1" applyAlignment="1" applyProtection="1">
      <alignment horizontal="left" vertical="center"/>
      <protection locked="0"/>
    </xf>
    <xf numFmtId="0" fontId="32" fillId="0" borderId="33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center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1" xfId="0" applyFont="1" applyFill="1" applyBorder="1" applyAlignment="1" applyProtection="1">
      <alignment horizontal="left" vertical="center"/>
      <protection locked="0"/>
    </xf>
    <xf numFmtId="0" fontId="35" fillId="0" borderId="1" xfId="0" applyFont="1" applyFill="1" applyBorder="1" applyAlignment="1" applyProtection="1">
      <alignment horizontal="center" vertical="center"/>
      <protection locked="0"/>
    </xf>
    <xf numFmtId="0" fontId="32" fillId="0" borderId="35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2" fillId="0" borderId="36" xfId="0" applyFont="1" applyBorder="1" applyAlignment="1" applyProtection="1">
      <alignment horizontal="left" vertical="center"/>
      <protection locked="0"/>
    </xf>
    <xf numFmtId="0" fontId="32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2" fillId="0" borderId="29" xfId="0" applyFont="1" applyBorder="1" applyAlignment="1" applyProtection="1">
      <alignment horizontal="left" vertical="center" wrapText="1"/>
      <protection locked="0"/>
    </xf>
    <xf numFmtId="0" fontId="32" fillId="0" borderId="30" xfId="0" applyFont="1" applyBorder="1" applyAlignment="1" applyProtection="1">
      <alignment horizontal="left" vertical="center" wrapText="1"/>
      <protection locked="0"/>
    </xf>
    <xf numFmtId="0" fontId="32" fillId="0" borderId="31" xfId="0" applyFont="1" applyBorder="1" applyAlignment="1" applyProtection="1">
      <alignment horizontal="left" vertical="center" wrapText="1"/>
      <protection locked="0"/>
    </xf>
    <xf numFmtId="0" fontId="32" fillId="0" borderId="32" xfId="0" applyFont="1" applyBorder="1" applyAlignment="1" applyProtection="1">
      <alignment horizontal="left" vertical="center" wrapText="1"/>
      <protection locked="0"/>
    </xf>
    <xf numFmtId="0" fontId="32" fillId="0" borderId="33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5" fillId="0" borderId="35" xfId="0" applyFont="1" applyBorder="1" applyAlignment="1" applyProtection="1">
      <alignment horizontal="left" vertical="center" wrapText="1"/>
      <protection locked="0"/>
    </xf>
    <xf numFmtId="0" fontId="35" fillId="0" borderId="34" xfId="0" applyFont="1" applyBorder="1" applyAlignment="1" applyProtection="1">
      <alignment horizontal="left" vertical="center" wrapText="1"/>
      <protection locked="0"/>
    </xf>
    <xf numFmtId="0" fontId="35" fillId="0" borderId="36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1" xfId="0" applyFont="1" applyBorder="1" applyAlignment="1" applyProtection="1">
      <alignment horizontal="center" vertical="top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vertical="center"/>
      <protection locked="0"/>
    </xf>
    <xf numFmtId="0" fontId="34" fillId="0" borderId="1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34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5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4" fillId="0" borderId="34" xfId="0" applyFont="1" applyBorder="1" applyAlignment="1" applyProtection="1">
      <alignment horizontal="left"/>
      <protection locked="0"/>
    </xf>
    <xf numFmtId="0" fontId="37" fillId="0" borderId="34" xfId="0" applyFont="1" applyBorder="1" applyAlignment="1" applyProtection="1">
      <protection locked="0"/>
    </xf>
    <xf numFmtId="0" fontId="32" fillId="0" borderId="32" xfId="0" applyFont="1" applyBorder="1" applyAlignment="1" applyProtection="1">
      <alignment vertical="top"/>
      <protection locked="0"/>
    </xf>
    <xf numFmtId="0" fontId="32" fillId="0" borderId="33" xfId="0" applyFont="1" applyBorder="1" applyAlignment="1" applyProtection="1">
      <alignment vertical="top"/>
      <protection locked="0"/>
    </xf>
    <xf numFmtId="0" fontId="32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/>
      <protection locked="0"/>
    </xf>
    <xf numFmtId="0" fontId="32" fillId="0" borderId="35" xfId="0" applyFont="1" applyBorder="1" applyAlignment="1" applyProtection="1">
      <alignment vertical="top"/>
      <protection locked="0"/>
    </xf>
    <xf numFmtId="0" fontId="32" fillId="0" borderId="34" xfId="0" applyFont="1" applyBorder="1" applyAlignment="1" applyProtection="1">
      <alignment vertical="top"/>
      <protection locked="0"/>
    </xf>
    <xf numFmtId="0" fontId="32" fillId="0" borderId="36" xfId="0" applyFont="1" applyBorder="1" applyAlignment="1" applyProtection="1">
      <alignment vertical="top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left"/>
      <protection locked="0"/>
    </xf>
    <xf numFmtId="0" fontId="33" fillId="0" borderId="1" xfId="0" applyFont="1" applyBorder="1" applyAlignment="1" applyProtection="1">
      <alignment horizontal="center" vertical="center" wrapText="1"/>
      <protection locked="0"/>
    </xf>
    <xf numFmtId="0" fontId="33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49" fontId="35" fillId="0" borderId="1" xfId="0" applyNumberFormat="1" applyFont="1" applyBorder="1" applyAlignment="1" applyProtection="1">
      <alignment horizontal="left" vertical="center" wrapText="1"/>
      <protection locked="0"/>
    </xf>
    <xf numFmtId="0" fontId="34" fillId="0" borderId="34" xfId="0" applyFont="1" applyBorder="1" applyAlignment="1" applyProtection="1">
      <alignment horizontal="left" wrapText="1"/>
      <protection locked="0"/>
    </xf>
    <xf numFmtId="0" fontId="39" fillId="2" borderId="0" xfId="1" applyFill="1" applyProtection="1"/>
    <xf numFmtId="0" fontId="0" fillId="2" borderId="0" xfId="0" applyFill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11" fillId="3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1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15" fillId="0" borderId="0" xfId="0" applyFont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5" fillId="0" borderId="0" xfId="0" applyFont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6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6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2" fillId="0" borderId="5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8" fillId="0" borderId="15" xfId="0" applyFont="1" applyBorder="1" applyAlignment="1" applyProtection="1">
      <alignment horizontal="center" vertical="center"/>
    </xf>
    <xf numFmtId="0" fontId="18" fillId="0" borderId="16" xfId="0" applyFont="1" applyBorder="1" applyAlignment="1" applyProtection="1">
      <alignment horizontal="left"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2" fillId="6" borderId="11" xfId="0" applyFont="1" applyFill="1" applyBorder="1" applyAlignment="1" applyProtection="1">
      <alignment horizontal="center" vertical="center"/>
    </xf>
    <xf numFmtId="0" fontId="14" fillId="0" borderId="20" xfId="0" applyFont="1" applyBorder="1" applyAlignment="1" applyProtection="1">
      <alignment horizontal="center" vertical="center" wrapText="1"/>
    </xf>
    <xf numFmtId="0" fontId="14" fillId="0" borderId="21" xfId="0" applyFont="1" applyBorder="1" applyAlignment="1" applyProtection="1">
      <alignment horizontal="center" vertical="center" wrapText="1"/>
    </xf>
    <xf numFmtId="0" fontId="14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8" fillId="0" borderId="18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9" xfId="0" applyNumberFormat="1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1" fillId="0" borderId="0" xfId="1" applyFont="1" applyAlignment="1" applyProtection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4" fontId="25" fillId="0" borderId="23" xfId="0" applyNumberFormat="1" applyFont="1" applyBorder="1" applyAlignment="1" applyProtection="1">
      <alignment vertical="center"/>
    </xf>
    <xf numFmtId="4" fontId="25" fillId="0" borderId="24" xfId="0" applyNumberFormat="1" applyFont="1" applyBorder="1" applyAlignment="1" applyProtection="1">
      <alignment vertical="center"/>
    </xf>
    <xf numFmtId="166" fontId="25" fillId="0" borderId="24" xfId="0" applyNumberFormat="1" applyFont="1" applyBorder="1" applyAlignment="1" applyProtection="1">
      <alignment vertical="center"/>
    </xf>
    <xf numFmtId="4" fontId="25" fillId="0" borderId="2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6" fillId="2" borderId="0" xfId="1" applyFont="1" applyFill="1" applyAlignment="1" applyProtection="1">
      <alignment vertical="center"/>
    </xf>
    <xf numFmtId="0" fontId="26" fillId="2" borderId="0" xfId="1" applyFont="1" applyFill="1" applyAlignment="1" applyProtection="1">
      <alignment vertical="center"/>
    </xf>
    <xf numFmtId="0" fontId="14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26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4" fontId="19" fillId="0" borderId="0" xfId="0" applyNumberFormat="1" applyFont="1" applyAlignment="1" applyProtection="1"/>
    <xf numFmtId="166" fontId="28" fillId="0" borderId="16" xfId="0" applyNumberFormat="1" applyFont="1" applyBorder="1" applyAlignment="1" applyProtection="1"/>
    <xf numFmtId="166" fontId="28" fillId="0" borderId="17" xfId="0" applyNumberFormat="1" applyFont="1" applyBorder="1" applyAlignment="1" applyProtection="1"/>
    <xf numFmtId="4" fontId="29" fillId="0" borderId="0" xfId="0" applyNumberFormat="1" applyFont="1" applyAlignment="1" applyProtection="1">
      <alignment vertical="center"/>
    </xf>
    <xf numFmtId="0" fontId="6" fillId="0" borderId="5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6" fillId="0" borderId="18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9" xfId="0" applyNumberFormat="1" applyFont="1" applyBorder="1" applyAlignment="1" applyProtection="1"/>
    <xf numFmtId="0" fontId="6" fillId="0" borderId="0" xfId="0" applyFont="1" applyAlignment="1" applyProtection="1">
      <alignment horizontal="center"/>
    </xf>
    <xf numFmtId="4" fontId="6" fillId="0" borderId="0" xfId="0" applyNumberFormat="1" applyFont="1" applyAlignment="1" applyProtection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" activePane="bottomLeft" state="frozen"/>
      <selection pane="bottomLeft" activeCell="E14" sqref="E14:AJ14"/>
    </sheetView>
  </sheetViews>
  <sheetFormatPr defaultRowHeight="15"/>
  <cols>
    <col min="1" max="1" width="8.33203125" style="98" customWidth="1"/>
    <col min="2" max="2" width="1.6640625" style="98" customWidth="1"/>
    <col min="3" max="3" width="4.1640625" style="98" customWidth="1"/>
    <col min="4" max="33" width="2.6640625" style="98" customWidth="1"/>
    <col min="34" max="34" width="3.33203125" style="98" customWidth="1"/>
    <col min="35" max="35" width="31.6640625" style="98" customWidth="1"/>
    <col min="36" max="37" width="2.5" style="98" customWidth="1"/>
    <col min="38" max="38" width="8.33203125" style="98" customWidth="1"/>
    <col min="39" max="39" width="3.33203125" style="98" customWidth="1"/>
    <col min="40" max="40" width="13.33203125" style="98" customWidth="1"/>
    <col min="41" max="41" width="7.5" style="98" customWidth="1"/>
    <col min="42" max="42" width="4.1640625" style="98" customWidth="1"/>
    <col min="43" max="43" width="15.6640625" style="98" customWidth="1"/>
    <col min="44" max="44" width="13.6640625" style="98" customWidth="1"/>
    <col min="45" max="47" width="25.83203125" style="98" hidden="1" customWidth="1"/>
    <col min="48" max="52" width="21.6640625" style="98" hidden="1" customWidth="1"/>
    <col min="53" max="53" width="19.1640625" style="98" hidden="1" customWidth="1"/>
    <col min="54" max="54" width="25" style="98" hidden="1" customWidth="1"/>
    <col min="55" max="56" width="19.1640625" style="98" hidden="1" customWidth="1"/>
    <col min="57" max="57" width="66.5" style="98" customWidth="1"/>
    <col min="58" max="70" width="9.33203125" style="98"/>
    <col min="71" max="91" width="9.33203125" style="98" hidden="1"/>
    <col min="92" max="16384" width="9.33203125" style="98"/>
  </cols>
  <sheetData>
    <row r="1" spans="1:74" ht="21.4" customHeight="1">
      <c r="A1" s="2" t="s">
        <v>0</v>
      </c>
      <c r="B1" s="3"/>
      <c r="C1" s="3"/>
      <c r="D1" s="4" t="s">
        <v>1</v>
      </c>
      <c r="E1" s="3"/>
      <c r="F1" s="3"/>
      <c r="G1" s="3"/>
      <c r="H1" s="3"/>
      <c r="I1" s="3"/>
      <c r="J1" s="3"/>
      <c r="K1" s="5" t="s">
        <v>2</v>
      </c>
      <c r="L1" s="5"/>
      <c r="M1" s="5"/>
      <c r="N1" s="5"/>
      <c r="O1" s="5"/>
      <c r="P1" s="5"/>
      <c r="Q1" s="5"/>
      <c r="R1" s="5"/>
      <c r="S1" s="5"/>
      <c r="T1" s="3"/>
      <c r="U1" s="3"/>
      <c r="V1" s="3"/>
      <c r="W1" s="5" t="s">
        <v>3</v>
      </c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96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2" t="s">
        <v>4</v>
      </c>
      <c r="BB1" s="2" t="s">
        <v>5</v>
      </c>
      <c r="BC1" s="97"/>
      <c r="BD1" s="97"/>
      <c r="BE1" s="97"/>
      <c r="BF1" s="97"/>
      <c r="BG1" s="97"/>
      <c r="BH1" s="97"/>
      <c r="BI1" s="97"/>
      <c r="BJ1" s="97"/>
      <c r="BK1" s="97"/>
      <c r="BL1" s="97"/>
      <c r="BM1" s="97"/>
      <c r="BN1" s="97"/>
      <c r="BO1" s="97"/>
      <c r="BP1" s="97"/>
      <c r="BQ1" s="97"/>
      <c r="BR1" s="97"/>
      <c r="BT1" s="99" t="s">
        <v>6</v>
      </c>
      <c r="BU1" s="99" t="s">
        <v>6</v>
      </c>
      <c r="BV1" s="99" t="s">
        <v>7</v>
      </c>
    </row>
    <row r="2" spans="1:74" ht="36.950000000000003" customHeight="1">
      <c r="AR2" s="100" t="s">
        <v>8</v>
      </c>
      <c r="AS2" s="101"/>
      <c r="AT2" s="101"/>
      <c r="AU2" s="101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S2" s="102" t="s">
        <v>9</v>
      </c>
      <c r="BT2" s="102" t="s">
        <v>10</v>
      </c>
    </row>
    <row r="3" spans="1:74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5"/>
      <c r="BS3" s="102" t="s">
        <v>9</v>
      </c>
      <c r="BT3" s="102" t="s">
        <v>11</v>
      </c>
    </row>
    <row r="4" spans="1:74" ht="36.950000000000003" customHeight="1">
      <c r="B4" s="106"/>
      <c r="C4" s="107"/>
      <c r="D4" s="108" t="s">
        <v>12</v>
      </c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9"/>
      <c r="AS4" s="110" t="s">
        <v>13</v>
      </c>
      <c r="BE4" s="111" t="s">
        <v>14</v>
      </c>
      <c r="BS4" s="102" t="s">
        <v>15</v>
      </c>
    </row>
    <row r="5" spans="1:74" ht="14.45" customHeight="1">
      <c r="B5" s="106"/>
      <c r="C5" s="107"/>
      <c r="D5" s="112" t="s">
        <v>16</v>
      </c>
      <c r="E5" s="107"/>
      <c r="F5" s="107"/>
      <c r="G5" s="107"/>
      <c r="H5" s="107"/>
      <c r="I5" s="107"/>
      <c r="J5" s="107"/>
      <c r="K5" s="113" t="s">
        <v>17</v>
      </c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07"/>
      <c r="AQ5" s="109"/>
      <c r="BE5" s="115" t="s">
        <v>18</v>
      </c>
      <c r="BS5" s="102" t="s">
        <v>9</v>
      </c>
    </row>
    <row r="6" spans="1:74" ht="36.950000000000003" customHeight="1">
      <c r="B6" s="106"/>
      <c r="C6" s="107"/>
      <c r="D6" s="116" t="s">
        <v>19</v>
      </c>
      <c r="E6" s="107"/>
      <c r="F6" s="107"/>
      <c r="G6" s="107"/>
      <c r="H6" s="107"/>
      <c r="I6" s="107"/>
      <c r="J6" s="107"/>
      <c r="K6" s="117" t="s">
        <v>20</v>
      </c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07"/>
      <c r="AQ6" s="109"/>
      <c r="BE6" s="118"/>
      <c r="BS6" s="102" t="s">
        <v>9</v>
      </c>
    </row>
    <row r="7" spans="1:74" ht="14.45" customHeight="1">
      <c r="B7" s="106"/>
      <c r="C7" s="107"/>
      <c r="D7" s="119" t="s">
        <v>21</v>
      </c>
      <c r="E7" s="107"/>
      <c r="F7" s="107"/>
      <c r="G7" s="107"/>
      <c r="H7" s="107"/>
      <c r="I7" s="107"/>
      <c r="J7" s="107"/>
      <c r="K7" s="120" t="s">
        <v>5</v>
      </c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19" t="s">
        <v>22</v>
      </c>
      <c r="AL7" s="107"/>
      <c r="AM7" s="107"/>
      <c r="AN7" s="120" t="s">
        <v>5</v>
      </c>
      <c r="AO7" s="107"/>
      <c r="AP7" s="107"/>
      <c r="AQ7" s="109"/>
      <c r="BE7" s="118"/>
      <c r="BS7" s="102" t="s">
        <v>9</v>
      </c>
    </row>
    <row r="8" spans="1:74" ht="14.45" customHeight="1">
      <c r="B8" s="106"/>
      <c r="C8" s="107"/>
      <c r="D8" s="119" t="s">
        <v>23</v>
      </c>
      <c r="E8" s="107"/>
      <c r="F8" s="107"/>
      <c r="G8" s="107"/>
      <c r="H8" s="107"/>
      <c r="I8" s="107"/>
      <c r="J8" s="107"/>
      <c r="K8" s="120" t="s">
        <v>24</v>
      </c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19" t="s">
        <v>25</v>
      </c>
      <c r="AL8" s="107"/>
      <c r="AM8" s="107"/>
      <c r="AN8" s="6" t="s">
        <v>26</v>
      </c>
      <c r="AO8" s="107"/>
      <c r="AP8" s="107"/>
      <c r="AQ8" s="109"/>
      <c r="BE8" s="118"/>
      <c r="BS8" s="102" t="s">
        <v>9</v>
      </c>
    </row>
    <row r="9" spans="1:74" ht="14.45" customHeight="1">
      <c r="B9" s="106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9"/>
      <c r="BE9" s="118"/>
      <c r="BS9" s="102" t="s">
        <v>9</v>
      </c>
    </row>
    <row r="10" spans="1:74" ht="14.45" customHeight="1">
      <c r="B10" s="106"/>
      <c r="C10" s="107"/>
      <c r="D10" s="119" t="s">
        <v>27</v>
      </c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19" t="s">
        <v>28</v>
      </c>
      <c r="AL10" s="107"/>
      <c r="AM10" s="107"/>
      <c r="AN10" s="120" t="s">
        <v>5</v>
      </c>
      <c r="AO10" s="107"/>
      <c r="AP10" s="107"/>
      <c r="AQ10" s="109"/>
      <c r="BE10" s="118"/>
      <c r="BS10" s="102" t="s">
        <v>9</v>
      </c>
    </row>
    <row r="11" spans="1:74" ht="18.399999999999999" customHeight="1">
      <c r="B11" s="106"/>
      <c r="C11" s="107"/>
      <c r="D11" s="107"/>
      <c r="E11" s="120" t="s">
        <v>24</v>
      </c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19" t="s">
        <v>29</v>
      </c>
      <c r="AL11" s="107"/>
      <c r="AM11" s="107"/>
      <c r="AN11" s="120" t="s">
        <v>5</v>
      </c>
      <c r="AO11" s="107"/>
      <c r="AP11" s="107"/>
      <c r="AQ11" s="109"/>
      <c r="BE11" s="118"/>
      <c r="BS11" s="102" t="s">
        <v>9</v>
      </c>
    </row>
    <row r="12" spans="1:74" ht="6.95" customHeight="1">
      <c r="B12" s="106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9"/>
      <c r="BE12" s="118"/>
      <c r="BS12" s="102" t="s">
        <v>9</v>
      </c>
    </row>
    <row r="13" spans="1:74" ht="14.45" customHeight="1">
      <c r="B13" s="106"/>
      <c r="C13" s="107"/>
      <c r="D13" s="119" t="s">
        <v>30</v>
      </c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19" t="s">
        <v>28</v>
      </c>
      <c r="AL13" s="107"/>
      <c r="AM13" s="107"/>
      <c r="AN13" s="7" t="s">
        <v>31</v>
      </c>
      <c r="AO13" s="107"/>
      <c r="AP13" s="107"/>
      <c r="AQ13" s="109"/>
      <c r="BE13" s="118"/>
      <c r="BS13" s="102" t="s">
        <v>9</v>
      </c>
    </row>
    <row r="14" spans="1:74">
      <c r="B14" s="106"/>
      <c r="C14" s="107"/>
      <c r="D14" s="107"/>
      <c r="E14" s="87" t="s">
        <v>31</v>
      </c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119" t="s">
        <v>29</v>
      </c>
      <c r="AL14" s="107"/>
      <c r="AM14" s="107"/>
      <c r="AN14" s="7" t="s">
        <v>31</v>
      </c>
      <c r="AO14" s="107"/>
      <c r="AP14" s="107"/>
      <c r="AQ14" s="109"/>
      <c r="BE14" s="118"/>
      <c r="BS14" s="102" t="s">
        <v>9</v>
      </c>
    </row>
    <row r="15" spans="1:74" ht="6.95" customHeight="1">
      <c r="B15" s="106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9"/>
      <c r="BE15" s="118"/>
      <c r="BS15" s="102" t="s">
        <v>6</v>
      </c>
    </row>
    <row r="16" spans="1:74" ht="14.45" customHeight="1">
      <c r="B16" s="106"/>
      <c r="C16" s="107"/>
      <c r="D16" s="119" t="s">
        <v>32</v>
      </c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19" t="s">
        <v>28</v>
      </c>
      <c r="AL16" s="107"/>
      <c r="AM16" s="107"/>
      <c r="AN16" s="120" t="s">
        <v>5</v>
      </c>
      <c r="AO16" s="107"/>
      <c r="AP16" s="107"/>
      <c r="AQ16" s="109"/>
      <c r="BE16" s="118"/>
      <c r="BS16" s="102" t="s">
        <v>6</v>
      </c>
    </row>
    <row r="17" spans="2:71" ht="18.399999999999999" customHeight="1">
      <c r="B17" s="106"/>
      <c r="C17" s="107"/>
      <c r="D17" s="107"/>
      <c r="E17" s="120" t="s">
        <v>33</v>
      </c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19" t="s">
        <v>29</v>
      </c>
      <c r="AL17" s="107"/>
      <c r="AM17" s="107"/>
      <c r="AN17" s="120" t="s">
        <v>5</v>
      </c>
      <c r="AO17" s="107"/>
      <c r="AP17" s="107"/>
      <c r="AQ17" s="109"/>
      <c r="BE17" s="118"/>
      <c r="BS17" s="102" t="s">
        <v>34</v>
      </c>
    </row>
    <row r="18" spans="2:71" ht="6.95" customHeight="1">
      <c r="B18" s="106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  <c r="AM18" s="107"/>
      <c r="AN18" s="107"/>
      <c r="AO18" s="107"/>
      <c r="AP18" s="107"/>
      <c r="AQ18" s="109"/>
      <c r="BE18" s="118"/>
      <c r="BS18" s="102" t="s">
        <v>9</v>
      </c>
    </row>
    <row r="19" spans="2:71" ht="14.45" customHeight="1">
      <c r="B19" s="106"/>
      <c r="C19" s="107"/>
      <c r="D19" s="119" t="s">
        <v>35</v>
      </c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  <c r="AI19" s="107"/>
      <c r="AJ19" s="107"/>
      <c r="AK19" s="107"/>
      <c r="AL19" s="107"/>
      <c r="AM19" s="107"/>
      <c r="AN19" s="107"/>
      <c r="AO19" s="107"/>
      <c r="AP19" s="107"/>
      <c r="AQ19" s="109"/>
      <c r="BE19" s="118"/>
      <c r="BS19" s="102" t="s">
        <v>9</v>
      </c>
    </row>
    <row r="20" spans="2:71" ht="16.5" customHeight="1">
      <c r="B20" s="106"/>
      <c r="C20" s="107"/>
      <c r="D20" s="107"/>
      <c r="E20" s="121" t="s">
        <v>5</v>
      </c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  <c r="AO20" s="107"/>
      <c r="AP20" s="107"/>
      <c r="AQ20" s="109"/>
      <c r="BE20" s="118"/>
      <c r="BS20" s="102" t="s">
        <v>34</v>
      </c>
    </row>
    <row r="21" spans="2:71" ht="6.95" customHeight="1">
      <c r="B21" s="106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  <c r="AH21" s="107"/>
      <c r="AI21" s="107"/>
      <c r="AJ21" s="107"/>
      <c r="AK21" s="107"/>
      <c r="AL21" s="107"/>
      <c r="AM21" s="107"/>
      <c r="AN21" s="107"/>
      <c r="AO21" s="107"/>
      <c r="AP21" s="107"/>
      <c r="AQ21" s="109"/>
      <c r="BE21" s="118"/>
    </row>
    <row r="22" spans="2:71" ht="6.95" customHeight="1">
      <c r="B22" s="106"/>
      <c r="C22" s="107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2"/>
      <c r="AE22" s="122"/>
      <c r="AF22" s="122"/>
      <c r="AG22" s="122"/>
      <c r="AH22" s="122"/>
      <c r="AI22" s="122"/>
      <c r="AJ22" s="122"/>
      <c r="AK22" s="122"/>
      <c r="AL22" s="122"/>
      <c r="AM22" s="122"/>
      <c r="AN22" s="122"/>
      <c r="AO22" s="122"/>
      <c r="AP22" s="107"/>
      <c r="AQ22" s="109"/>
      <c r="BE22" s="118"/>
    </row>
    <row r="23" spans="2:71" s="130" customFormat="1" ht="25.9" customHeight="1">
      <c r="B23" s="123"/>
      <c r="C23" s="124"/>
      <c r="D23" s="125" t="s">
        <v>36</v>
      </c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  <c r="V23" s="126"/>
      <c r="W23" s="126"/>
      <c r="X23" s="126"/>
      <c r="Y23" s="126"/>
      <c r="Z23" s="126"/>
      <c r="AA23" s="126"/>
      <c r="AB23" s="126"/>
      <c r="AC23" s="126"/>
      <c r="AD23" s="126"/>
      <c r="AE23" s="126"/>
      <c r="AF23" s="126"/>
      <c r="AG23" s="126"/>
      <c r="AH23" s="126"/>
      <c r="AI23" s="126"/>
      <c r="AJ23" s="126"/>
      <c r="AK23" s="127">
        <f>ROUND(AG51,2)</f>
        <v>0</v>
      </c>
      <c r="AL23" s="128"/>
      <c r="AM23" s="128"/>
      <c r="AN23" s="128"/>
      <c r="AO23" s="128"/>
      <c r="AP23" s="124"/>
      <c r="AQ23" s="129"/>
      <c r="BE23" s="118"/>
    </row>
    <row r="24" spans="2:71" s="130" customFormat="1" ht="6.95" customHeight="1">
      <c r="B24" s="123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9"/>
      <c r="BE24" s="118"/>
    </row>
    <row r="25" spans="2:71" s="130" customFormat="1" ht="13.5">
      <c r="B25" s="123"/>
      <c r="C25" s="124"/>
      <c r="D25" s="124"/>
      <c r="E25" s="124"/>
      <c r="F25" s="124"/>
      <c r="G25" s="124"/>
      <c r="H25" s="124"/>
      <c r="I25" s="124"/>
      <c r="J25" s="124"/>
      <c r="K25" s="124"/>
      <c r="L25" s="131" t="s">
        <v>37</v>
      </c>
      <c r="M25" s="131"/>
      <c r="N25" s="131"/>
      <c r="O25" s="131"/>
      <c r="P25" s="124"/>
      <c r="Q25" s="124"/>
      <c r="R25" s="124"/>
      <c r="S25" s="124"/>
      <c r="T25" s="124"/>
      <c r="U25" s="124"/>
      <c r="V25" s="124"/>
      <c r="W25" s="131" t="s">
        <v>38</v>
      </c>
      <c r="X25" s="131"/>
      <c r="Y25" s="131"/>
      <c r="Z25" s="131"/>
      <c r="AA25" s="131"/>
      <c r="AB25" s="131"/>
      <c r="AC25" s="131"/>
      <c r="AD25" s="131"/>
      <c r="AE25" s="131"/>
      <c r="AF25" s="124"/>
      <c r="AG25" s="124"/>
      <c r="AH25" s="124"/>
      <c r="AI25" s="124"/>
      <c r="AJ25" s="124"/>
      <c r="AK25" s="131" t="s">
        <v>39</v>
      </c>
      <c r="AL25" s="131"/>
      <c r="AM25" s="131"/>
      <c r="AN25" s="131"/>
      <c r="AO25" s="131"/>
      <c r="AP25" s="124"/>
      <c r="AQ25" s="129"/>
      <c r="BE25" s="118"/>
    </row>
    <row r="26" spans="2:71" s="139" customFormat="1" ht="14.45" customHeight="1">
      <c r="B26" s="132"/>
      <c r="C26" s="133"/>
      <c r="D26" s="134" t="s">
        <v>40</v>
      </c>
      <c r="E26" s="133"/>
      <c r="F26" s="134" t="s">
        <v>41</v>
      </c>
      <c r="G26" s="133"/>
      <c r="H26" s="133"/>
      <c r="I26" s="133"/>
      <c r="J26" s="133"/>
      <c r="K26" s="133"/>
      <c r="L26" s="135">
        <v>0.21</v>
      </c>
      <c r="M26" s="136"/>
      <c r="N26" s="136"/>
      <c r="O26" s="136"/>
      <c r="P26" s="133"/>
      <c r="Q26" s="133"/>
      <c r="R26" s="133"/>
      <c r="S26" s="133"/>
      <c r="T26" s="133"/>
      <c r="U26" s="133"/>
      <c r="V26" s="133"/>
      <c r="W26" s="137">
        <f>ROUND(AZ51,2)</f>
        <v>0</v>
      </c>
      <c r="X26" s="136"/>
      <c r="Y26" s="136"/>
      <c r="Z26" s="136"/>
      <c r="AA26" s="136"/>
      <c r="AB26" s="136"/>
      <c r="AC26" s="136"/>
      <c r="AD26" s="136"/>
      <c r="AE26" s="136"/>
      <c r="AF26" s="133"/>
      <c r="AG26" s="133"/>
      <c r="AH26" s="133"/>
      <c r="AI26" s="133"/>
      <c r="AJ26" s="133"/>
      <c r="AK26" s="137">
        <f>ROUND(AV51,2)</f>
        <v>0</v>
      </c>
      <c r="AL26" s="136"/>
      <c r="AM26" s="136"/>
      <c r="AN26" s="136"/>
      <c r="AO26" s="136"/>
      <c r="AP26" s="133"/>
      <c r="AQ26" s="138"/>
      <c r="BE26" s="118"/>
    </row>
    <row r="27" spans="2:71" s="139" customFormat="1" ht="14.45" customHeight="1">
      <c r="B27" s="132"/>
      <c r="C27" s="133"/>
      <c r="D27" s="133"/>
      <c r="E27" s="133"/>
      <c r="F27" s="134" t="s">
        <v>42</v>
      </c>
      <c r="G27" s="133"/>
      <c r="H27" s="133"/>
      <c r="I27" s="133"/>
      <c r="J27" s="133"/>
      <c r="K27" s="133"/>
      <c r="L27" s="135">
        <v>0.15</v>
      </c>
      <c r="M27" s="136"/>
      <c r="N27" s="136"/>
      <c r="O27" s="136"/>
      <c r="P27" s="133"/>
      <c r="Q27" s="133"/>
      <c r="R27" s="133"/>
      <c r="S27" s="133"/>
      <c r="T27" s="133"/>
      <c r="U27" s="133"/>
      <c r="V27" s="133"/>
      <c r="W27" s="137">
        <f>ROUND(BA51,2)</f>
        <v>0</v>
      </c>
      <c r="X27" s="136"/>
      <c r="Y27" s="136"/>
      <c r="Z27" s="136"/>
      <c r="AA27" s="136"/>
      <c r="AB27" s="136"/>
      <c r="AC27" s="136"/>
      <c r="AD27" s="136"/>
      <c r="AE27" s="136"/>
      <c r="AF27" s="133"/>
      <c r="AG27" s="133"/>
      <c r="AH27" s="133"/>
      <c r="AI27" s="133"/>
      <c r="AJ27" s="133"/>
      <c r="AK27" s="137">
        <f>ROUND(AW51,2)</f>
        <v>0</v>
      </c>
      <c r="AL27" s="136"/>
      <c r="AM27" s="136"/>
      <c r="AN27" s="136"/>
      <c r="AO27" s="136"/>
      <c r="AP27" s="133"/>
      <c r="AQ27" s="138"/>
      <c r="BE27" s="118"/>
    </row>
    <row r="28" spans="2:71" s="139" customFormat="1" ht="14.45" hidden="1" customHeight="1">
      <c r="B28" s="132"/>
      <c r="C28" s="133"/>
      <c r="D28" s="133"/>
      <c r="E28" s="133"/>
      <c r="F28" s="134" t="s">
        <v>43</v>
      </c>
      <c r="G28" s="133"/>
      <c r="H28" s="133"/>
      <c r="I28" s="133"/>
      <c r="J28" s="133"/>
      <c r="K28" s="133"/>
      <c r="L28" s="135">
        <v>0.21</v>
      </c>
      <c r="M28" s="136"/>
      <c r="N28" s="136"/>
      <c r="O28" s="136"/>
      <c r="P28" s="133"/>
      <c r="Q28" s="133"/>
      <c r="R28" s="133"/>
      <c r="S28" s="133"/>
      <c r="T28" s="133"/>
      <c r="U28" s="133"/>
      <c r="V28" s="133"/>
      <c r="W28" s="137">
        <f>ROUND(BB51,2)</f>
        <v>0</v>
      </c>
      <c r="X28" s="136"/>
      <c r="Y28" s="136"/>
      <c r="Z28" s="136"/>
      <c r="AA28" s="136"/>
      <c r="AB28" s="136"/>
      <c r="AC28" s="136"/>
      <c r="AD28" s="136"/>
      <c r="AE28" s="136"/>
      <c r="AF28" s="133"/>
      <c r="AG28" s="133"/>
      <c r="AH28" s="133"/>
      <c r="AI28" s="133"/>
      <c r="AJ28" s="133"/>
      <c r="AK28" s="137">
        <v>0</v>
      </c>
      <c r="AL28" s="136"/>
      <c r="AM28" s="136"/>
      <c r="AN28" s="136"/>
      <c r="AO28" s="136"/>
      <c r="AP28" s="133"/>
      <c r="AQ28" s="138"/>
      <c r="BE28" s="118"/>
    </row>
    <row r="29" spans="2:71" s="139" customFormat="1" ht="14.45" hidden="1" customHeight="1">
      <c r="B29" s="132"/>
      <c r="C29" s="133"/>
      <c r="D29" s="133"/>
      <c r="E29" s="133"/>
      <c r="F29" s="134" t="s">
        <v>44</v>
      </c>
      <c r="G29" s="133"/>
      <c r="H29" s="133"/>
      <c r="I29" s="133"/>
      <c r="J29" s="133"/>
      <c r="K29" s="133"/>
      <c r="L29" s="135">
        <v>0.15</v>
      </c>
      <c r="M29" s="136"/>
      <c r="N29" s="136"/>
      <c r="O29" s="136"/>
      <c r="P29" s="133"/>
      <c r="Q29" s="133"/>
      <c r="R29" s="133"/>
      <c r="S29" s="133"/>
      <c r="T29" s="133"/>
      <c r="U29" s="133"/>
      <c r="V29" s="133"/>
      <c r="W29" s="137">
        <f>ROUND(BC51,2)</f>
        <v>0</v>
      </c>
      <c r="X29" s="136"/>
      <c r="Y29" s="136"/>
      <c r="Z29" s="136"/>
      <c r="AA29" s="136"/>
      <c r="AB29" s="136"/>
      <c r="AC29" s="136"/>
      <c r="AD29" s="136"/>
      <c r="AE29" s="136"/>
      <c r="AF29" s="133"/>
      <c r="AG29" s="133"/>
      <c r="AH29" s="133"/>
      <c r="AI29" s="133"/>
      <c r="AJ29" s="133"/>
      <c r="AK29" s="137">
        <v>0</v>
      </c>
      <c r="AL29" s="136"/>
      <c r="AM29" s="136"/>
      <c r="AN29" s="136"/>
      <c r="AO29" s="136"/>
      <c r="AP29" s="133"/>
      <c r="AQ29" s="138"/>
      <c r="BE29" s="118"/>
    </row>
    <row r="30" spans="2:71" s="139" customFormat="1" ht="14.45" hidden="1" customHeight="1">
      <c r="B30" s="132"/>
      <c r="C30" s="133"/>
      <c r="D30" s="133"/>
      <c r="E30" s="133"/>
      <c r="F30" s="134" t="s">
        <v>45</v>
      </c>
      <c r="G30" s="133"/>
      <c r="H30" s="133"/>
      <c r="I30" s="133"/>
      <c r="J30" s="133"/>
      <c r="K30" s="133"/>
      <c r="L30" s="135">
        <v>0</v>
      </c>
      <c r="M30" s="136"/>
      <c r="N30" s="136"/>
      <c r="O30" s="136"/>
      <c r="P30" s="133"/>
      <c r="Q30" s="133"/>
      <c r="R30" s="133"/>
      <c r="S30" s="133"/>
      <c r="T30" s="133"/>
      <c r="U30" s="133"/>
      <c r="V30" s="133"/>
      <c r="W30" s="137">
        <f>ROUND(BD51,2)</f>
        <v>0</v>
      </c>
      <c r="X30" s="136"/>
      <c r="Y30" s="136"/>
      <c r="Z30" s="136"/>
      <c r="AA30" s="136"/>
      <c r="AB30" s="136"/>
      <c r="AC30" s="136"/>
      <c r="AD30" s="136"/>
      <c r="AE30" s="136"/>
      <c r="AF30" s="133"/>
      <c r="AG30" s="133"/>
      <c r="AH30" s="133"/>
      <c r="AI30" s="133"/>
      <c r="AJ30" s="133"/>
      <c r="AK30" s="137">
        <v>0</v>
      </c>
      <c r="AL30" s="136"/>
      <c r="AM30" s="136"/>
      <c r="AN30" s="136"/>
      <c r="AO30" s="136"/>
      <c r="AP30" s="133"/>
      <c r="AQ30" s="138"/>
      <c r="BE30" s="118"/>
    </row>
    <row r="31" spans="2:71" s="130" customFormat="1" ht="6.95" customHeight="1">
      <c r="B31" s="123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  <c r="AI31" s="124"/>
      <c r="AJ31" s="124"/>
      <c r="AK31" s="124"/>
      <c r="AL31" s="124"/>
      <c r="AM31" s="124"/>
      <c r="AN31" s="124"/>
      <c r="AO31" s="124"/>
      <c r="AP31" s="124"/>
      <c r="AQ31" s="129"/>
      <c r="BE31" s="118"/>
    </row>
    <row r="32" spans="2:71" s="130" customFormat="1" ht="25.9" customHeight="1">
      <c r="B32" s="123"/>
      <c r="C32" s="140"/>
      <c r="D32" s="141" t="s">
        <v>46</v>
      </c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3" t="s">
        <v>47</v>
      </c>
      <c r="U32" s="142"/>
      <c r="V32" s="142"/>
      <c r="W32" s="142"/>
      <c r="X32" s="144" t="s">
        <v>48</v>
      </c>
      <c r="Y32" s="145"/>
      <c r="Z32" s="145"/>
      <c r="AA32" s="145"/>
      <c r="AB32" s="145"/>
      <c r="AC32" s="142"/>
      <c r="AD32" s="142"/>
      <c r="AE32" s="142"/>
      <c r="AF32" s="142"/>
      <c r="AG32" s="142"/>
      <c r="AH32" s="142"/>
      <c r="AI32" s="142"/>
      <c r="AJ32" s="142"/>
      <c r="AK32" s="146">
        <f>SUM(AK23:AK30)</f>
        <v>0</v>
      </c>
      <c r="AL32" s="145"/>
      <c r="AM32" s="145"/>
      <c r="AN32" s="145"/>
      <c r="AO32" s="147"/>
      <c r="AP32" s="140"/>
      <c r="AQ32" s="148"/>
      <c r="BE32" s="118"/>
    </row>
    <row r="33" spans="2:56" s="130" customFormat="1" ht="6.95" customHeight="1">
      <c r="B33" s="123"/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  <c r="AC33" s="124"/>
      <c r="AD33" s="124"/>
      <c r="AE33" s="124"/>
      <c r="AF33" s="124"/>
      <c r="AG33" s="124"/>
      <c r="AH33" s="124"/>
      <c r="AI33" s="124"/>
      <c r="AJ33" s="124"/>
      <c r="AK33" s="124"/>
      <c r="AL33" s="124"/>
      <c r="AM33" s="124"/>
      <c r="AN33" s="124"/>
      <c r="AO33" s="124"/>
      <c r="AP33" s="124"/>
      <c r="AQ33" s="129"/>
    </row>
    <row r="34" spans="2:56" s="130" customFormat="1" ht="6.95" customHeight="1">
      <c r="B34" s="149"/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0"/>
      <c r="O34" s="150"/>
      <c r="P34" s="150"/>
      <c r="Q34" s="150"/>
      <c r="R34" s="150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50"/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1"/>
    </row>
    <row r="38" spans="2:56" s="130" customFormat="1" ht="6.95" customHeight="1"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53"/>
      <c r="T38" s="153"/>
      <c r="U38" s="153"/>
      <c r="V38" s="153"/>
      <c r="W38" s="153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23"/>
    </row>
    <row r="39" spans="2:56" s="130" customFormat="1" ht="36.950000000000003" customHeight="1">
      <c r="B39" s="123"/>
      <c r="C39" s="154" t="s">
        <v>49</v>
      </c>
      <c r="AR39" s="123"/>
    </row>
    <row r="40" spans="2:56" s="130" customFormat="1" ht="6.95" customHeight="1">
      <c r="B40" s="123"/>
      <c r="AR40" s="123"/>
    </row>
    <row r="41" spans="2:56" s="157" customFormat="1" ht="14.45" customHeight="1">
      <c r="B41" s="155"/>
      <c r="C41" s="156" t="s">
        <v>16</v>
      </c>
      <c r="L41" s="157" t="str">
        <f>K5</f>
        <v>IMP3</v>
      </c>
      <c r="AR41" s="155"/>
    </row>
    <row r="42" spans="2:56" s="160" customFormat="1" ht="36.950000000000003" customHeight="1">
      <c r="B42" s="158"/>
      <c r="C42" s="159" t="s">
        <v>19</v>
      </c>
      <c r="L42" s="161" t="str">
        <f>K6</f>
        <v>Stavební úpravy a přístavba objektu ul. Švermova č.p.100, Optimalizace kapacity MŠ Pastelka Ostašov</v>
      </c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62"/>
      <c r="Z42" s="162"/>
      <c r="AA42" s="162"/>
      <c r="AB42" s="162"/>
      <c r="AC42" s="162"/>
      <c r="AD42" s="162"/>
      <c r="AE42" s="162"/>
      <c r="AF42" s="162"/>
      <c r="AG42" s="162"/>
      <c r="AH42" s="162"/>
      <c r="AI42" s="162"/>
      <c r="AJ42" s="162"/>
      <c r="AK42" s="162"/>
      <c r="AL42" s="162"/>
      <c r="AM42" s="162"/>
      <c r="AN42" s="162"/>
      <c r="AO42" s="162"/>
      <c r="AR42" s="158"/>
    </row>
    <row r="43" spans="2:56" s="130" customFormat="1" ht="6.95" customHeight="1">
      <c r="B43" s="123"/>
      <c r="AR43" s="123"/>
    </row>
    <row r="44" spans="2:56" s="130" customFormat="1">
      <c r="B44" s="123"/>
      <c r="C44" s="156" t="s">
        <v>23</v>
      </c>
      <c r="L44" s="163" t="str">
        <f>IF(K8="","",K8)</f>
        <v xml:space="preserve"> </v>
      </c>
      <c r="AI44" s="156" t="s">
        <v>25</v>
      </c>
      <c r="AM44" s="164" t="str">
        <f>IF(AN8= "","",AN8)</f>
        <v>19.8.2019</v>
      </c>
      <c r="AN44" s="164"/>
      <c r="AR44" s="123"/>
    </row>
    <row r="45" spans="2:56" s="130" customFormat="1" ht="6.95" customHeight="1">
      <c r="B45" s="123"/>
      <c r="AR45" s="123"/>
    </row>
    <row r="46" spans="2:56" s="130" customFormat="1">
      <c r="B46" s="123"/>
      <c r="C46" s="156" t="s">
        <v>27</v>
      </c>
      <c r="L46" s="157" t="str">
        <f>IF(E11= "","",E11)</f>
        <v xml:space="preserve"> </v>
      </c>
      <c r="AI46" s="156" t="s">
        <v>32</v>
      </c>
      <c r="AM46" s="165" t="str">
        <f>IF(E17="","",E17)</f>
        <v>Martin Muller</v>
      </c>
      <c r="AN46" s="165"/>
      <c r="AO46" s="165"/>
      <c r="AP46" s="165"/>
      <c r="AR46" s="123"/>
      <c r="AS46" s="166" t="s">
        <v>50</v>
      </c>
      <c r="AT46" s="167"/>
      <c r="AU46" s="168"/>
      <c r="AV46" s="168"/>
      <c r="AW46" s="168"/>
      <c r="AX46" s="168"/>
      <c r="AY46" s="168"/>
      <c r="AZ46" s="168"/>
      <c r="BA46" s="168"/>
      <c r="BB46" s="168"/>
      <c r="BC46" s="168"/>
      <c r="BD46" s="169"/>
    </row>
    <row r="47" spans="2:56" s="130" customFormat="1">
      <c r="B47" s="123"/>
      <c r="C47" s="156" t="s">
        <v>30</v>
      </c>
      <c r="L47" s="157" t="str">
        <f>IF(E14= "Vyplň údaj","",E14)</f>
        <v/>
      </c>
      <c r="AR47" s="123"/>
      <c r="AS47" s="170"/>
      <c r="AT47" s="171"/>
      <c r="AU47" s="124"/>
      <c r="AV47" s="124"/>
      <c r="AW47" s="124"/>
      <c r="AX47" s="124"/>
      <c r="AY47" s="124"/>
      <c r="AZ47" s="124"/>
      <c r="BA47" s="124"/>
      <c r="BB47" s="124"/>
      <c r="BC47" s="124"/>
      <c r="BD47" s="172"/>
    </row>
    <row r="48" spans="2:56" s="130" customFormat="1" ht="10.9" customHeight="1">
      <c r="B48" s="123"/>
      <c r="AR48" s="123"/>
      <c r="AS48" s="170"/>
      <c r="AT48" s="171"/>
      <c r="AU48" s="124"/>
      <c r="AV48" s="124"/>
      <c r="AW48" s="124"/>
      <c r="AX48" s="124"/>
      <c r="AY48" s="124"/>
      <c r="AZ48" s="124"/>
      <c r="BA48" s="124"/>
      <c r="BB48" s="124"/>
      <c r="BC48" s="124"/>
      <c r="BD48" s="172"/>
    </row>
    <row r="49" spans="1:91" s="130" customFormat="1" ht="29.25" customHeight="1">
      <c r="B49" s="123"/>
      <c r="C49" s="173" t="s">
        <v>51</v>
      </c>
      <c r="D49" s="174"/>
      <c r="E49" s="174"/>
      <c r="F49" s="174"/>
      <c r="G49" s="174"/>
      <c r="H49" s="175"/>
      <c r="I49" s="176" t="s">
        <v>52</v>
      </c>
      <c r="J49" s="174"/>
      <c r="K49" s="174"/>
      <c r="L49" s="174"/>
      <c r="M49" s="174"/>
      <c r="N49" s="174"/>
      <c r="O49" s="174"/>
      <c r="P49" s="174"/>
      <c r="Q49" s="174"/>
      <c r="R49" s="174"/>
      <c r="S49" s="174"/>
      <c r="T49" s="174"/>
      <c r="U49" s="174"/>
      <c r="V49" s="174"/>
      <c r="W49" s="174"/>
      <c r="X49" s="174"/>
      <c r="Y49" s="174"/>
      <c r="Z49" s="174"/>
      <c r="AA49" s="174"/>
      <c r="AB49" s="174"/>
      <c r="AC49" s="174"/>
      <c r="AD49" s="174"/>
      <c r="AE49" s="174"/>
      <c r="AF49" s="174"/>
      <c r="AG49" s="177" t="s">
        <v>53</v>
      </c>
      <c r="AH49" s="174"/>
      <c r="AI49" s="174"/>
      <c r="AJ49" s="174"/>
      <c r="AK49" s="174"/>
      <c r="AL49" s="174"/>
      <c r="AM49" s="174"/>
      <c r="AN49" s="176" t="s">
        <v>54</v>
      </c>
      <c r="AO49" s="174"/>
      <c r="AP49" s="174"/>
      <c r="AQ49" s="178" t="s">
        <v>55</v>
      </c>
      <c r="AR49" s="123"/>
      <c r="AS49" s="179" t="s">
        <v>56</v>
      </c>
      <c r="AT49" s="180" t="s">
        <v>57</v>
      </c>
      <c r="AU49" s="180" t="s">
        <v>58</v>
      </c>
      <c r="AV49" s="180" t="s">
        <v>59</v>
      </c>
      <c r="AW49" s="180" t="s">
        <v>60</v>
      </c>
      <c r="AX49" s="180" t="s">
        <v>61</v>
      </c>
      <c r="AY49" s="180" t="s">
        <v>62</v>
      </c>
      <c r="AZ49" s="180" t="s">
        <v>63</v>
      </c>
      <c r="BA49" s="180" t="s">
        <v>64</v>
      </c>
      <c r="BB49" s="180" t="s">
        <v>65</v>
      </c>
      <c r="BC49" s="180" t="s">
        <v>66</v>
      </c>
      <c r="BD49" s="181" t="s">
        <v>67</v>
      </c>
    </row>
    <row r="50" spans="1:91" s="130" customFormat="1" ht="10.9" customHeight="1">
      <c r="B50" s="123"/>
      <c r="AR50" s="123"/>
      <c r="AS50" s="182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9"/>
    </row>
    <row r="51" spans="1:91" s="160" customFormat="1" ht="32.450000000000003" customHeight="1">
      <c r="B51" s="158"/>
      <c r="C51" s="183" t="s">
        <v>68</v>
      </c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84"/>
      <c r="S51" s="184"/>
      <c r="T51" s="184"/>
      <c r="U51" s="184"/>
      <c r="V51" s="184"/>
      <c r="W51" s="184"/>
      <c r="X51" s="184"/>
      <c r="Y51" s="184"/>
      <c r="Z51" s="184"/>
      <c r="AA51" s="184"/>
      <c r="AB51" s="184"/>
      <c r="AC51" s="184"/>
      <c r="AD51" s="184"/>
      <c r="AE51" s="184"/>
      <c r="AF51" s="184"/>
      <c r="AG51" s="185">
        <f>ROUND(AG52,2)</f>
        <v>0</v>
      </c>
      <c r="AH51" s="185"/>
      <c r="AI51" s="185"/>
      <c r="AJ51" s="185"/>
      <c r="AK51" s="185"/>
      <c r="AL51" s="185"/>
      <c r="AM51" s="185"/>
      <c r="AN51" s="186">
        <f>SUM(AG51,AT51)</f>
        <v>0</v>
      </c>
      <c r="AO51" s="186"/>
      <c r="AP51" s="186"/>
      <c r="AQ51" s="187" t="s">
        <v>5</v>
      </c>
      <c r="AR51" s="158"/>
      <c r="AS51" s="188">
        <f>ROUND(AS52,2)</f>
        <v>0</v>
      </c>
      <c r="AT51" s="189">
        <f>ROUND(SUM(AV51:AW51),2)</f>
        <v>0</v>
      </c>
      <c r="AU51" s="190">
        <f>ROUND(AU52,5)</f>
        <v>0</v>
      </c>
      <c r="AV51" s="189">
        <f>ROUND(AZ51*L26,2)</f>
        <v>0</v>
      </c>
      <c r="AW51" s="189">
        <f>ROUND(BA51*L27,2)</f>
        <v>0</v>
      </c>
      <c r="AX51" s="189">
        <f>ROUND(BB51*L26,2)</f>
        <v>0</v>
      </c>
      <c r="AY51" s="189">
        <f>ROUND(BC51*L27,2)</f>
        <v>0</v>
      </c>
      <c r="AZ51" s="189">
        <f>ROUND(AZ52,2)</f>
        <v>0</v>
      </c>
      <c r="BA51" s="189">
        <f>ROUND(BA52,2)</f>
        <v>0</v>
      </c>
      <c r="BB51" s="189">
        <f>ROUND(BB52,2)</f>
        <v>0</v>
      </c>
      <c r="BC51" s="189">
        <f>ROUND(BC52,2)</f>
        <v>0</v>
      </c>
      <c r="BD51" s="191">
        <f>ROUND(BD52,2)</f>
        <v>0</v>
      </c>
      <c r="BS51" s="159" t="s">
        <v>69</v>
      </c>
      <c r="BT51" s="159" t="s">
        <v>70</v>
      </c>
      <c r="BU51" s="192" t="s">
        <v>71</v>
      </c>
      <c r="BV51" s="159" t="s">
        <v>72</v>
      </c>
      <c r="BW51" s="159" t="s">
        <v>7</v>
      </c>
      <c r="BX51" s="159" t="s">
        <v>73</v>
      </c>
      <c r="CL51" s="159" t="s">
        <v>5</v>
      </c>
    </row>
    <row r="52" spans="1:91" s="205" customFormat="1" ht="31.5" customHeight="1">
      <c r="A52" s="193" t="s">
        <v>74</v>
      </c>
      <c r="B52" s="194"/>
      <c r="C52" s="195"/>
      <c r="D52" s="196" t="s">
        <v>75</v>
      </c>
      <c r="E52" s="196"/>
      <c r="F52" s="196"/>
      <c r="G52" s="196"/>
      <c r="H52" s="196"/>
      <c r="I52" s="197"/>
      <c r="J52" s="196" t="s">
        <v>76</v>
      </c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  <c r="Y52" s="196"/>
      <c r="Z52" s="196"/>
      <c r="AA52" s="196"/>
      <c r="AB52" s="196"/>
      <c r="AC52" s="196"/>
      <c r="AD52" s="196"/>
      <c r="AE52" s="196"/>
      <c r="AF52" s="196"/>
      <c r="AG52" s="198">
        <f>'D.1.4.E,F - Slaboproudé r...'!J27</f>
        <v>0</v>
      </c>
      <c r="AH52" s="199"/>
      <c r="AI52" s="199"/>
      <c r="AJ52" s="199"/>
      <c r="AK52" s="199"/>
      <c r="AL52" s="199"/>
      <c r="AM52" s="199"/>
      <c r="AN52" s="198">
        <f>SUM(AG52,AT52)</f>
        <v>0</v>
      </c>
      <c r="AO52" s="199"/>
      <c r="AP52" s="199"/>
      <c r="AQ52" s="200" t="s">
        <v>77</v>
      </c>
      <c r="AR52" s="194"/>
      <c r="AS52" s="201">
        <v>0</v>
      </c>
      <c r="AT52" s="202">
        <f>ROUND(SUM(AV52:AW52),2)</f>
        <v>0</v>
      </c>
      <c r="AU52" s="203">
        <f>'D.1.4.E,F - Slaboproudé r...'!P82</f>
        <v>0</v>
      </c>
      <c r="AV52" s="202">
        <f>'D.1.4.E,F - Slaboproudé r...'!J30</f>
        <v>0</v>
      </c>
      <c r="AW52" s="202">
        <f>'D.1.4.E,F - Slaboproudé r...'!J31</f>
        <v>0</v>
      </c>
      <c r="AX52" s="202">
        <f>'D.1.4.E,F - Slaboproudé r...'!J32</f>
        <v>0</v>
      </c>
      <c r="AY52" s="202">
        <f>'D.1.4.E,F - Slaboproudé r...'!J33</f>
        <v>0</v>
      </c>
      <c r="AZ52" s="202">
        <f>'D.1.4.E,F - Slaboproudé r...'!F30</f>
        <v>0</v>
      </c>
      <c r="BA52" s="202">
        <f>'D.1.4.E,F - Slaboproudé r...'!F31</f>
        <v>0</v>
      </c>
      <c r="BB52" s="202">
        <f>'D.1.4.E,F - Slaboproudé r...'!F32</f>
        <v>0</v>
      </c>
      <c r="BC52" s="202">
        <f>'D.1.4.E,F - Slaboproudé r...'!F33</f>
        <v>0</v>
      </c>
      <c r="BD52" s="204">
        <f>'D.1.4.E,F - Slaboproudé r...'!F34</f>
        <v>0</v>
      </c>
      <c r="BT52" s="206" t="s">
        <v>78</v>
      </c>
      <c r="BV52" s="206" t="s">
        <v>72</v>
      </c>
      <c r="BW52" s="206" t="s">
        <v>79</v>
      </c>
      <c r="BX52" s="206" t="s">
        <v>7</v>
      </c>
      <c r="CL52" s="206" t="s">
        <v>5</v>
      </c>
      <c r="CM52" s="206" t="s">
        <v>80</v>
      </c>
    </row>
    <row r="53" spans="1:91" s="130" customFormat="1" ht="30" customHeight="1">
      <c r="B53" s="123"/>
      <c r="AR53" s="123"/>
    </row>
    <row r="54" spans="1:91" s="130" customFormat="1" ht="6.95" customHeight="1">
      <c r="B54" s="149"/>
      <c r="C54" s="150"/>
      <c r="D54" s="150"/>
      <c r="E54" s="150"/>
      <c r="F54" s="150"/>
      <c r="G54" s="150"/>
      <c r="H54" s="150"/>
      <c r="I54" s="150"/>
      <c r="J54" s="150"/>
      <c r="K54" s="150"/>
      <c r="L54" s="150"/>
      <c r="M54" s="150"/>
      <c r="N54" s="150"/>
      <c r="O54" s="150"/>
      <c r="P54" s="150"/>
      <c r="Q54" s="150"/>
      <c r="R54" s="150"/>
      <c r="S54" s="150"/>
      <c r="T54" s="150"/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  <c r="AE54" s="150"/>
      <c r="AF54" s="150"/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23"/>
    </row>
  </sheetData>
  <sheetProtection algorithmName="SHA-512" hashValue="sDql43567AHhMi/OiApm7yVAs2PC577Bgu5rBflaU2cpTCQbr46PvFclGmQbiiEkhWWn4BFYnH1oCxtruoLFgw==" saltValue="pmANY9z0ND/9gTbLa/aylA==" spinCount="100000" sheet="1" objects="1" scenarios="1"/>
  <mergeCells count="41">
    <mergeCell ref="K6:AO6"/>
    <mergeCell ref="J52:AF52"/>
    <mergeCell ref="AK26:AO26"/>
    <mergeCell ref="L27:O27"/>
    <mergeCell ref="W27:AE27"/>
    <mergeCell ref="AK27:AO27"/>
    <mergeCell ref="L30:O30"/>
    <mergeCell ref="AK30:AO30"/>
    <mergeCell ref="D52:H52"/>
    <mergeCell ref="AG51:AM51"/>
    <mergeCell ref="AN51:AP51"/>
    <mergeCell ref="L29:O29"/>
    <mergeCell ref="L28:O28"/>
    <mergeCell ref="AS46:AT48"/>
    <mergeCell ref="C49:G49"/>
    <mergeCell ref="I49:AF49"/>
    <mergeCell ref="AG49:AM49"/>
    <mergeCell ref="AN49:AP49"/>
    <mergeCell ref="AN52:AP52"/>
    <mergeCell ref="W29:AE29"/>
    <mergeCell ref="AK29:AO29"/>
    <mergeCell ref="L42:AO42"/>
    <mergeCell ref="AM44:AN44"/>
    <mergeCell ref="AM46:AP46"/>
    <mergeCell ref="AG52:AM52"/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</mergeCells>
  <hyperlinks>
    <hyperlink ref="K1:S1" location="C2" display="1) Rekapitulace stavby"/>
    <hyperlink ref="W1:AI1" location="C51" display="2) Rekapitulace objektů stavby a soupisů prací"/>
    <hyperlink ref="A52" location="'D.1.4.E,F - Slaboproudé r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25"/>
  <sheetViews>
    <sheetView showGridLines="0" tabSelected="1" zoomScaleNormal="100" workbookViewId="0">
      <pane ySplit="1" topLeftCell="A174" activePane="bottomLeft" state="frozen"/>
      <selection pane="bottomLeft" activeCell="H177" sqref="H177"/>
    </sheetView>
  </sheetViews>
  <sheetFormatPr defaultRowHeight="15"/>
  <cols>
    <col min="1" max="1" width="8.33203125" style="98" customWidth="1"/>
    <col min="2" max="2" width="1.6640625" style="98" customWidth="1"/>
    <col min="3" max="3" width="4.1640625" style="98" customWidth="1"/>
    <col min="4" max="4" width="4.33203125" style="98" customWidth="1"/>
    <col min="5" max="5" width="17.1640625" style="98" customWidth="1"/>
    <col min="6" max="6" width="75" style="98" customWidth="1"/>
    <col min="7" max="7" width="8.6640625" style="98" customWidth="1"/>
    <col min="8" max="8" width="11.1640625" style="98" customWidth="1"/>
    <col min="9" max="9" width="12.6640625" style="98" customWidth="1"/>
    <col min="10" max="10" width="23.5" style="98" customWidth="1"/>
    <col min="11" max="11" width="15.5" style="98" customWidth="1"/>
    <col min="12" max="12" width="9.33203125" style="98"/>
    <col min="13" max="18" width="9.33203125" style="98" hidden="1"/>
    <col min="19" max="19" width="8.1640625" style="98" hidden="1" customWidth="1"/>
    <col min="20" max="20" width="29.6640625" style="98" hidden="1" customWidth="1"/>
    <col min="21" max="21" width="16.33203125" style="98" hidden="1" customWidth="1"/>
    <col min="22" max="22" width="12.33203125" style="98" customWidth="1"/>
    <col min="23" max="23" width="16.33203125" style="98" customWidth="1"/>
    <col min="24" max="24" width="12.33203125" style="98" customWidth="1"/>
    <col min="25" max="25" width="15" style="98" customWidth="1"/>
    <col min="26" max="26" width="11" style="98" customWidth="1"/>
    <col min="27" max="27" width="15" style="98" customWidth="1"/>
    <col min="28" max="28" width="16.33203125" style="98" customWidth="1"/>
    <col min="29" max="29" width="11" style="98" customWidth="1"/>
    <col min="30" max="30" width="15" style="98" customWidth="1"/>
    <col min="31" max="31" width="16.33203125" style="98" customWidth="1"/>
    <col min="32" max="43" width="9.33203125" style="98"/>
    <col min="44" max="65" width="9.33203125" style="98" hidden="1"/>
    <col min="66" max="16384" width="9.33203125" style="98"/>
  </cols>
  <sheetData>
    <row r="1" spans="1:70" ht="21.75" customHeight="1">
      <c r="A1" s="97"/>
      <c r="B1" s="3"/>
      <c r="C1" s="3"/>
      <c r="D1" s="4" t="s">
        <v>1</v>
      </c>
      <c r="E1" s="3"/>
      <c r="F1" s="208" t="s">
        <v>81</v>
      </c>
      <c r="G1" s="209" t="s">
        <v>82</v>
      </c>
      <c r="H1" s="209"/>
      <c r="I1" s="3"/>
      <c r="J1" s="208" t="s">
        <v>83</v>
      </c>
      <c r="K1" s="4" t="s">
        <v>84</v>
      </c>
      <c r="L1" s="208" t="s">
        <v>85</v>
      </c>
      <c r="M1" s="208"/>
      <c r="N1" s="208"/>
      <c r="O1" s="208"/>
      <c r="P1" s="208"/>
      <c r="Q1" s="208"/>
      <c r="R1" s="208"/>
      <c r="S1" s="208"/>
      <c r="T1" s="208"/>
      <c r="U1" s="96"/>
      <c r="V1" s="96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  <c r="BM1" s="97"/>
      <c r="BN1" s="97"/>
      <c r="BO1" s="97"/>
      <c r="BP1" s="97"/>
      <c r="BQ1" s="97"/>
      <c r="BR1" s="97"/>
    </row>
    <row r="2" spans="1:70" ht="36.950000000000003" customHeight="1">
      <c r="L2" s="100" t="s">
        <v>8</v>
      </c>
      <c r="M2" s="101"/>
      <c r="N2" s="101"/>
      <c r="O2" s="101"/>
      <c r="P2" s="101"/>
      <c r="Q2" s="101"/>
      <c r="R2" s="101"/>
      <c r="S2" s="101"/>
      <c r="T2" s="101"/>
      <c r="U2" s="101"/>
      <c r="V2" s="101"/>
      <c r="AT2" s="102" t="s">
        <v>79</v>
      </c>
    </row>
    <row r="3" spans="1:70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5"/>
      <c r="AT3" s="102" t="s">
        <v>80</v>
      </c>
    </row>
    <row r="4" spans="1:70" ht="36.950000000000003" customHeight="1">
      <c r="B4" s="106"/>
      <c r="C4" s="107"/>
      <c r="D4" s="108" t="s">
        <v>86</v>
      </c>
      <c r="E4" s="107"/>
      <c r="F4" s="107"/>
      <c r="G4" s="107"/>
      <c r="H4" s="107"/>
      <c r="I4" s="107"/>
      <c r="J4" s="107"/>
      <c r="K4" s="109"/>
      <c r="M4" s="110" t="s">
        <v>13</v>
      </c>
      <c r="AT4" s="102" t="s">
        <v>6</v>
      </c>
    </row>
    <row r="5" spans="1:70" ht="6.95" customHeight="1">
      <c r="B5" s="106"/>
      <c r="C5" s="107"/>
      <c r="D5" s="107"/>
      <c r="E5" s="107"/>
      <c r="F5" s="107"/>
      <c r="G5" s="107"/>
      <c r="H5" s="107"/>
      <c r="I5" s="107"/>
      <c r="J5" s="107"/>
      <c r="K5" s="109"/>
    </row>
    <row r="6" spans="1:70">
      <c r="B6" s="106"/>
      <c r="C6" s="107"/>
      <c r="D6" s="119" t="s">
        <v>19</v>
      </c>
      <c r="E6" s="107"/>
      <c r="F6" s="107"/>
      <c r="G6" s="107"/>
      <c r="H6" s="107"/>
      <c r="I6" s="107"/>
      <c r="J6" s="107"/>
      <c r="K6" s="109"/>
    </row>
    <row r="7" spans="1:70" ht="16.5" customHeight="1">
      <c r="B7" s="106"/>
      <c r="C7" s="107"/>
      <c r="D7" s="107"/>
      <c r="E7" s="210" t="str">
        <f>'Rekapitulace stavby'!K6</f>
        <v>Stavební úpravy a přístavba objektu ul. Švermova č.p.100, Optimalizace kapacity MŠ Pastelka Ostašov</v>
      </c>
      <c r="F7" s="211"/>
      <c r="G7" s="211"/>
      <c r="H7" s="211"/>
      <c r="I7" s="107"/>
      <c r="J7" s="107"/>
      <c r="K7" s="109"/>
    </row>
    <row r="8" spans="1:70" s="130" customFormat="1">
      <c r="B8" s="123"/>
      <c r="C8" s="124"/>
      <c r="D8" s="119" t="s">
        <v>87</v>
      </c>
      <c r="E8" s="124"/>
      <c r="F8" s="124"/>
      <c r="G8" s="124"/>
      <c r="H8" s="124"/>
      <c r="I8" s="124"/>
      <c r="J8" s="124"/>
      <c r="K8" s="129"/>
    </row>
    <row r="9" spans="1:70" s="130" customFormat="1" ht="36.950000000000003" customHeight="1">
      <c r="B9" s="123"/>
      <c r="C9" s="124"/>
      <c r="D9" s="124"/>
      <c r="E9" s="212" t="s">
        <v>88</v>
      </c>
      <c r="F9" s="213"/>
      <c r="G9" s="213"/>
      <c r="H9" s="213"/>
      <c r="I9" s="124"/>
      <c r="J9" s="124"/>
      <c r="K9" s="129"/>
    </row>
    <row r="10" spans="1:70" s="130" customFormat="1" ht="13.5">
      <c r="B10" s="123"/>
      <c r="C10" s="124"/>
      <c r="D10" s="124"/>
      <c r="E10" s="124"/>
      <c r="F10" s="124"/>
      <c r="G10" s="124"/>
      <c r="H10" s="124"/>
      <c r="I10" s="124"/>
      <c r="J10" s="124"/>
      <c r="K10" s="129"/>
    </row>
    <row r="11" spans="1:70" s="130" customFormat="1" ht="14.45" customHeight="1">
      <c r="B11" s="123"/>
      <c r="C11" s="124"/>
      <c r="D11" s="119" t="s">
        <v>21</v>
      </c>
      <c r="E11" s="124"/>
      <c r="F11" s="120" t="s">
        <v>5</v>
      </c>
      <c r="G11" s="124"/>
      <c r="H11" s="124"/>
      <c r="I11" s="119" t="s">
        <v>22</v>
      </c>
      <c r="J11" s="120" t="s">
        <v>5</v>
      </c>
      <c r="K11" s="129"/>
    </row>
    <row r="12" spans="1:70" s="130" customFormat="1" ht="14.45" customHeight="1">
      <c r="B12" s="123"/>
      <c r="C12" s="124"/>
      <c r="D12" s="119" t="s">
        <v>23</v>
      </c>
      <c r="E12" s="124"/>
      <c r="F12" s="120" t="s">
        <v>24</v>
      </c>
      <c r="G12" s="124"/>
      <c r="H12" s="124"/>
      <c r="I12" s="119" t="s">
        <v>25</v>
      </c>
      <c r="J12" s="214" t="str">
        <f>'Rekapitulace stavby'!AN8</f>
        <v>19.8.2019</v>
      </c>
      <c r="K12" s="129"/>
    </row>
    <row r="13" spans="1:70" s="130" customFormat="1" ht="10.9" customHeight="1">
      <c r="B13" s="123"/>
      <c r="C13" s="124"/>
      <c r="D13" s="124"/>
      <c r="E13" s="124"/>
      <c r="F13" s="124"/>
      <c r="G13" s="124"/>
      <c r="H13" s="124"/>
      <c r="I13" s="124"/>
      <c r="J13" s="124"/>
      <c r="K13" s="129"/>
    </row>
    <row r="14" spans="1:70" s="130" customFormat="1" ht="14.45" customHeight="1">
      <c r="B14" s="123"/>
      <c r="C14" s="124"/>
      <c r="D14" s="119" t="s">
        <v>27</v>
      </c>
      <c r="E14" s="124"/>
      <c r="F14" s="124"/>
      <c r="G14" s="124"/>
      <c r="H14" s="124"/>
      <c r="I14" s="119" t="s">
        <v>28</v>
      </c>
      <c r="J14" s="120" t="str">
        <f>IF('Rekapitulace stavby'!AN10="","",'Rekapitulace stavby'!AN10)</f>
        <v/>
      </c>
      <c r="K14" s="129"/>
    </row>
    <row r="15" spans="1:70" s="130" customFormat="1" ht="18" customHeight="1">
      <c r="B15" s="123"/>
      <c r="C15" s="124"/>
      <c r="D15" s="124"/>
      <c r="E15" s="120" t="str">
        <f>IF('Rekapitulace stavby'!E11="","",'Rekapitulace stavby'!E11)</f>
        <v xml:space="preserve"> </v>
      </c>
      <c r="F15" s="124"/>
      <c r="G15" s="124"/>
      <c r="H15" s="124"/>
      <c r="I15" s="119" t="s">
        <v>29</v>
      </c>
      <c r="J15" s="120" t="str">
        <f>IF('Rekapitulace stavby'!AN11="","",'Rekapitulace stavby'!AN11)</f>
        <v/>
      </c>
      <c r="K15" s="129"/>
    </row>
    <row r="16" spans="1:70" s="130" customFormat="1" ht="6.95" customHeight="1">
      <c r="B16" s="123"/>
      <c r="C16" s="124"/>
      <c r="D16" s="124"/>
      <c r="E16" s="124"/>
      <c r="F16" s="124"/>
      <c r="G16" s="124"/>
      <c r="H16" s="124"/>
      <c r="I16" s="124"/>
      <c r="J16" s="124"/>
      <c r="K16" s="129"/>
    </row>
    <row r="17" spans="2:11" s="130" customFormat="1" ht="14.45" customHeight="1">
      <c r="B17" s="123"/>
      <c r="C17" s="124"/>
      <c r="D17" s="119" t="s">
        <v>30</v>
      </c>
      <c r="E17" s="124"/>
      <c r="F17" s="124"/>
      <c r="G17" s="124"/>
      <c r="H17" s="124"/>
      <c r="I17" s="119" t="s">
        <v>28</v>
      </c>
      <c r="J17" s="120" t="str">
        <f>IF('Rekapitulace stavby'!AN13="Vyplň údaj","",IF('Rekapitulace stavby'!AN13="","",'Rekapitulace stavby'!AN13))</f>
        <v/>
      </c>
      <c r="K17" s="129"/>
    </row>
    <row r="18" spans="2:11" s="130" customFormat="1" ht="18" customHeight="1">
      <c r="B18" s="123"/>
      <c r="C18" s="124"/>
      <c r="D18" s="124"/>
      <c r="E18" s="120" t="str">
        <f>IF('Rekapitulace stavby'!E14="Vyplň údaj","",IF('Rekapitulace stavby'!E14="","",'Rekapitulace stavby'!E14))</f>
        <v/>
      </c>
      <c r="F18" s="124"/>
      <c r="G18" s="124"/>
      <c r="H18" s="124"/>
      <c r="I18" s="119" t="s">
        <v>29</v>
      </c>
      <c r="J18" s="120" t="str">
        <f>IF('Rekapitulace stavby'!AN14="Vyplň údaj","",IF('Rekapitulace stavby'!AN14="","",'Rekapitulace stavby'!AN14))</f>
        <v/>
      </c>
      <c r="K18" s="129"/>
    </row>
    <row r="19" spans="2:11" s="130" customFormat="1" ht="6.95" customHeight="1">
      <c r="B19" s="123"/>
      <c r="C19" s="124"/>
      <c r="D19" s="124"/>
      <c r="E19" s="124"/>
      <c r="F19" s="124"/>
      <c r="G19" s="124"/>
      <c r="H19" s="124"/>
      <c r="I19" s="124"/>
      <c r="J19" s="124"/>
      <c r="K19" s="129"/>
    </row>
    <row r="20" spans="2:11" s="130" customFormat="1" ht="14.45" customHeight="1">
      <c r="B20" s="123"/>
      <c r="C20" s="124"/>
      <c r="D20" s="119" t="s">
        <v>32</v>
      </c>
      <c r="E20" s="124"/>
      <c r="F20" s="124"/>
      <c r="G20" s="124"/>
      <c r="H20" s="124"/>
      <c r="I20" s="119" t="s">
        <v>28</v>
      </c>
      <c r="J20" s="120" t="s">
        <v>5</v>
      </c>
      <c r="K20" s="129"/>
    </row>
    <row r="21" spans="2:11" s="130" customFormat="1" ht="18" customHeight="1">
      <c r="B21" s="123"/>
      <c r="C21" s="124"/>
      <c r="D21" s="124"/>
      <c r="E21" s="120" t="s">
        <v>33</v>
      </c>
      <c r="F21" s="124"/>
      <c r="G21" s="124"/>
      <c r="H21" s="124"/>
      <c r="I21" s="119" t="s">
        <v>29</v>
      </c>
      <c r="J21" s="120" t="s">
        <v>5</v>
      </c>
      <c r="K21" s="129"/>
    </row>
    <row r="22" spans="2:11" s="130" customFormat="1" ht="6.95" customHeight="1">
      <c r="B22" s="123"/>
      <c r="C22" s="124"/>
      <c r="D22" s="124"/>
      <c r="E22" s="124"/>
      <c r="F22" s="124"/>
      <c r="G22" s="124"/>
      <c r="H22" s="124"/>
      <c r="I22" s="124"/>
      <c r="J22" s="124"/>
      <c r="K22" s="129"/>
    </row>
    <row r="23" spans="2:11" s="130" customFormat="1" ht="14.45" customHeight="1">
      <c r="B23" s="123"/>
      <c r="C23" s="124"/>
      <c r="D23" s="119" t="s">
        <v>35</v>
      </c>
      <c r="E23" s="124"/>
      <c r="F23" s="124"/>
      <c r="G23" s="124"/>
      <c r="H23" s="124"/>
      <c r="I23" s="124"/>
      <c r="J23" s="124"/>
      <c r="K23" s="129"/>
    </row>
    <row r="24" spans="2:11" s="218" customFormat="1" ht="16.5" customHeight="1">
      <c r="B24" s="215"/>
      <c r="C24" s="216"/>
      <c r="D24" s="216"/>
      <c r="E24" s="121" t="s">
        <v>5</v>
      </c>
      <c r="F24" s="121"/>
      <c r="G24" s="121"/>
      <c r="H24" s="121"/>
      <c r="I24" s="216"/>
      <c r="J24" s="216"/>
      <c r="K24" s="217"/>
    </row>
    <row r="25" spans="2:11" s="130" customFormat="1" ht="6.95" customHeight="1">
      <c r="B25" s="123"/>
      <c r="C25" s="124"/>
      <c r="D25" s="124"/>
      <c r="E25" s="124"/>
      <c r="F25" s="124"/>
      <c r="G25" s="124"/>
      <c r="H25" s="124"/>
      <c r="I25" s="124"/>
      <c r="J25" s="124"/>
      <c r="K25" s="129"/>
    </row>
    <row r="26" spans="2:11" s="130" customFormat="1" ht="6.95" customHeight="1">
      <c r="B26" s="123"/>
      <c r="C26" s="124"/>
      <c r="D26" s="168"/>
      <c r="E26" s="168"/>
      <c r="F26" s="168"/>
      <c r="G26" s="168"/>
      <c r="H26" s="168"/>
      <c r="I26" s="168"/>
      <c r="J26" s="168"/>
      <c r="K26" s="219"/>
    </row>
    <row r="27" spans="2:11" s="130" customFormat="1" ht="25.35" customHeight="1">
      <c r="B27" s="123"/>
      <c r="C27" s="124"/>
      <c r="D27" s="220" t="s">
        <v>36</v>
      </c>
      <c r="E27" s="124"/>
      <c r="F27" s="124"/>
      <c r="G27" s="124"/>
      <c r="H27" s="124"/>
      <c r="I27" s="124"/>
      <c r="J27" s="221">
        <f>ROUND(J82,2)</f>
        <v>0</v>
      </c>
      <c r="K27" s="129"/>
    </row>
    <row r="28" spans="2:11" s="130" customFormat="1" ht="6.95" customHeight="1">
      <c r="B28" s="123"/>
      <c r="C28" s="124"/>
      <c r="D28" s="168"/>
      <c r="E28" s="168"/>
      <c r="F28" s="168"/>
      <c r="G28" s="168"/>
      <c r="H28" s="168"/>
      <c r="I28" s="168"/>
      <c r="J28" s="168"/>
      <c r="K28" s="219"/>
    </row>
    <row r="29" spans="2:11" s="130" customFormat="1" ht="14.45" customHeight="1">
      <c r="B29" s="123"/>
      <c r="C29" s="124"/>
      <c r="D29" s="124"/>
      <c r="E29" s="124"/>
      <c r="F29" s="222" t="s">
        <v>38</v>
      </c>
      <c r="G29" s="124"/>
      <c r="H29" s="124"/>
      <c r="I29" s="222" t="s">
        <v>37</v>
      </c>
      <c r="J29" s="222" t="s">
        <v>39</v>
      </c>
      <c r="K29" s="129"/>
    </row>
    <row r="30" spans="2:11" s="130" customFormat="1" ht="14.45" customHeight="1">
      <c r="B30" s="123"/>
      <c r="C30" s="124"/>
      <c r="D30" s="134" t="s">
        <v>40</v>
      </c>
      <c r="E30" s="134" t="s">
        <v>41</v>
      </c>
      <c r="F30" s="223">
        <f>ROUND(SUM(BE82:BE224), 2)</f>
        <v>0</v>
      </c>
      <c r="G30" s="124"/>
      <c r="H30" s="124"/>
      <c r="I30" s="224">
        <v>0.21</v>
      </c>
      <c r="J30" s="223">
        <f>ROUND(ROUND((SUM(BE82:BE224)), 2)*I30, 2)</f>
        <v>0</v>
      </c>
      <c r="K30" s="129"/>
    </row>
    <row r="31" spans="2:11" s="130" customFormat="1" ht="14.45" customHeight="1">
      <c r="B31" s="123"/>
      <c r="C31" s="124"/>
      <c r="D31" s="124"/>
      <c r="E31" s="134" t="s">
        <v>42</v>
      </c>
      <c r="F31" s="223">
        <f>ROUND(SUM(BF82:BF224), 2)</f>
        <v>0</v>
      </c>
      <c r="G31" s="124"/>
      <c r="H31" s="124"/>
      <c r="I31" s="224">
        <v>0.15</v>
      </c>
      <c r="J31" s="223">
        <f>ROUND(ROUND((SUM(BF82:BF224)), 2)*I31, 2)</f>
        <v>0</v>
      </c>
      <c r="K31" s="129"/>
    </row>
    <row r="32" spans="2:11" s="130" customFormat="1" ht="14.45" hidden="1" customHeight="1">
      <c r="B32" s="123"/>
      <c r="C32" s="124"/>
      <c r="D32" s="124"/>
      <c r="E32" s="134" t="s">
        <v>43</v>
      </c>
      <c r="F32" s="223">
        <f>ROUND(SUM(BG82:BG224), 2)</f>
        <v>0</v>
      </c>
      <c r="G32" s="124"/>
      <c r="H32" s="124"/>
      <c r="I32" s="224">
        <v>0.21</v>
      </c>
      <c r="J32" s="223">
        <v>0</v>
      </c>
      <c r="K32" s="129"/>
    </row>
    <row r="33" spans="2:11" s="130" customFormat="1" ht="14.45" hidden="1" customHeight="1">
      <c r="B33" s="123"/>
      <c r="C33" s="124"/>
      <c r="D33" s="124"/>
      <c r="E33" s="134" t="s">
        <v>44</v>
      </c>
      <c r="F33" s="223">
        <f>ROUND(SUM(BH82:BH224), 2)</f>
        <v>0</v>
      </c>
      <c r="G33" s="124"/>
      <c r="H33" s="124"/>
      <c r="I33" s="224">
        <v>0.15</v>
      </c>
      <c r="J33" s="223">
        <v>0</v>
      </c>
      <c r="K33" s="129"/>
    </row>
    <row r="34" spans="2:11" s="130" customFormat="1" ht="14.45" hidden="1" customHeight="1">
      <c r="B34" s="123"/>
      <c r="C34" s="124"/>
      <c r="D34" s="124"/>
      <c r="E34" s="134" t="s">
        <v>45</v>
      </c>
      <c r="F34" s="223">
        <f>ROUND(SUM(BI82:BI224), 2)</f>
        <v>0</v>
      </c>
      <c r="G34" s="124"/>
      <c r="H34" s="124"/>
      <c r="I34" s="224">
        <v>0</v>
      </c>
      <c r="J34" s="223">
        <v>0</v>
      </c>
      <c r="K34" s="129"/>
    </row>
    <row r="35" spans="2:11" s="130" customFormat="1" ht="6.95" customHeight="1">
      <c r="B35" s="123"/>
      <c r="C35" s="124"/>
      <c r="D35" s="124"/>
      <c r="E35" s="124"/>
      <c r="F35" s="124"/>
      <c r="G35" s="124"/>
      <c r="H35" s="124"/>
      <c r="I35" s="124"/>
      <c r="J35" s="124"/>
      <c r="K35" s="129"/>
    </row>
    <row r="36" spans="2:11" s="130" customFormat="1" ht="25.35" customHeight="1">
      <c r="B36" s="123"/>
      <c r="C36" s="225"/>
      <c r="D36" s="226" t="s">
        <v>46</v>
      </c>
      <c r="E36" s="175"/>
      <c r="F36" s="175"/>
      <c r="G36" s="227" t="s">
        <v>47</v>
      </c>
      <c r="H36" s="228" t="s">
        <v>48</v>
      </c>
      <c r="I36" s="175"/>
      <c r="J36" s="229">
        <f>SUM(J27:J34)</f>
        <v>0</v>
      </c>
      <c r="K36" s="230"/>
    </row>
    <row r="37" spans="2:11" s="130" customFormat="1" ht="14.45" customHeight="1">
      <c r="B37" s="149"/>
      <c r="C37" s="150"/>
      <c r="D37" s="150"/>
      <c r="E37" s="150"/>
      <c r="F37" s="150"/>
      <c r="G37" s="150"/>
      <c r="H37" s="150"/>
      <c r="I37" s="150"/>
      <c r="J37" s="150"/>
      <c r="K37" s="151"/>
    </row>
    <row r="41" spans="2:11" s="130" customFormat="1" ht="6.95" customHeight="1">
      <c r="B41" s="152"/>
      <c r="C41" s="153"/>
      <c r="D41" s="153"/>
      <c r="E41" s="153"/>
      <c r="F41" s="153"/>
      <c r="G41" s="153"/>
      <c r="H41" s="153"/>
      <c r="I41" s="153"/>
      <c r="J41" s="153"/>
      <c r="K41" s="231"/>
    </row>
    <row r="42" spans="2:11" s="130" customFormat="1" ht="36.950000000000003" customHeight="1">
      <c r="B42" s="123"/>
      <c r="C42" s="108" t="s">
        <v>89</v>
      </c>
      <c r="D42" s="124"/>
      <c r="E42" s="124"/>
      <c r="F42" s="124"/>
      <c r="G42" s="124"/>
      <c r="H42" s="124"/>
      <c r="I42" s="124"/>
      <c r="J42" s="124"/>
      <c r="K42" s="129"/>
    </row>
    <row r="43" spans="2:11" s="130" customFormat="1" ht="6.95" customHeight="1">
      <c r="B43" s="123"/>
      <c r="C43" s="124"/>
      <c r="D43" s="124"/>
      <c r="E43" s="124"/>
      <c r="F43" s="124"/>
      <c r="G43" s="124"/>
      <c r="H43" s="124"/>
      <c r="I43" s="124"/>
      <c r="J43" s="124"/>
      <c r="K43" s="129"/>
    </row>
    <row r="44" spans="2:11" s="130" customFormat="1" ht="14.45" customHeight="1">
      <c r="B44" s="123"/>
      <c r="C44" s="119" t="s">
        <v>19</v>
      </c>
      <c r="D44" s="124"/>
      <c r="E44" s="124"/>
      <c r="F44" s="124"/>
      <c r="G44" s="124"/>
      <c r="H44" s="124"/>
      <c r="I44" s="124"/>
      <c r="J44" s="124"/>
      <c r="K44" s="129"/>
    </row>
    <row r="45" spans="2:11" s="130" customFormat="1" ht="16.5" customHeight="1">
      <c r="B45" s="123"/>
      <c r="C45" s="124"/>
      <c r="D45" s="124"/>
      <c r="E45" s="210" t="str">
        <f>E7</f>
        <v>Stavební úpravy a přístavba objektu ul. Švermova č.p.100, Optimalizace kapacity MŠ Pastelka Ostašov</v>
      </c>
      <c r="F45" s="211"/>
      <c r="G45" s="211"/>
      <c r="H45" s="211"/>
      <c r="I45" s="124"/>
      <c r="J45" s="124"/>
      <c r="K45" s="129"/>
    </row>
    <row r="46" spans="2:11" s="130" customFormat="1" ht="14.45" customHeight="1">
      <c r="B46" s="123"/>
      <c r="C46" s="119" t="s">
        <v>87</v>
      </c>
      <c r="D46" s="124"/>
      <c r="E46" s="124"/>
      <c r="F46" s="124"/>
      <c r="G46" s="124"/>
      <c r="H46" s="124"/>
      <c r="I46" s="124"/>
      <c r="J46" s="124"/>
      <c r="K46" s="129"/>
    </row>
    <row r="47" spans="2:11" s="130" customFormat="1" ht="17.25" customHeight="1">
      <c r="B47" s="123"/>
      <c r="C47" s="124"/>
      <c r="D47" s="124"/>
      <c r="E47" s="212" t="str">
        <f>E9</f>
        <v>D.1.4.E,F - Slaboproudé rozvody + M a R</v>
      </c>
      <c r="F47" s="213"/>
      <c r="G47" s="213"/>
      <c r="H47" s="213"/>
      <c r="I47" s="124"/>
      <c r="J47" s="124"/>
      <c r="K47" s="129"/>
    </row>
    <row r="48" spans="2:11" s="130" customFormat="1" ht="6.95" customHeight="1">
      <c r="B48" s="123"/>
      <c r="C48" s="124"/>
      <c r="D48" s="124"/>
      <c r="E48" s="124"/>
      <c r="F48" s="124"/>
      <c r="G48" s="124"/>
      <c r="H48" s="124"/>
      <c r="I48" s="124"/>
      <c r="J48" s="124"/>
      <c r="K48" s="129"/>
    </row>
    <row r="49" spans="2:47" s="130" customFormat="1" ht="18" customHeight="1">
      <c r="B49" s="123"/>
      <c r="C49" s="119" t="s">
        <v>23</v>
      </c>
      <c r="D49" s="124"/>
      <c r="E49" s="124"/>
      <c r="F49" s="120" t="str">
        <f>F12</f>
        <v xml:space="preserve"> </v>
      </c>
      <c r="G49" s="124"/>
      <c r="H49" s="124"/>
      <c r="I49" s="119" t="s">
        <v>25</v>
      </c>
      <c r="J49" s="214" t="str">
        <f>IF(J12="","",J12)</f>
        <v>19.8.2019</v>
      </c>
      <c r="K49" s="129"/>
    </row>
    <row r="50" spans="2:47" s="130" customFormat="1" ht="6.95" customHeight="1">
      <c r="B50" s="123"/>
      <c r="C50" s="124"/>
      <c r="D50" s="124"/>
      <c r="E50" s="124"/>
      <c r="F50" s="124"/>
      <c r="G50" s="124"/>
      <c r="H50" s="124"/>
      <c r="I50" s="124"/>
      <c r="J50" s="124"/>
      <c r="K50" s="129"/>
    </row>
    <row r="51" spans="2:47" s="130" customFormat="1">
      <c r="B51" s="123"/>
      <c r="C51" s="119" t="s">
        <v>27</v>
      </c>
      <c r="D51" s="124"/>
      <c r="E51" s="124"/>
      <c r="F51" s="120" t="str">
        <f>E15</f>
        <v xml:space="preserve"> </v>
      </c>
      <c r="G51" s="124"/>
      <c r="H51" s="124"/>
      <c r="I51" s="119" t="s">
        <v>32</v>
      </c>
      <c r="J51" s="121" t="str">
        <f>E21</f>
        <v>Martin Muller</v>
      </c>
      <c r="K51" s="129"/>
    </row>
    <row r="52" spans="2:47" s="130" customFormat="1" ht="14.45" customHeight="1">
      <c r="B52" s="123"/>
      <c r="C52" s="119" t="s">
        <v>30</v>
      </c>
      <c r="D52" s="124"/>
      <c r="E52" s="124"/>
      <c r="F52" s="120" t="str">
        <f>IF(E18="","",E18)</f>
        <v/>
      </c>
      <c r="G52" s="124"/>
      <c r="H52" s="124"/>
      <c r="I52" s="124"/>
      <c r="J52" s="232"/>
      <c r="K52" s="129"/>
    </row>
    <row r="53" spans="2:47" s="130" customFormat="1" ht="10.35" customHeight="1">
      <c r="B53" s="123"/>
      <c r="C53" s="124"/>
      <c r="D53" s="124"/>
      <c r="E53" s="124"/>
      <c r="F53" s="124"/>
      <c r="G53" s="124"/>
      <c r="H53" s="124"/>
      <c r="I53" s="124"/>
      <c r="J53" s="124"/>
      <c r="K53" s="129"/>
    </row>
    <row r="54" spans="2:47" s="130" customFormat="1" ht="29.25" customHeight="1">
      <c r="B54" s="123"/>
      <c r="C54" s="233" t="s">
        <v>90</v>
      </c>
      <c r="D54" s="225"/>
      <c r="E54" s="225"/>
      <c r="F54" s="225"/>
      <c r="G54" s="225"/>
      <c r="H54" s="225"/>
      <c r="I54" s="225"/>
      <c r="J54" s="234" t="s">
        <v>91</v>
      </c>
      <c r="K54" s="235"/>
    </row>
    <row r="55" spans="2:47" s="130" customFormat="1" ht="10.35" customHeight="1">
      <c r="B55" s="123"/>
      <c r="C55" s="124"/>
      <c r="D55" s="124"/>
      <c r="E55" s="124"/>
      <c r="F55" s="124"/>
      <c r="G55" s="124"/>
      <c r="H55" s="124"/>
      <c r="I55" s="124"/>
      <c r="J55" s="124"/>
      <c r="K55" s="129"/>
    </row>
    <row r="56" spans="2:47" s="130" customFormat="1" ht="29.25" customHeight="1">
      <c r="B56" s="123"/>
      <c r="C56" s="236" t="s">
        <v>92</v>
      </c>
      <c r="D56" s="124"/>
      <c r="E56" s="124"/>
      <c r="F56" s="124"/>
      <c r="G56" s="124"/>
      <c r="H56" s="124"/>
      <c r="I56" s="124"/>
      <c r="J56" s="221">
        <f>J82</f>
        <v>0</v>
      </c>
      <c r="K56" s="129"/>
      <c r="AU56" s="102" t="s">
        <v>93</v>
      </c>
    </row>
    <row r="57" spans="2:47" s="243" customFormat="1" ht="24.95" customHeight="1">
      <c r="B57" s="237"/>
      <c r="C57" s="238"/>
      <c r="D57" s="239" t="s">
        <v>94</v>
      </c>
      <c r="E57" s="240"/>
      <c r="F57" s="240"/>
      <c r="G57" s="240"/>
      <c r="H57" s="240"/>
      <c r="I57" s="240"/>
      <c r="J57" s="241">
        <f>J83</f>
        <v>0</v>
      </c>
      <c r="K57" s="242"/>
    </row>
    <row r="58" spans="2:47" s="243" customFormat="1" ht="24.95" customHeight="1">
      <c r="B58" s="237"/>
      <c r="C58" s="238"/>
      <c r="D58" s="239" t="s">
        <v>95</v>
      </c>
      <c r="E58" s="240"/>
      <c r="F58" s="240"/>
      <c r="G58" s="240"/>
      <c r="H58" s="240"/>
      <c r="I58" s="240"/>
      <c r="J58" s="241">
        <f>J112</f>
        <v>0</v>
      </c>
      <c r="K58" s="242"/>
    </row>
    <row r="59" spans="2:47" s="243" customFormat="1" ht="24.95" customHeight="1">
      <c r="B59" s="237"/>
      <c r="C59" s="238"/>
      <c r="D59" s="239" t="s">
        <v>96</v>
      </c>
      <c r="E59" s="240"/>
      <c r="F59" s="240"/>
      <c r="G59" s="240"/>
      <c r="H59" s="240"/>
      <c r="I59" s="240"/>
      <c r="J59" s="241">
        <f>J129</f>
        <v>0</v>
      </c>
      <c r="K59" s="242"/>
    </row>
    <row r="60" spans="2:47" s="243" customFormat="1" ht="24.95" customHeight="1">
      <c r="B60" s="237"/>
      <c r="C60" s="238"/>
      <c r="D60" s="239" t="s">
        <v>97</v>
      </c>
      <c r="E60" s="240"/>
      <c r="F60" s="240"/>
      <c r="G60" s="240"/>
      <c r="H60" s="240"/>
      <c r="I60" s="240"/>
      <c r="J60" s="241">
        <f>J162</f>
        <v>0</v>
      </c>
      <c r="K60" s="242"/>
    </row>
    <row r="61" spans="2:47" s="243" customFormat="1" ht="24.95" customHeight="1">
      <c r="B61" s="237"/>
      <c r="C61" s="238"/>
      <c r="D61" s="239" t="s">
        <v>98</v>
      </c>
      <c r="E61" s="240"/>
      <c r="F61" s="240"/>
      <c r="G61" s="240"/>
      <c r="H61" s="240"/>
      <c r="I61" s="240"/>
      <c r="J61" s="241">
        <f>J179</f>
        <v>0</v>
      </c>
      <c r="K61" s="242"/>
    </row>
    <row r="62" spans="2:47" s="243" customFormat="1" ht="24.95" customHeight="1">
      <c r="B62" s="237"/>
      <c r="C62" s="238"/>
      <c r="D62" s="239" t="s">
        <v>99</v>
      </c>
      <c r="E62" s="240"/>
      <c r="F62" s="240"/>
      <c r="G62" s="240"/>
      <c r="H62" s="240"/>
      <c r="I62" s="240"/>
      <c r="J62" s="241">
        <f>J198</f>
        <v>0</v>
      </c>
      <c r="K62" s="242"/>
    </row>
    <row r="63" spans="2:47" s="130" customFormat="1" ht="21.75" customHeight="1">
      <c r="B63" s="123"/>
      <c r="C63" s="124"/>
      <c r="D63" s="124"/>
      <c r="E63" s="124"/>
      <c r="F63" s="124"/>
      <c r="G63" s="124"/>
      <c r="H63" s="124"/>
      <c r="I63" s="124"/>
      <c r="J63" s="124"/>
      <c r="K63" s="129"/>
    </row>
    <row r="64" spans="2:47" s="130" customFormat="1" ht="6.95" customHeight="1">
      <c r="B64" s="149"/>
      <c r="C64" s="150"/>
      <c r="D64" s="150"/>
      <c r="E64" s="150"/>
      <c r="F64" s="150"/>
      <c r="G64" s="150"/>
      <c r="H64" s="150"/>
      <c r="I64" s="150"/>
      <c r="J64" s="150"/>
      <c r="K64" s="151"/>
    </row>
    <row r="68" spans="2:12" s="130" customFormat="1" ht="6.95" customHeight="1">
      <c r="B68" s="152"/>
      <c r="C68" s="153"/>
      <c r="D68" s="153"/>
      <c r="E68" s="153"/>
      <c r="F68" s="153"/>
      <c r="G68" s="153"/>
      <c r="H68" s="153"/>
      <c r="I68" s="153"/>
      <c r="J68" s="153"/>
      <c r="K68" s="153"/>
      <c r="L68" s="123"/>
    </row>
    <row r="69" spans="2:12" s="130" customFormat="1" ht="36.950000000000003" customHeight="1">
      <c r="B69" s="123"/>
      <c r="C69" s="154" t="s">
        <v>100</v>
      </c>
      <c r="L69" s="123"/>
    </row>
    <row r="70" spans="2:12" s="130" customFormat="1" ht="6.95" customHeight="1">
      <c r="B70" s="123"/>
      <c r="L70" s="123"/>
    </row>
    <row r="71" spans="2:12" s="130" customFormat="1" ht="14.45" customHeight="1">
      <c r="B71" s="123"/>
      <c r="C71" s="156" t="s">
        <v>19</v>
      </c>
      <c r="L71" s="123"/>
    </row>
    <row r="72" spans="2:12" s="130" customFormat="1" ht="16.5" customHeight="1">
      <c r="B72" s="123"/>
      <c r="E72" s="244" t="str">
        <f>E7</f>
        <v>Stavební úpravy a přístavba objektu ul. Švermova č.p.100, Optimalizace kapacity MŠ Pastelka Ostašov</v>
      </c>
      <c r="F72" s="245"/>
      <c r="G72" s="245"/>
      <c r="H72" s="245"/>
      <c r="L72" s="123"/>
    </row>
    <row r="73" spans="2:12" s="130" customFormat="1" ht="14.45" customHeight="1">
      <c r="B73" s="123"/>
      <c r="C73" s="156" t="s">
        <v>87</v>
      </c>
      <c r="L73" s="123"/>
    </row>
    <row r="74" spans="2:12" s="130" customFormat="1" ht="17.25" customHeight="1">
      <c r="B74" s="123"/>
      <c r="E74" s="161" t="str">
        <f>E9</f>
        <v>D.1.4.E,F - Slaboproudé rozvody + M a R</v>
      </c>
      <c r="F74" s="246"/>
      <c r="G74" s="246"/>
      <c r="H74" s="246"/>
      <c r="L74" s="123"/>
    </row>
    <row r="75" spans="2:12" s="130" customFormat="1" ht="6.95" customHeight="1">
      <c r="B75" s="123"/>
      <c r="L75" s="123"/>
    </row>
    <row r="76" spans="2:12" s="130" customFormat="1" ht="18" customHeight="1">
      <c r="B76" s="123"/>
      <c r="C76" s="156" t="s">
        <v>23</v>
      </c>
      <c r="F76" s="247" t="str">
        <f>F12</f>
        <v xml:space="preserve"> </v>
      </c>
      <c r="I76" s="156" t="s">
        <v>25</v>
      </c>
      <c r="J76" s="248" t="str">
        <f>IF(J12="","",J12)</f>
        <v>19.8.2019</v>
      </c>
      <c r="L76" s="123"/>
    </row>
    <row r="77" spans="2:12" s="130" customFormat="1" ht="6.95" customHeight="1">
      <c r="B77" s="123"/>
      <c r="L77" s="123"/>
    </row>
    <row r="78" spans="2:12" s="130" customFormat="1">
      <c r="B78" s="123"/>
      <c r="C78" s="156" t="s">
        <v>27</v>
      </c>
      <c r="F78" s="247" t="str">
        <f>E15</f>
        <v xml:space="preserve"> </v>
      </c>
      <c r="I78" s="156" t="s">
        <v>32</v>
      </c>
      <c r="J78" s="247" t="str">
        <f>E21</f>
        <v>Martin Muller</v>
      </c>
      <c r="L78" s="123"/>
    </row>
    <row r="79" spans="2:12" s="130" customFormat="1" ht="14.45" customHeight="1">
      <c r="B79" s="123"/>
      <c r="C79" s="156" t="s">
        <v>30</v>
      </c>
      <c r="F79" s="247" t="str">
        <f>IF(E18="","",E18)</f>
        <v/>
      </c>
      <c r="L79" s="123"/>
    </row>
    <row r="80" spans="2:12" s="130" customFormat="1" ht="10.35" customHeight="1">
      <c r="B80" s="123"/>
      <c r="L80" s="123"/>
    </row>
    <row r="81" spans="2:65" s="253" customFormat="1" ht="29.25" customHeight="1">
      <c r="B81" s="249"/>
      <c r="C81" s="250" t="s">
        <v>101</v>
      </c>
      <c r="D81" s="251" t="s">
        <v>55</v>
      </c>
      <c r="E81" s="251" t="s">
        <v>51</v>
      </c>
      <c r="F81" s="251" t="s">
        <v>102</v>
      </c>
      <c r="G81" s="251" t="s">
        <v>103</v>
      </c>
      <c r="H81" s="251" t="s">
        <v>104</v>
      </c>
      <c r="I81" s="251" t="s">
        <v>105</v>
      </c>
      <c r="J81" s="251" t="s">
        <v>91</v>
      </c>
      <c r="K81" s="252" t="s">
        <v>106</v>
      </c>
      <c r="L81" s="249"/>
      <c r="M81" s="179" t="s">
        <v>107</v>
      </c>
      <c r="N81" s="180" t="s">
        <v>40</v>
      </c>
      <c r="O81" s="180" t="s">
        <v>108</v>
      </c>
      <c r="P81" s="180" t="s">
        <v>109</v>
      </c>
      <c r="Q81" s="180" t="s">
        <v>110</v>
      </c>
      <c r="R81" s="180" t="s">
        <v>111</v>
      </c>
      <c r="S81" s="180" t="s">
        <v>112</v>
      </c>
      <c r="T81" s="181" t="s">
        <v>113</v>
      </c>
    </row>
    <row r="82" spans="2:65" s="130" customFormat="1" ht="29.25" customHeight="1">
      <c r="B82" s="123"/>
      <c r="C82" s="183" t="s">
        <v>92</v>
      </c>
      <c r="J82" s="254">
        <f>BK82</f>
        <v>0</v>
      </c>
      <c r="L82" s="123"/>
      <c r="M82" s="182"/>
      <c r="N82" s="168"/>
      <c r="O82" s="168"/>
      <c r="P82" s="255">
        <f>P83+P112+P129+P162+P179+P198</f>
        <v>0</v>
      </c>
      <c r="Q82" s="168"/>
      <c r="R82" s="255">
        <f>R83+R112+R129+R162+R179+R198</f>
        <v>0</v>
      </c>
      <c r="S82" s="168"/>
      <c r="T82" s="256">
        <f>T83+T112+T129+T162+T179+T198</f>
        <v>0</v>
      </c>
      <c r="AT82" s="102" t="s">
        <v>69</v>
      </c>
      <c r="AU82" s="102" t="s">
        <v>93</v>
      </c>
      <c r="BK82" s="257">
        <f>BK83+BK112+BK129+BK162+BK179+BK198</f>
        <v>0</v>
      </c>
    </row>
    <row r="83" spans="2:65" s="259" customFormat="1" ht="37.35" customHeight="1">
      <c r="B83" s="258"/>
      <c r="D83" s="260" t="s">
        <v>69</v>
      </c>
      <c r="E83" s="261" t="s">
        <v>78</v>
      </c>
      <c r="F83" s="261" t="s">
        <v>114</v>
      </c>
      <c r="J83" s="262">
        <f>BK83</f>
        <v>0</v>
      </c>
      <c r="L83" s="258"/>
      <c r="M83" s="263"/>
      <c r="N83" s="264"/>
      <c r="O83" s="264"/>
      <c r="P83" s="265">
        <f>SUM(P84:P111)</f>
        <v>0</v>
      </c>
      <c r="Q83" s="264"/>
      <c r="R83" s="265">
        <f>SUM(R84:R111)</f>
        <v>0</v>
      </c>
      <c r="S83" s="264"/>
      <c r="T83" s="266">
        <f>SUM(T84:T111)</f>
        <v>0</v>
      </c>
      <c r="AR83" s="260" t="s">
        <v>78</v>
      </c>
      <c r="AT83" s="267" t="s">
        <v>69</v>
      </c>
      <c r="AU83" s="267" t="s">
        <v>70</v>
      </c>
      <c r="AY83" s="260" t="s">
        <v>115</v>
      </c>
      <c r="BK83" s="268">
        <f>SUM(BK84:BK111)</f>
        <v>0</v>
      </c>
    </row>
    <row r="84" spans="2:65" s="130" customFormat="1" ht="16.5" customHeight="1">
      <c r="B84" s="123"/>
      <c r="C84" s="269" t="s">
        <v>78</v>
      </c>
      <c r="D84" s="269" t="s">
        <v>116</v>
      </c>
      <c r="E84" s="270" t="s">
        <v>117</v>
      </c>
      <c r="F84" s="271" t="s">
        <v>118</v>
      </c>
      <c r="G84" s="272" t="s">
        <v>119</v>
      </c>
      <c r="H84" s="273">
        <v>1</v>
      </c>
      <c r="I84" s="8"/>
      <c r="J84" s="274">
        <f>ROUND(I84*H84,2)</f>
        <v>0</v>
      </c>
      <c r="K84" s="271" t="s">
        <v>5</v>
      </c>
      <c r="L84" s="123"/>
      <c r="M84" s="275" t="s">
        <v>5</v>
      </c>
      <c r="N84" s="276" t="s">
        <v>41</v>
      </c>
      <c r="O84" s="124"/>
      <c r="P84" s="277">
        <f>O84*H84</f>
        <v>0</v>
      </c>
      <c r="Q84" s="277">
        <v>0</v>
      </c>
      <c r="R84" s="277">
        <f>Q84*H84</f>
        <v>0</v>
      </c>
      <c r="S84" s="277">
        <v>0</v>
      </c>
      <c r="T84" s="278">
        <f>S84*H84</f>
        <v>0</v>
      </c>
      <c r="AR84" s="102" t="s">
        <v>120</v>
      </c>
      <c r="AT84" s="102" t="s">
        <v>116</v>
      </c>
      <c r="AU84" s="102" t="s">
        <v>78</v>
      </c>
      <c r="AY84" s="102" t="s">
        <v>115</v>
      </c>
      <c r="BE84" s="279">
        <f>IF(N84="základní",J84,0)</f>
        <v>0</v>
      </c>
      <c r="BF84" s="279">
        <f>IF(N84="snížená",J84,0)</f>
        <v>0</v>
      </c>
      <c r="BG84" s="279">
        <f>IF(N84="zákl. přenesená",J84,0)</f>
        <v>0</v>
      </c>
      <c r="BH84" s="279">
        <f>IF(N84="sníž. přenesená",J84,0)</f>
        <v>0</v>
      </c>
      <c r="BI84" s="279">
        <f>IF(N84="nulová",J84,0)</f>
        <v>0</v>
      </c>
      <c r="BJ84" s="102" t="s">
        <v>78</v>
      </c>
      <c r="BK84" s="279">
        <f>ROUND(I84*H84,2)</f>
        <v>0</v>
      </c>
      <c r="BL84" s="102" t="s">
        <v>120</v>
      </c>
      <c r="BM84" s="102" t="s">
        <v>80</v>
      </c>
    </row>
    <row r="85" spans="2:65" s="130" customFormat="1" ht="27">
      <c r="B85" s="123"/>
      <c r="D85" s="280" t="s">
        <v>121</v>
      </c>
      <c r="F85" s="281" t="s">
        <v>122</v>
      </c>
      <c r="L85" s="123"/>
      <c r="M85" s="282"/>
      <c r="N85" s="124"/>
      <c r="O85" s="124"/>
      <c r="P85" s="124"/>
      <c r="Q85" s="124"/>
      <c r="R85" s="124"/>
      <c r="S85" s="124"/>
      <c r="T85" s="172"/>
      <c r="AT85" s="102" t="s">
        <v>121</v>
      </c>
      <c r="AU85" s="102" t="s">
        <v>78</v>
      </c>
    </row>
    <row r="86" spans="2:65" s="130" customFormat="1" ht="16.5" customHeight="1">
      <c r="B86" s="123"/>
      <c r="C86" s="269" t="s">
        <v>80</v>
      </c>
      <c r="D86" s="269" t="s">
        <v>116</v>
      </c>
      <c r="E86" s="270" t="s">
        <v>123</v>
      </c>
      <c r="F86" s="271" t="s">
        <v>124</v>
      </c>
      <c r="G86" s="272" t="s">
        <v>119</v>
      </c>
      <c r="H86" s="273">
        <v>1</v>
      </c>
      <c r="I86" s="8"/>
      <c r="J86" s="274">
        <f>ROUND(I86*H86,2)</f>
        <v>0</v>
      </c>
      <c r="K86" s="271" t="s">
        <v>5</v>
      </c>
      <c r="L86" s="123"/>
      <c r="M86" s="275" t="s">
        <v>5</v>
      </c>
      <c r="N86" s="276" t="s">
        <v>41</v>
      </c>
      <c r="O86" s="124"/>
      <c r="P86" s="277">
        <f>O86*H86</f>
        <v>0</v>
      </c>
      <c r="Q86" s="277">
        <v>0</v>
      </c>
      <c r="R86" s="277">
        <f>Q86*H86</f>
        <v>0</v>
      </c>
      <c r="S86" s="277">
        <v>0</v>
      </c>
      <c r="T86" s="278">
        <f>S86*H86</f>
        <v>0</v>
      </c>
      <c r="AR86" s="102" t="s">
        <v>120</v>
      </c>
      <c r="AT86" s="102" t="s">
        <v>116</v>
      </c>
      <c r="AU86" s="102" t="s">
        <v>78</v>
      </c>
      <c r="AY86" s="102" t="s">
        <v>115</v>
      </c>
      <c r="BE86" s="279">
        <f>IF(N86="základní",J86,0)</f>
        <v>0</v>
      </c>
      <c r="BF86" s="279">
        <f>IF(N86="snížená",J86,0)</f>
        <v>0</v>
      </c>
      <c r="BG86" s="279">
        <f>IF(N86="zákl. přenesená",J86,0)</f>
        <v>0</v>
      </c>
      <c r="BH86" s="279">
        <f>IF(N86="sníž. přenesená",J86,0)</f>
        <v>0</v>
      </c>
      <c r="BI86" s="279">
        <f>IF(N86="nulová",J86,0)</f>
        <v>0</v>
      </c>
      <c r="BJ86" s="102" t="s">
        <v>78</v>
      </c>
      <c r="BK86" s="279">
        <f>ROUND(I86*H86,2)</f>
        <v>0</v>
      </c>
      <c r="BL86" s="102" t="s">
        <v>120</v>
      </c>
      <c r="BM86" s="102" t="s">
        <v>120</v>
      </c>
    </row>
    <row r="87" spans="2:65" s="130" customFormat="1" ht="27">
      <c r="B87" s="123"/>
      <c r="D87" s="280" t="s">
        <v>121</v>
      </c>
      <c r="F87" s="281" t="s">
        <v>122</v>
      </c>
      <c r="L87" s="123"/>
      <c r="M87" s="282"/>
      <c r="N87" s="124"/>
      <c r="O87" s="124"/>
      <c r="P87" s="124"/>
      <c r="Q87" s="124"/>
      <c r="R87" s="124"/>
      <c r="S87" s="124"/>
      <c r="T87" s="172"/>
      <c r="AT87" s="102" t="s">
        <v>121</v>
      </c>
      <c r="AU87" s="102" t="s">
        <v>78</v>
      </c>
    </row>
    <row r="88" spans="2:65" s="130" customFormat="1" ht="16.5" customHeight="1">
      <c r="B88" s="123"/>
      <c r="C88" s="269" t="s">
        <v>125</v>
      </c>
      <c r="D88" s="269" t="s">
        <v>116</v>
      </c>
      <c r="E88" s="270" t="s">
        <v>126</v>
      </c>
      <c r="F88" s="271" t="s">
        <v>127</v>
      </c>
      <c r="G88" s="272" t="s">
        <v>119</v>
      </c>
      <c r="H88" s="273">
        <v>1</v>
      </c>
      <c r="I88" s="8"/>
      <c r="J88" s="274">
        <f>ROUND(I88*H88,2)</f>
        <v>0</v>
      </c>
      <c r="K88" s="271" t="s">
        <v>5</v>
      </c>
      <c r="L88" s="123"/>
      <c r="M88" s="275" t="s">
        <v>5</v>
      </c>
      <c r="N88" s="276" t="s">
        <v>41</v>
      </c>
      <c r="O88" s="124"/>
      <c r="P88" s="277">
        <f>O88*H88</f>
        <v>0</v>
      </c>
      <c r="Q88" s="277">
        <v>0</v>
      </c>
      <c r="R88" s="277">
        <f>Q88*H88</f>
        <v>0</v>
      </c>
      <c r="S88" s="277">
        <v>0</v>
      </c>
      <c r="T88" s="278">
        <f>S88*H88</f>
        <v>0</v>
      </c>
      <c r="AR88" s="102" t="s">
        <v>120</v>
      </c>
      <c r="AT88" s="102" t="s">
        <v>116</v>
      </c>
      <c r="AU88" s="102" t="s">
        <v>78</v>
      </c>
      <c r="AY88" s="102" t="s">
        <v>115</v>
      </c>
      <c r="BE88" s="279">
        <f>IF(N88="základní",J88,0)</f>
        <v>0</v>
      </c>
      <c r="BF88" s="279">
        <f>IF(N88="snížená",J88,0)</f>
        <v>0</v>
      </c>
      <c r="BG88" s="279">
        <f>IF(N88="zákl. přenesená",J88,0)</f>
        <v>0</v>
      </c>
      <c r="BH88" s="279">
        <f>IF(N88="sníž. přenesená",J88,0)</f>
        <v>0</v>
      </c>
      <c r="BI88" s="279">
        <f>IF(N88="nulová",J88,0)</f>
        <v>0</v>
      </c>
      <c r="BJ88" s="102" t="s">
        <v>78</v>
      </c>
      <c r="BK88" s="279">
        <f>ROUND(I88*H88,2)</f>
        <v>0</v>
      </c>
      <c r="BL88" s="102" t="s">
        <v>120</v>
      </c>
      <c r="BM88" s="102" t="s">
        <v>128</v>
      </c>
    </row>
    <row r="89" spans="2:65" s="130" customFormat="1" ht="27">
      <c r="B89" s="123"/>
      <c r="D89" s="280" t="s">
        <v>121</v>
      </c>
      <c r="F89" s="281" t="s">
        <v>122</v>
      </c>
      <c r="L89" s="123"/>
      <c r="M89" s="282"/>
      <c r="N89" s="124"/>
      <c r="O89" s="124"/>
      <c r="P89" s="124"/>
      <c r="Q89" s="124"/>
      <c r="R89" s="124"/>
      <c r="S89" s="124"/>
      <c r="T89" s="172"/>
      <c r="AT89" s="102" t="s">
        <v>121</v>
      </c>
      <c r="AU89" s="102" t="s">
        <v>78</v>
      </c>
    </row>
    <row r="90" spans="2:65" s="130" customFormat="1" ht="16.5" customHeight="1">
      <c r="B90" s="123"/>
      <c r="C90" s="269" t="s">
        <v>120</v>
      </c>
      <c r="D90" s="269" t="s">
        <v>116</v>
      </c>
      <c r="E90" s="270" t="s">
        <v>129</v>
      </c>
      <c r="F90" s="271" t="s">
        <v>130</v>
      </c>
      <c r="G90" s="272" t="s">
        <v>119</v>
      </c>
      <c r="H90" s="273">
        <v>1</v>
      </c>
      <c r="I90" s="8"/>
      <c r="J90" s="274">
        <f>ROUND(I90*H90,2)</f>
        <v>0</v>
      </c>
      <c r="K90" s="271" t="s">
        <v>5</v>
      </c>
      <c r="L90" s="123"/>
      <c r="M90" s="275" t="s">
        <v>5</v>
      </c>
      <c r="N90" s="276" t="s">
        <v>41</v>
      </c>
      <c r="O90" s="124"/>
      <c r="P90" s="277">
        <f>O90*H90</f>
        <v>0</v>
      </c>
      <c r="Q90" s="277">
        <v>0</v>
      </c>
      <c r="R90" s="277">
        <f>Q90*H90</f>
        <v>0</v>
      </c>
      <c r="S90" s="277">
        <v>0</v>
      </c>
      <c r="T90" s="278">
        <f>S90*H90</f>
        <v>0</v>
      </c>
      <c r="AR90" s="102" t="s">
        <v>120</v>
      </c>
      <c r="AT90" s="102" t="s">
        <v>116</v>
      </c>
      <c r="AU90" s="102" t="s">
        <v>78</v>
      </c>
      <c r="AY90" s="102" t="s">
        <v>115</v>
      </c>
      <c r="BE90" s="279">
        <f>IF(N90="základní",J90,0)</f>
        <v>0</v>
      </c>
      <c r="BF90" s="279">
        <f>IF(N90="snížená",J90,0)</f>
        <v>0</v>
      </c>
      <c r="BG90" s="279">
        <f>IF(N90="zákl. přenesená",J90,0)</f>
        <v>0</v>
      </c>
      <c r="BH90" s="279">
        <f>IF(N90="sníž. přenesená",J90,0)</f>
        <v>0</v>
      </c>
      <c r="BI90" s="279">
        <f>IF(N90="nulová",J90,0)</f>
        <v>0</v>
      </c>
      <c r="BJ90" s="102" t="s">
        <v>78</v>
      </c>
      <c r="BK90" s="279">
        <f>ROUND(I90*H90,2)</f>
        <v>0</v>
      </c>
      <c r="BL90" s="102" t="s">
        <v>120</v>
      </c>
      <c r="BM90" s="102" t="s">
        <v>131</v>
      </c>
    </row>
    <row r="91" spans="2:65" s="130" customFormat="1" ht="27">
      <c r="B91" s="123"/>
      <c r="D91" s="280" t="s">
        <v>121</v>
      </c>
      <c r="F91" s="281" t="s">
        <v>122</v>
      </c>
      <c r="L91" s="123"/>
      <c r="M91" s="282"/>
      <c r="N91" s="124"/>
      <c r="O91" s="124"/>
      <c r="P91" s="124"/>
      <c r="Q91" s="124"/>
      <c r="R91" s="124"/>
      <c r="S91" s="124"/>
      <c r="T91" s="172"/>
      <c r="AT91" s="102" t="s">
        <v>121</v>
      </c>
      <c r="AU91" s="102" t="s">
        <v>78</v>
      </c>
    </row>
    <row r="92" spans="2:65" s="130" customFormat="1" ht="16.5" customHeight="1">
      <c r="B92" s="123"/>
      <c r="C92" s="269" t="s">
        <v>132</v>
      </c>
      <c r="D92" s="269" t="s">
        <v>116</v>
      </c>
      <c r="E92" s="270" t="s">
        <v>133</v>
      </c>
      <c r="F92" s="271" t="s">
        <v>134</v>
      </c>
      <c r="G92" s="272" t="s">
        <v>119</v>
      </c>
      <c r="H92" s="273">
        <v>10</v>
      </c>
      <c r="I92" s="8"/>
      <c r="J92" s="274">
        <f>ROUND(I92*H92,2)</f>
        <v>0</v>
      </c>
      <c r="K92" s="271" t="s">
        <v>5</v>
      </c>
      <c r="L92" s="123"/>
      <c r="M92" s="275" t="s">
        <v>5</v>
      </c>
      <c r="N92" s="276" t="s">
        <v>41</v>
      </c>
      <c r="O92" s="124"/>
      <c r="P92" s="277">
        <f>O92*H92</f>
        <v>0</v>
      </c>
      <c r="Q92" s="277">
        <v>0</v>
      </c>
      <c r="R92" s="277">
        <f>Q92*H92</f>
        <v>0</v>
      </c>
      <c r="S92" s="277">
        <v>0</v>
      </c>
      <c r="T92" s="278">
        <f>S92*H92</f>
        <v>0</v>
      </c>
      <c r="AR92" s="102" t="s">
        <v>120</v>
      </c>
      <c r="AT92" s="102" t="s">
        <v>116</v>
      </c>
      <c r="AU92" s="102" t="s">
        <v>78</v>
      </c>
      <c r="AY92" s="102" t="s">
        <v>115</v>
      </c>
      <c r="BE92" s="279">
        <f>IF(N92="základní",J92,0)</f>
        <v>0</v>
      </c>
      <c r="BF92" s="279">
        <f>IF(N92="snížená",J92,0)</f>
        <v>0</v>
      </c>
      <c r="BG92" s="279">
        <f>IF(N92="zákl. přenesená",J92,0)</f>
        <v>0</v>
      </c>
      <c r="BH92" s="279">
        <f>IF(N92="sníž. přenesená",J92,0)</f>
        <v>0</v>
      </c>
      <c r="BI92" s="279">
        <f>IF(N92="nulová",J92,0)</f>
        <v>0</v>
      </c>
      <c r="BJ92" s="102" t="s">
        <v>78</v>
      </c>
      <c r="BK92" s="279">
        <f>ROUND(I92*H92,2)</f>
        <v>0</v>
      </c>
      <c r="BL92" s="102" t="s">
        <v>120</v>
      </c>
      <c r="BM92" s="102" t="s">
        <v>135</v>
      </c>
    </row>
    <row r="93" spans="2:65" s="130" customFormat="1" ht="27">
      <c r="B93" s="123"/>
      <c r="D93" s="280" t="s">
        <v>121</v>
      </c>
      <c r="F93" s="281" t="s">
        <v>136</v>
      </c>
      <c r="L93" s="123"/>
      <c r="M93" s="282"/>
      <c r="N93" s="124"/>
      <c r="O93" s="124"/>
      <c r="P93" s="124"/>
      <c r="Q93" s="124"/>
      <c r="R93" s="124"/>
      <c r="S93" s="124"/>
      <c r="T93" s="172"/>
      <c r="AT93" s="102" t="s">
        <v>121</v>
      </c>
      <c r="AU93" s="102" t="s">
        <v>78</v>
      </c>
    </row>
    <row r="94" spans="2:65" s="130" customFormat="1" ht="16.5" customHeight="1">
      <c r="B94" s="123"/>
      <c r="C94" s="269" t="s">
        <v>128</v>
      </c>
      <c r="D94" s="269" t="s">
        <v>116</v>
      </c>
      <c r="E94" s="270" t="s">
        <v>137</v>
      </c>
      <c r="F94" s="271" t="s">
        <v>138</v>
      </c>
      <c r="G94" s="272" t="s">
        <v>119</v>
      </c>
      <c r="H94" s="273">
        <v>2</v>
      </c>
      <c r="I94" s="8"/>
      <c r="J94" s="274">
        <f>ROUND(I94*H94,2)</f>
        <v>0</v>
      </c>
      <c r="K94" s="271" t="s">
        <v>5</v>
      </c>
      <c r="L94" s="123"/>
      <c r="M94" s="275" t="s">
        <v>5</v>
      </c>
      <c r="N94" s="276" t="s">
        <v>41</v>
      </c>
      <c r="O94" s="124"/>
      <c r="P94" s="277">
        <f>O94*H94</f>
        <v>0</v>
      </c>
      <c r="Q94" s="277">
        <v>0</v>
      </c>
      <c r="R94" s="277">
        <f>Q94*H94</f>
        <v>0</v>
      </c>
      <c r="S94" s="277">
        <v>0</v>
      </c>
      <c r="T94" s="278">
        <f>S94*H94</f>
        <v>0</v>
      </c>
      <c r="AR94" s="102" t="s">
        <v>120</v>
      </c>
      <c r="AT94" s="102" t="s">
        <v>116</v>
      </c>
      <c r="AU94" s="102" t="s">
        <v>78</v>
      </c>
      <c r="AY94" s="102" t="s">
        <v>115</v>
      </c>
      <c r="BE94" s="279">
        <f>IF(N94="základní",J94,0)</f>
        <v>0</v>
      </c>
      <c r="BF94" s="279">
        <f>IF(N94="snížená",J94,0)</f>
        <v>0</v>
      </c>
      <c r="BG94" s="279">
        <f>IF(N94="zákl. přenesená",J94,0)</f>
        <v>0</v>
      </c>
      <c r="BH94" s="279">
        <f>IF(N94="sníž. přenesená",J94,0)</f>
        <v>0</v>
      </c>
      <c r="BI94" s="279">
        <f>IF(N94="nulová",J94,0)</f>
        <v>0</v>
      </c>
      <c r="BJ94" s="102" t="s">
        <v>78</v>
      </c>
      <c r="BK94" s="279">
        <f>ROUND(I94*H94,2)</f>
        <v>0</v>
      </c>
      <c r="BL94" s="102" t="s">
        <v>120</v>
      </c>
      <c r="BM94" s="102" t="s">
        <v>139</v>
      </c>
    </row>
    <row r="95" spans="2:65" s="130" customFormat="1" ht="27">
      <c r="B95" s="123"/>
      <c r="D95" s="280" t="s">
        <v>121</v>
      </c>
      <c r="F95" s="281" t="s">
        <v>140</v>
      </c>
      <c r="L95" s="123"/>
      <c r="M95" s="282"/>
      <c r="N95" s="124"/>
      <c r="O95" s="124"/>
      <c r="P95" s="124"/>
      <c r="Q95" s="124"/>
      <c r="R95" s="124"/>
      <c r="S95" s="124"/>
      <c r="T95" s="172"/>
      <c r="AT95" s="102" t="s">
        <v>121</v>
      </c>
      <c r="AU95" s="102" t="s">
        <v>78</v>
      </c>
    </row>
    <row r="96" spans="2:65" s="130" customFormat="1" ht="16.5" customHeight="1">
      <c r="B96" s="123"/>
      <c r="C96" s="269" t="s">
        <v>141</v>
      </c>
      <c r="D96" s="269" t="s">
        <v>116</v>
      </c>
      <c r="E96" s="270" t="s">
        <v>142</v>
      </c>
      <c r="F96" s="271" t="s">
        <v>143</v>
      </c>
      <c r="G96" s="272" t="s">
        <v>119</v>
      </c>
      <c r="H96" s="273">
        <v>3</v>
      </c>
      <c r="I96" s="8"/>
      <c r="J96" s="274">
        <f>ROUND(I96*H96,2)</f>
        <v>0</v>
      </c>
      <c r="K96" s="271" t="s">
        <v>5</v>
      </c>
      <c r="L96" s="123"/>
      <c r="M96" s="275" t="s">
        <v>5</v>
      </c>
      <c r="N96" s="276" t="s">
        <v>41</v>
      </c>
      <c r="O96" s="124"/>
      <c r="P96" s="277">
        <f>O96*H96</f>
        <v>0</v>
      </c>
      <c r="Q96" s="277">
        <v>0</v>
      </c>
      <c r="R96" s="277">
        <f>Q96*H96</f>
        <v>0</v>
      </c>
      <c r="S96" s="277">
        <v>0</v>
      </c>
      <c r="T96" s="278">
        <f>S96*H96</f>
        <v>0</v>
      </c>
      <c r="AR96" s="102" t="s">
        <v>120</v>
      </c>
      <c r="AT96" s="102" t="s">
        <v>116</v>
      </c>
      <c r="AU96" s="102" t="s">
        <v>78</v>
      </c>
      <c r="AY96" s="102" t="s">
        <v>115</v>
      </c>
      <c r="BE96" s="279">
        <f>IF(N96="základní",J96,0)</f>
        <v>0</v>
      </c>
      <c r="BF96" s="279">
        <f>IF(N96="snížená",J96,0)</f>
        <v>0</v>
      </c>
      <c r="BG96" s="279">
        <f>IF(N96="zákl. přenesená",J96,0)</f>
        <v>0</v>
      </c>
      <c r="BH96" s="279">
        <f>IF(N96="sníž. přenesená",J96,0)</f>
        <v>0</v>
      </c>
      <c r="BI96" s="279">
        <f>IF(N96="nulová",J96,0)</f>
        <v>0</v>
      </c>
      <c r="BJ96" s="102" t="s">
        <v>78</v>
      </c>
      <c r="BK96" s="279">
        <f>ROUND(I96*H96,2)</f>
        <v>0</v>
      </c>
      <c r="BL96" s="102" t="s">
        <v>120</v>
      </c>
      <c r="BM96" s="102" t="s">
        <v>144</v>
      </c>
    </row>
    <row r="97" spans="2:65" s="130" customFormat="1" ht="27">
      <c r="B97" s="123"/>
      <c r="D97" s="280" t="s">
        <v>121</v>
      </c>
      <c r="F97" s="281" t="s">
        <v>145</v>
      </c>
      <c r="L97" s="123"/>
      <c r="M97" s="282"/>
      <c r="N97" s="124"/>
      <c r="O97" s="124"/>
      <c r="P97" s="124"/>
      <c r="Q97" s="124"/>
      <c r="R97" s="124"/>
      <c r="S97" s="124"/>
      <c r="T97" s="172"/>
      <c r="AT97" s="102" t="s">
        <v>121</v>
      </c>
      <c r="AU97" s="102" t="s">
        <v>78</v>
      </c>
    </row>
    <row r="98" spans="2:65" s="130" customFormat="1" ht="16.5" customHeight="1">
      <c r="B98" s="123"/>
      <c r="C98" s="269" t="s">
        <v>131</v>
      </c>
      <c r="D98" s="269" t="s">
        <v>116</v>
      </c>
      <c r="E98" s="270" t="s">
        <v>146</v>
      </c>
      <c r="F98" s="271" t="s">
        <v>147</v>
      </c>
      <c r="G98" s="272" t="s">
        <v>119</v>
      </c>
      <c r="H98" s="273">
        <v>24</v>
      </c>
      <c r="I98" s="8"/>
      <c r="J98" s="274">
        <f>ROUND(I98*H98,2)</f>
        <v>0</v>
      </c>
      <c r="K98" s="271" t="s">
        <v>5</v>
      </c>
      <c r="L98" s="123"/>
      <c r="M98" s="275" t="s">
        <v>5</v>
      </c>
      <c r="N98" s="276" t="s">
        <v>41</v>
      </c>
      <c r="O98" s="124"/>
      <c r="P98" s="277">
        <f>O98*H98</f>
        <v>0</v>
      </c>
      <c r="Q98" s="277">
        <v>0</v>
      </c>
      <c r="R98" s="277">
        <f>Q98*H98</f>
        <v>0</v>
      </c>
      <c r="S98" s="277">
        <v>0</v>
      </c>
      <c r="T98" s="278">
        <f>S98*H98</f>
        <v>0</v>
      </c>
      <c r="AR98" s="102" t="s">
        <v>120</v>
      </c>
      <c r="AT98" s="102" t="s">
        <v>116</v>
      </c>
      <c r="AU98" s="102" t="s">
        <v>78</v>
      </c>
      <c r="AY98" s="102" t="s">
        <v>115</v>
      </c>
      <c r="BE98" s="279">
        <f>IF(N98="základní",J98,0)</f>
        <v>0</v>
      </c>
      <c r="BF98" s="279">
        <f>IF(N98="snížená",J98,0)</f>
        <v>0</v>
      </c>
      <c r="BG98" s="279">
        <f>IF(N98="zákl. přenesená",J98,0)</f>
        <v>0</v>
      </c>
      <c r="BH98" s="279">
        <f>IF(N98="sníž. přenesená",J98,0)</f>
        <v>0</v>
      </c>
      <c r="BI98" s="279">
        <f>IF(N98="nulová",J98,0)</f>
        <v>0</v>
      </c>
      <c r="BJ98" s="102" t="s">
        <v>78</v>
      </c>
      <c r="BK98" s="279">
        <f>ROUND(I98*H98,2)</f>
        <v>0</v>
      </c>
      <c r="BL98" s="102" t="s">
        <v>120</v>
      </c>
      <c r="BM98" s="102" t="s">
        <v>148</v>
      </c>
    </row>
    <row r="99" spans="2:65" s="130" customFormat="1" ht="27">
      <c r="B99" s="123"/>
      <c r="D99" s="280" t="s">
        <v>121</v>
      </c>
      <c r="F99" s="281" t="s">
        <v>149</v>
      </c>
      <c r="L99" s="123"/>
      <c r="M99" s="282"/>
      <c r="N99" s="124"/>
      <c r="O99" s="124"/>
      <c r="P99" s="124"/>
      <c r="Q99" s="124"/>
      <c r="R99" s="124"/>
      <c r="S99" s="124"/>
      <c r="T99" s="172"/>
      <c r="AT99" s="102" t="s">
        <v>121</v>
      </c>
      <c r="AU99" s="102" t="s">
        <v>78</v>
      </c>
    </row>
    <row r="100" spans="2:65" s="130" customFormat="1" ht="16.5" customHeight="1">
      <c r="B100" s="123"/>
      <c r="C100" s="269" t="s">
        <v>150</v>
      </c>
      <c r="D100" s="269" t="s">
        <v>116</v>
      </c>
      <c r="E100" s="270" t="s">
        <v>151</v>
      </c>
      <c r="F100" s="271" t="s">
        <v>152</v>
      </c>
      <c r="G100" s="272" t="s">
        <v>119</v>
      </c>
      <c r="H100" s="273">
        <v>8</v>
      </c>
      <c r="I100" s="8"/>
      <c r="J100" s="274">
        <f>ROUND(I100*H100,2)</f>
        <v>0</v>
      </c>
      <c r="K100" s="271" t="s">
        <v>5</v>
      </c>
      <c r="L100" s="123"/>
      <c r="M100" s="275" t="s">
        <v>5</v>
      </c>
      <c r="N100" s="276" t="s">
        <v>41</v>
      </c>
      <c r="O100" s="124"/>
      <c r="P100" s="277">
        <f>O100*H100</f>
        <v>0</v>
      </c>
      <c r="Q100" s="277">
        <v>0</v>
      </c>
      <c r="R100" s="277">
        <f>Q100*H100</f>
        <v>0</v>
      </c>
      <c r="S100" s="277">
        <v>0</v>
      </c>
      <c r="T100" s="278">
        <f>S100*H100</f>
        <v>0</v>
      </c>
      <c r="AR100" s="102" t="s">
        <v>120</v>
      </c>
      <c r="AT100" s="102" t="s">
        <v>116</v>
      </c>
      <c r="AU100" s="102" t="s">
        <v>78</v>
      </c>
      <c r="AY100" s="102" t="s">
        <v>115</v>
      </c>
      <c r="BE100" s="279">
        <f>IF(N100="základní",J100,0)</f>
        <v>0</v>
      </c>
      <c r="BF100" s="279">
        <f>IF(N100="snížená",J100,0)</f>
        <v>0</v>
      </c>
      <c r="BG100" s="279">
        <f>IF(N100="zákl. přenesená",J100,0)</f>
        <v>0</v>
      </c>
      <c r="BH100" s="279">
        <f>IF(N100="sníž. přenesená",J100,0)</f>
        <v>0</v>
      </c>
      <c r="BI100" s="279">
        <f>IF(N100="nulová",J100,0)</f>
        <v>0</v>
      </c>
      <c r="BJ100" s="102" t="s">
        <v>78</v>
      </c>
      <c r="BK100" s="279">
        <f>ROUND(I100*H100,2)</f>
        <v>0</v>
      </c>
      <c r="BL100" s="102" t="s">
        <v>120</v>
      </c>
      <c r="BM100" s="102" t="s">
        <v>153</v>
      </c>
    </row>
    <row r="101" spans="2:65" s="130" customFormat="1" ht="27">
      <c r="B101" s="123"/>
      <c r="D101" s="280" t="s">
        <v>121</v>
      </c>
      <c r="F101" s="281" t="s">
        <v>154</v>
      </c>
      <c r="L101" s="123"/>
      <c r="M101" s="282"/>
      <c r="N101" s="124"/>
      <c r="O101" s="124"/>
      <c r="P101" s="124"/>
      <c r="Q101" s="124"/>
      <c r="R101" s="124"/>
      <c r="S101" s="124"/>
      <c r="T101" s="172"/>
      <c r="AT101" s="102" t="s">
        <v>121</v>
      </c>
      <c r="AU101" s="102" t="s">
        <v>78</v>
      </c>
    </row>
    <row r="102" spans="2:65" s="130" customFormat="1" ht="16.5" customHeight="1">
      <c r="B102" s="123"/>
      <c r="C102" s="269" t="s">
        <v>135</v>
      </c>
      <c r="D102" s="269" t="s">
        <v>116</v>
      </c>
      <c r="E102" s="270" t="s">
        <v>155</v>
      </c>
      <c r="F102" s="271" t="s">
        <v>156</v>
      </c>
      <c r="G102" s="272" t="s">
        <v>119</v>
      </c>
      <c r="H102" s="273">
        <v>8</v>
      </c>
      <c r="I102" s="8"/>
      <c r="J102" s="274">
        <f>ROUND(I102*H102,2)</f>
        <v>0</v>
      </c>
      <c r="K102" s="271" t="s">
        <v>5</v>
      </c>
      <c r="L102" s="123"/>
      <c r="M102" s="275" t="s">
        <v>5</v>
      </c>
      <c r="N102" s="276" t="s">
        <v>41</v>
      </c>
      <c r="O102" s="124"/>
      <c r="P102" s="277">
        <f>O102*H102</f>
        <v>0</v>
      </c>
      <c r="Q102" s="277">
        <v>0</v>
      </c>
      <c r="R102" s="277">
        <f>Q102*H102</f>
        <v>0</v>
      </c>
      <c r="S102" s="277">
        <v>0</v>
      </c>
      <c r="T102" s="278">
        <f>S102*H102</f>
        <v>0</v>
      </c>
      <c r="AR102" s="102" t="s">
        <v>120</v>
      </c>
      <c r="AT102" s="102" t="s">
        <v>116</v>
      </c>
      <c r="AU102" s="102" t="s">
        <v>78</v>
      </c>
      <c r="AY102" s="102" t="s">
        <v>115</v>
      </c>
      <c r="BE102" s="279">
        <f>IF(N102="základní",J102,0)</f>
        <v>0</v>
      </c>
      <c r="BF102" s="279">
        <f>IF(N102="snížená",J102,0)</f>
        <v>0</v>
      </c>
      <c r="BG102" s="279">
        <f>IF(N102="zákl. přenesená",J102,0)</f>
        <v>0</v>
      </c>
      <c r="BH102" s="279">
        <f>IF(N102="sníž. přenesená",J102,0)</f>
        <v>0</v>
      </c>
      <c r="BI102" s="279">
        <f>IF(N102="nulová",J102,0)</f>
        <v>0</v>
      </c>
      <c r="BJ102" s="102" t="s">
        <v>78</v>
      </c>
      <c r="BK102" s="279">
        <f>ROUND(I102*H102,2)</f>
        <v>0</v>
      </c>
      <c r="BL102" s="102" t="s">
        <v>120</v>
      </c>
      <c r="BM102" s="102" t="s">
        <v>157</v>
      </c>
    </row>
    <row r="103" spans="2:65" s="130" customFormat="1" ht="27">
      <c r="B103" s="123"/>
      <c r="D103" s="280" t="s">
        <v>121</v>
      </c>
      <c r="F103" s="281" t="s">
        <v>154</v>
      </c>
      <c r="L103" s="123"/>
      <c r="M103" s="282"/>
      <c r="N103" s="124"/>
      <c r="O103" s="124"/>
      <c r="P103" s="124"/>
      <c r="Q103" s="124"/>
      <c r="R103" s="124"/>
      <c r="S103" s="124"/>
      <c r="T103" s="172"/>
      <c r="AT103" s="102" t="s">
        <v>121</v>
      </c>
      <c r="AU103" s="102" t="s">
        <v>78</v>
      </c>
    </row>
    <row r="104" spans="2:65" s="130" customFormat="1" ht="16.5" customHeight="1">
      <c r="B104" s="123"/>
      <c r="C104" s="269" t="s">
        <v>158</v>
      </c>
      <c r="D104" s="269" t="s">
        <v>116</v>
      </c>
      <c r="E104" s="270" t="s">
        <v>159</v>
      </c>
      <c r="F104" s="271" t="s">
        <v>160</v>
      </c>
      <c r="G104" s="272" t="s">
        <v>119</v>
      </c>
      <c r="H104" s="273">
        <v>1</v>
      </c>
      <c r="I104" s="8"/>
      <c r="J104" s="274">
        <f>ROUND(I104*H104,2)</f>
        <v>0</v>
      </c>
      <c r="K104" s="271" t="s">
        <v>5</v>
      </c>
      <c r="L104" s="123"/>
      <c r="M104" s="275" t="s">
        <v>5</v>
      </c>
      <c r="N104" s="276" t="s">
        <v>41</v>
      </c>
      <c r="O104" s="124"/>
      <c r="P104" s="277">
        <f>O104*H104</f>
        <v>0</v>
      </c>
      <c r="Q104" s="277">
        <v>0</v>
      </c>
      <c r="R104" s="277">
        <f>Q104*H104</f>
        <v>0</v>
      </c>
      <c r="S104" s="277">
        <v>0</v>
      </c>
      <c r="T104" s="278">
        <f>S104*H104</f>
        <v>0</v>
      </c>
      <c r="AR104" s="102" t="s">
        <v>120</v>
      </c>
      <c r="AT104" s="102" t="s">
        <v>116</v>
      </c>
      <c r="AU104" s="102" t="s">
        <v>78</v>
      </c>
      <c r="AY104" s="102" t="s">
        <v>115</v>
      </c>
      <c r="BE104" s="279">
        <f>IF(N104="základní",J104,0)</f>
        <v>0</v>
      </c>
      <c r="BF104" s="279">
        <f>IF(N104="snížená",J104,0)</f>
        <v>0</v>
      </c>
      <c r="BG104" s="279">
        <f>IF(N104="zákl. přenesená",J104,0)</f>
        <v>0</v>
      </c>
      <c r="BH104" s="279">
        <f>IF(N104="sníž. přenesená",J104,0)</f>
        <v>0</v>
      </c>
      <c r="BI104" s="279">
        <f>IF(N104="nulová",J104,0)</f>
        <v>0</v>
      </c>
      <c r="BJ104" s="102" t="s">
        <v>78</v>
      </c>
      <c r="BK104" s="279">
        <f>ROUND(I104*H104,2)</f>
        <v>0</v>
      </c>
      <c r="BL104" s="102" t="s">
        <v>120</v>
      </c>
      <c r="BM104" s="102" t="s">
        <v>161</v>
      </c>
    </row>
    <row r="105" spans="2:65" s="130" customFormat="1" ht="27">
      <c r="B105" s="123"/>
      <c r="D105" s="280" t="s">
        <v>121</v>
      </c>
      <c r="F105" s="281" t="s">
        <v>122</v>
      </c>
      <c r="L105" s="123"/>
      <c r="M105" s="282"/>
      <c r="N105" s="124"/>
      <c r="O105" s="124"/>
      <c r="P105" s="124"/>
      <c r="Q105" s="124"/>
      <c r="R105" s="124"/>
      <c r="S105" s="124"/>
      <c r="T105" s="172"/>
      <c r="AT105" s="102" t="s">
        <v>121</v>
      </c>
      <c r="AU105" s="102" t="s">
        <v>78</v>
      </c>
    </row>
    <row r="106" spans="2:65" s="130" customFormat="1" ht="16.5" customHeight="1">
      <c r="B106" s="123"/>
      <c r="C106" s="269" t="s">
        <v>139</v>
      </c>
      <c r="D106" s="269" t="s">
        <v>116</v>
      </c>
      <c r="E106" s="270" t="s">
        <v>162</v>
      </c>
      <c r="F106" s="271" t="s">
        <v>163</v>
      </c>
      <c r="G106" s="272" t="s">
        <v>119</v>
      </c>
      <c r="H106" s="273">
        <v>1</v>
      </c>
      <c r="I106" s="8"/>
      <c r="J106" s="274">
        <f>ROUND(I106*H106,2)</f>
        <v>0</v>
      </c>
      <c r="K106" s="271" t="s">
        <v>5</v>
      </c>
      <c r="L106" s="123"/>
      <c r="M106" s="275" t="s">
        <v>5</v>
      </c>
      <c r="N106" s="276" t="s">
        <v>41</v>
      </c>
      <c r="O106" s="124"/>
      <c r="P106" s="277">
        <f>O106*H106</f>
        <v>0</v>
      </c>
      <c r="Q106" s="277">
        <v>0</v>
      </c>
      <c r="R106" s="277">
        <f>Q106*H106</f>
        <v>0</v>
      </c>
      <c r="S106" s="277">
        <v>0</v>
      </c>
      <c r="T106" s="278">
        <f>S106*H106</f>
        <v>0</v>
      </c>
      <c r="AR106" s="102" t="s">
        <v>120</v>
      </c>
      <c r="AT106" s="102" t="s">
        <v>116</v>
      </c>
      <c r="AU106" s="102" t="s">
        <v>78</v>
      </c>
      <c r="AY106" s="102" t="s">
        <v>115</v>
      </c>
      <c r="BE106" s="279">
        <f>IF(N106="základní",J106,0)</f>
        <v>0</v>
      </c>
      <c r="BF106" s="279">
        <f>IF(N106="snížená",J106,0)</f>
        <v>0</v>
      </c>
      <c r="BG106" s="279">
        <f>IF(N106="zákl. přenesená",J106,0)</f>
        <v>0</v>
      </c>
      <c r="BH106" s="279">
        <f>IF(N106="sníž. přenesená",J106,0)</f>
        <v>0</v>
      </c>
      <c r="BI106" s="279">
        <f>IF(N106="nulová",J106,0)</f>
        <v>0</v>
      </c>
      <c r="BJ106" s="102" t="s">
        <v>78</v>
      </c>
      <c r="BK106" s="279">
        <f>ROUND(I106*H106,2)</f>
        <v>0</v>
      </c>
      <c r="BL106" s="102" t="s">
        <v>120</v>
      </c>
      <c r="BM106" s="102" t="s">
        <v>164</v>
      </c>
    </row>
    <row r="107" spans="2:65" s="130" customFormat="1" ht="27">
      <c r="B107" s="123"/>
      <c r="D107" s="280" t="s">
        <v>121</v>
      </c>
      <c r="F107" s="281" t="s">
        <v>122</v>
      </c>
      <c r="L107" s="123"/>
      <c r="M107" s="282"/>
      <c r="N107" s="124"/>
      <c r="O107" s="124"/>
      <c r="P107" s="124"/>
      <c r="Q107" s="124"/>
      <c r="R107" s="124"/>
      <c r="S107" s="124"/>
      <c r="T107" s="172"/>
      <c r="AT107" s="102" t="s">
        <v>121</v>
      </c>
      <c r="AU107" s="102" t="s">
        <v>78</v>
      </c>
    </row>
    <row r="108" spans="2:65" s="130" customFormat="1" ht="16.5" customHeight="1">
      <c r="B108" s="123"/>
      <c r="C108" s="269" t="s">
        <v>165</v>
      </c>
      <c r="D108" s="269" t="s">
        <v>116</v>
      </c>
      <c r="E108" s="270" t="s">
        <v>166</v>
      </c>
      <c r="F108" s="271" t="s">
        <v>167</v>
      </c>
      <c r="G108" s="272" t="s">
        <v>168</v>
      </c>
      <c r="H108" s="273">
        <v>1950</v>
      </c>
      <c r="I108" s="8"/>
      <c r="J108" s="274">
        <f>ROUND(I108*H108,2)</f>
        <v>0</v>
      </c>
      <c r="K108" s="271" t="s">
        <v>5</v>
      </c>
      <c r="L108" s="123"/>
      <c r="M108" s="275" t="s">
        <v>5</v>
      </c>
      <c r="N108" s="276" t="s">
        <v>41</v>
      </c>
      <c r="O108" s="124"/>
      <c r="P108" s="277">
        <f>O108*H108</f>
        <v>0</v>
      </c>
      <c r="Q108" s="277">
        <v>0</v>
      </c>
      <c r="R108" s="277">
        <f>Q108*H108</f>
        <v>0</v>
      </c>
      <c r="S108" s="277">
        <v>0</v>
      </c>
      <c r="T108" s="278">
        <f>S108*H108</f>
        <v>0</v>
      </c>
      <c r="AR108" s="102" t="s">
        <v>120</v>
      </c>
      <c r="AT108" s="102" t="s">
        <v>116</v>
      </c>
      <c r="AU108" s="102" t="s">
        <v>78</v>
      </c>
      <c r="AY108" s="102" t="s">
        <v>115</v>
      </c>
      <c r="BE108" s="279">
        <f>IF(N108="základní",J108,0)</f>
        <v>0</v>
      </c>
      <c r="BF108" s="279">
        <f>IF(N108="snížená",J108,0)</f>
        <v>0</v>
      </c>
      <c r="BG108" s="279">
        <f>IF(N108="zákl. přenesená",J108,0)</f>
        <v>0</v>
      </c>
      <c r="BH108" s="279">
        <f>IF(N108="sníž. přenesená",J108,0)</f>
        <v>0</v>
      </c>
      <c r="BI108" s="279">
        <f>IF(N108="nulová",J108,0)</f>
        <v>0</v>
      </c>
      <c r="BJ108" s="102" t="s">
        <v>78</v>
      </c>
      <c r="BK108" s="279">
        <f>ROUND(I108*H108,2)</f>
        <v>0</v>
      </c>
      <c r="BL108" s="102" t="s">
        <v>120</v>
      </c>
      <c r="BM108" s="102" t="s">
        <v>169</v>
      </c>
    </row>
    <row r="109" spans="2:65" s="130" customFormat="1" ht="27">
      <c r="B109" s="123"/>
      <c r="D109" s="280" t="s">
        <v>121</v>
      </c>
      <c r="F109" s="281" t="s">
        <v>170</v>
      </c>
      <c r="L109" s="123"/>
      <c r="M109" s="282"/>
      <c r="N109" s="124"/>
      <c r="O109" s="124"/>
      <c r="P109" s="124"/>
      <c r="Q109" s="124"/>
      <c r="R109" s="124"/>
      <c r="S109" s="124"/>
      <c r="T109" s="172"/>
      <c r="AT109" s="102" t="s">
        <v>121</v>
      </c>
      <c r="AU109" s="102" t="s">
        <v>78</v>
      </c>
    </row>
    <row r="110" spans="2:65" s="130" customFormat="1" ht="16.5" customHeight="1">
      <c r="B110" s="123"/>
      <c r="C110" s="269" t="s">
        <v>144</v>
      </c>
      <c r="D110" s="269" t="s">
        <v>116</v>
      </c>
      <c r="E110" s="270" t="s">
        <v>171</v>
      </c>
      <c r="F110" s="271" t="s">
        <v>172</v>
      </c>
      <c r="G110" s="272" t="s">
        <v>119</v>
      </c>
      <c r="H110" s="273">
        <v>1</v>
      </c>
      <c r="I110" s="8"/>
      <c r="J110" s="274">
        <f>ROUND(I110*H110,2)</f>
        <v>0</v>
      </c>
      <c r="K110" s="271" t="s">
        <v>5</v>
      </c>
      <c r="L110" s="123"/>
      <c r="M110" s="275" t="s">
        <v>5</v>
      </c>
      <c r="N110" s="276" t="s">
        <v>41</v>
      </c>
      <c r="O110" s="124"/>
      <c r="P110" s="277">
        <f>O110*H110</f>
        <v>0</v>
      </c>
      <c r="Q110" s="277">
        <v>0</v>
      </c>
      <c r="R110" s="277">
        <f>Q110*H110</f>
        <v>0</v>
      </c>
      <c r="S110" s="277">
        <v>0</v>
      </c>
      <c r="T110" s="278">
        <f>S110*H110</f>
        <v>0</v>
      </c>
      <c r="AR110" s="102" t="s">
        <v>120</v>
      </c>
      <c r="AT110" s="102" t="s">
        <v>116</v>
      </c>
      <c r="AU110" s="102" t="s">
        <v>78</v>
      </c>
      <c r="AY110" s="102" t="s">
        <v>115</v>
      </c>
      <c r="BE110" s="279">
        <f>IF(N110="základní",J110,0)</f>
        <v>0</v>
      </c>
      <c r="BF110" s="279">
        <f>IF(N110="snížená",J110,0)</f>
        <v>0</v>
      </c>
      <c r="BG110" s="279">
        <f>IF(N110="zákl. přenesená",J110,0)</f>
        <v>0</v>
      </c>
      <c r="BH110" s="279">
        <f>IF(N110="sníž. přenesená",J110,0)</f>
        <v>0</v>
      </c>
      <c r="BI110" s="279">
        <f>IF(N110="nulová",J110,0)</f>
        <v>0</v>
      </c>
      <c r="BJ110" s="102" t="s">
        <v>78</v>
      </c>
      <c r="BK110" s="279">
        <f>ROUND(I110*H110,2)</f>
        <v>0</v>
      </c>
      <c r="BL110" s="102" t="s">
        <v>120</v>
      </c>
      <c r="BM110" s="102" t="s">
        <v>173</v>
      </c>
    </row>
    <row r="111" spans="2:65" s="130" customFormat="1" ht="27">
      <c r="B111" s="123"/>
      <c r="D111" s="280" t="s">
        <v>121</v>
      </c>
      <c r="F111" s="281" t="s">
        <v>122</v>
      </c>
      <c r="L111" s="123"/>
      <c r="M111" s="282"/>
      <c r="N111" s="124"/>
      <c r="O111" s="124"/>
      <c r="P111" s="124"/>
      <c r="Q111" s="124"/>
      <c r="R111" s="124"/>
      <c r="S111" s="124"/>
      <c r="T111" s="172"/>
      <c r="AT111" s="102" t="s">
        <v>121</v>
      </c>
      <c r="AU111" s="102" t="s">
        <v>78</v>
      </c>
    </row>
    <row r="112" spans="2:65" s="259" customFormat="1" ht="37.35" customHeight="1">
      <c r="B112" s="258"/>
      <c r="D112" s="260" t="s">
        <v>69</v>
      </c>
      <c r="E112" s="261" t="s">
        <v>80</v>
      </c>
      <c r="F112" s="261" t="s">
        <v>174</v>
      </c>
      <c r="J112" s="262">
        <f>BK112</f>
        <v>0</v>
      </c>
      <c r="L112" s="258"/>
      <c r="M112" s="263"/>
      <c r="N112" s="264"/>
      <c r="O112" s="264"/>
      <c r="P112" s="265">
        <f>SUM(P113:P128)</f>
        <v>0</v>
      </c>
      <c r="Q112" s="264"/>
      <c r="R112" s="265">
        <f>SUM(R113:R128)</f>
        <v>0</v>
      </c>
      <c r="S112" s="264"/>
      <c r="T112" s="266">
        <f>SUM(T113:T128)</f>
        <v>0</v>
      </c>
      <c r="AR112" s="260" t="s">
        <v>78</v>
      </c>
      <c r="AT112" s="267" t="s">
        <v>69</v>
      </c>
      <c r="AU112" s="267" t="s">
        <v>70</v>
      </c>
      <c r="AY112" s="260" t="s">
        <v>115</v>
      </c>
      <c r="BK112" s="268">
        <f>SUM(BK113:BK128)</f>
        <v>0</v>
      </c>
    </row>
    <row r="113" spans="2:65" s="130" customFormat="1" ht="16.5" customHeight="1">
      <c r="B113" s="123"/>
      <c r="C113" s="269" t="s">
        <v>11</v>
      </c>
      <c r="D113" s="269" t="s">
        <v>116</v>
      </c>
      <c r="E113" s="270" t="s">
        <v>175</v>
      </c>
      <c r="F113" s="271" t="s">
        <v>176</v>
      </c>
      <c r="G113" s="272" t="s">
        <v>119</v>
      </c>
      <c r="H113" s="273">
        <v>1</v>
      </c>
      <c r="I113" s="8"/>
      <c r="J113" s="274">
        <f>ROUND(I113*H113,2)</f>
        <v>0</v>
      </c>
      <c r="K113" s="271" t="s">
        <v>5</v>
      </c>
      <c r="L113" s="123"/>
      <c r="M113" s="275" t="s">
        <v>5</v>
      </c>
      <c r="N113" s="276" t="s">
        <v>41</v>
      </c>
      <c r="O113" s="124"/>
      <c r="P113" s="277">
        <f>O113*H113</f>
        <v>0</v>
      </c>
      <c r="Q113" s="277">
        <v>0</v>
      </c>
      <c r="R113" s="277">
        <f>Q113*H113</f>
        <v>0</v>
      </c>
      <c r="S113" s="277">
        <v>0</v>
      </c>
      <c r="T113" s="278">
        <f>S113*H113</f>
        <v>0</v>
      </c>
      <c r="AR113" s="102" t="s">
        <v>120</v>
      </c>
      <c r="AT113" s="102" t="s">
        <v>116</v>
      </c>
      <c r="AU113" s="102" t="s">
        <v>78</v>
      </c>
      <c r="AY113" s="102" t="s">
        <v>115</v>
      </c>
      <c r="BE113" s="279">
        <f>IF(N113="základní",J113,0)</f>
        <v>0</v>
      </c>
      <c r="BF113" s="279">
        <f>IF(N113="snížená",J113,0)</f>
        <v>0</v>
      </c>
      <c r="BG113" s="279">
        <f>IF(N113="zákl. přenesená",J113,0)</f>
        <v>0</v>
      </c>
      <c r="BH113" s="279">
        <f>IF(N113="sníž. přenesená",J113,0)</f>
        <v>0</v>
      </c>
      <c r="BI113" s="279">
        <f>IF(N113="nulová",J113,0)</f>
        <v>0</v>
      </c>
      <c r="BJ113" s="102" t="s">
        <v>78</v>
      </c>
      <c r="BK113" s="279">
        <f>ROUND(I113*H113,2)</f>
        <v>0</v>
      </c>
      <c r="BL113" s="102" t="s">
        <v>120</v>
      </c>
      <c r="BM113" s="102" t="s">
        <v>177</v>
      </c>
    </row>
    <row r="114" spans="2:65" s="130" customFormat="1" ht="27">
      <c r="B114" s="123"/>
      <c r="D114" s="280" t="s">
        <v>121</v>
      </c>
      <c r="F114" s="281" t="s">
        <v>178</v>
      </c>
      <c r="L114" s="123"/>
      <c r="M114" s="282"/>
      <c r="N114" s="124"/>
      <c r="O114" s="124"/>
      <c r="P114" s="124"/>
      <c r="Q114" s="124"/>
      <c r="R114" s="124"/>
      <c r="S114" s="124"/>
      <c r="T114" s="172"/>
      <c r="AT114" s="102" t="s">
        <v>121</v>
      </c>
      <c r="AU114" s="102" t="s">
        <v>78</v>
      </c>
    </row>
    <row r="115" spans="2:65" s="130" customFormat="1" ht="16.5" customHeight="1">
      <c r="B115" s="123"/>
      <c r="C115" s="269" t="s">
        <v>148</v>
      </c>
      <c r="D115" s="269" t="s">
        <v>116</v>
      </c>
      <c r="E115" s="270" t="s">
        <v>179</v>
      </c>
      <c r="F115" s="271" t="s">
        <v>180</v>
      </c>
      <c r="G115" s="272" t="s">
        <v>119</v>
      </c>
      <c r="H115" s="273">
        <v>3</v>
      </c>
      <c r="I115" s="8"/>
      <c r="J115" s="274">
        <f>ROUND(I115*H115,2)</f>
        <v>0</v>
      </c>
      <c r="K115" s="271" t="s">
        <v>5</v>
      </c>
      <c r="L115" s="123"/>
      <c r="M115" s="275" t="s">
        <v>5</v>
      </c>
      <c r="N115" s="276" t="s">
        <v>41</v>
      </c>
      <c r="O115" s="124"/>
      <c r="P115" s="277">
        <f>O115*H115</f>
        <v>0</v>
      </c>
      <c r="Q115" s="277">
        <v>0</v>
      </c>
      <c r="R115" s="277">
        <f>Q115*H115</f>
        <v>0</v>
      </c>
      <c r="S115" s="277">
        <v>0</v>
      </c>
      <c r="T115" s="278">
        <f>S115*H115</f>
        <v>0</v>
      </c>
      <c r="AR115" s="102" t="s">
        <v>120</v>
      </c>
      <c r="AT115" s="102" t="s">
        <v>116</v>
      </c>
      <c r="AU115" s="102" t="s">
        <v>78</v>
      </c>
      <c r="AY115" s="102" t="s">
        <v>115</v>
      </c>
      <c r="BE115" s="279">
        <f>IF(N115="základní",J115,0)</f>
        <v>0</v>
      </c>
      <c r="BF115" s="279">
        <f>IF(N115="snížená",J115,0)</f>
        <v>0</v>
      </c>
      <c r="BG115" s="279">
        <f>IF(N115="zákl. přenesená",J115,0)</f>
        <v>0</v>
      </c>
      <c r="BH115" s="279">
        <f>IF(N115="sníž. přenesená",J115,0)</f>
        <v>0</v>
      </c>
      <c r="BI115" s="279">
        <f>IF(N115="nulová",J115,0)</f>
        <v>0</v>
      </c>
      <c r="BJ115" s="102" t="s">
        <v>78</v>
      </c>
      <c r="BK115" s="279">
        <f>ROUND(I115*H115,2)</f>
        <v>0</v>
      </c>
      <c r="BL115" s="102" t="s">
        <v>120</v>
      </c>
      <c r="BM115" s="102" t="s">
        <v>181</v>
      </c>
    </row>
    <row r="116" spans="2:65" s="130" customFormat="1" ht="27">
      <c r="B116" s="123"/>
      <c r="D116" s="280" t="s">
        <v>121</v>
      </c>
      <c r="F116" s="281" t="s">
        <v>182</v>
      </c>
      <c r="L116" s="123"/>
      <c r="M116" s="282"/>
      <c r="N116" s="124"/>
      <c r="O116" s="124"/>
      <c r="P116" s="124"/>
      <c r="Q116" s="124"/>
      <c r="R116" s="124"/>
      <c r="S116" s="124"/>
      <c r="T116" s="172"/>
      <c r="AT116" s="102" t="s">
        <v>121</v>
      </c>
      <c r="AU116" s="102" t="s">
        <v>78</v>
      </c>
    </row>
    <row r="117" spans="2:65" s="130" customFormat="1" ht="25.5" customHeight="1">
      <c r="B117" s="123"/>
      <c r="C117" s="269" t="s">
        <v>183</v>
      </c>
      <c r="D117" s="269" t="s">
        <v>116</v>
      </c>
      <c r="E117" s="270" t="s">
        <v>184</v>
      </c>
      <c r="F117" s="271" t="s">
        <v>185</v>
      </c>
      <c r="G117" s="272" t="s">
        <v>119</v>
      </c>
      <c r="H117" s="273">
        <v>17</v>
      </c>
      <c r="I117" s="8"/>
      <c r="J117" s="274">
        <f>ROUND(I117*H117,2)</f>
        <v>0</v>
      </c>
      <c r="K117" s="271" t="s">
        <v>5</v>
      </c>
      <c r="L117" s="123"/>
      <c r="M117" s="275" t="s">
        <v>5</v>
      </c>
      <c r="N117" s="276" t="s">
        <v>41</v>
      </c>
      <c r="O117" s="124"/>
      <c r="P117" s="277">
        <f>O117*H117</f>
        <v>0</v>
      </c>
      <c r="Q117" s="277">
        <v>0</v>
      </c>
      <c r="R117" s="277">
        <f>Q117*H117</f>
        <v>0</v>
      </c>
      <c r="S117" s="277">
        <v>0</v>
      </c>
      <c r="T117" s="278">
        <f>S117*H117</f>
        <v>0</v>
      </c>
      <c r="AR117" s="102" t="s">
        <v>120</v>
      </c>
      <c r="AT117" s="102" t="s">
        <v>116</v>
      </c>
      <c r="AU117" s="102" t="s">
        <v>78</v>
      </c>
      <c r="AY117" s="102" t="s">
        <v>115</v>
      </c>
      <c r="BE117" s="279">
        <f>IF(N117="základní",J117,0)</f>
        <v>0</v>
      </c>
      <c r="BF117" s="279">
        <f>IF(N117="snížená",J117,0)</f>
        <v>0</v>
      </c>
      <c r="BG117" s="279">
        <f>IF(N117="zákl. přenesená",J117,0)</f>
        <v>0</v>
      </c>
      <c r="BH117" s="279">
        <f>IF(N117="sníž. přenesená",J117,0)</f>
        <v>0</v>
      </c>
      <c r="BI117" s="279">
        <f>IF(N117="nulová",J117,0)</f>
        <v>0</v>
      </c>
      <c r="BJ117" s="102" t="s">
        <v>78</v>
      </c>
      <c r="BK117" s="279">
        <f>ROUND(I117*H117,2)</f>
        <v>0</v>
      </c>
      <c r="BL117" s="102" t="s">
        <v>120</v>
      </c>
      <c r="BM117" s="102" t="s">
        <v>186</v>
      </c>
    </row>
    <row r="118" spans="2:65" s="130" customFormat="1" ht="27">
      <c r="B118" s="123"/>
      <c r="D118" s="280" t="s">
        <v>121</v>
      </c>
      <c r="F118" s="281" t="s">
        <v>187</v>
      </c>
      <c r="L118" s="123"/>
      <c r="M118" s="282"/>
      <c r="N118" s="124"/>
      <c r="O118" s="124"/>
      <c r="P118" s="124"/>
      <c r="Q118" s="124"/>
      <c r="R118" s="124"/>
      <c r="S118" s="124"/>
      <c r="T118" s="172"/>
      <c r="AT118" s="102" t="s">
        <v>121</v>
      </c>
      <c r="AU118" s="102" t="s">
        <v>78</v>
      </c>
    </row>
    <row r="119" spans="2:65" s="130" customFormat="1" ht="25.5" customHeight="1">
      <c r="B119" s="123"/>
      <c r="C119" s="269" t="s">
        <v>153</v>
      </c>
      <c r="D119" s="269" t="s">
        <v>116</v>
      </c>
      <c r="E119" s="270" t="s">
        <v>188</v>
      </c>
      <c r="F119" s="271" t="s">
        <v>189</v>
      </c>
      <c r="G119" s="272" t="s">
        <v>119</v>
      </c>
      <c r="H119" s="273">
        <v>11</v>
      </c>
      <c r="I119" s="8"/>
      <c r="J119" s="274">
        <f>ROUND(I119*H119,2)</f>
        <v>0</v>
      </c>
      <c r="K119" s="271" t="s">
        <v>5</v>
      </c>
      <c r="L119" s="123"/>
      <c r="M119" s="275" t="s">
        <v>5</v>
      </c>
      <c r="N119" s="276" t="s">
        <v>41</v>
      </c>
      <c r="O119" s="124"/>
      <c r="P119" s="277">
        <f>O119*H119</f>
        <v>0</v>
      </c>
      <c r="Q119" s="277">
        <v>0</v>
      </c>
      <c r="R119" s="277">
        <f>Q119*H119</f>
        <v>0</v>
      </c>
      <c r="S119" s="277">
        <v>0</v>
      </c>
      <c r="T119" s="278">
        <f>S119*H119</f>
        <v>0</v>
      </c>
      <c r="AR119" s="102" t="s">
        <v>120</v>
      </c>
      <c r="AT119" s="102" t="s">
        <v>116</v>
      </c>
      <c r="AU119" s="102" t="s">
        <v>78</v>
      </c>
      <c r="AY119" s="102" t="s">
        <v>115</v>
      </c>
      <c r="BE119" s="279">
        <f>IF(N119="základní",J119,0)</f>
        <v>0</v>
      </c>
      <c r="BF119" s="279">
        <f>IF(N119="snížená",J119,0)</f>
        <v>0</v>
      </c>
      <c r="BG119" s="279">
        <f>IF(N119="zákl. přenesená",J119,0)</f>
        <v>0</v>
      </c>
      <c r="BH119" s="279">
        <f>IF(N119="sníž. přenesená",J119,0)</f>
        <v>0</v>
      </c>
      <c r="BI119" s="279">
        <f>IF(N119="nulová",J119,0)</f>
        <v>0</v>
      </c>
      <c r="BJ119" s="102" t="s">
        <v>78</v>
      </c>
      <c r="BK119" s="279">
        <f>ROUND(I119*H119,2)</f>
        <v>0</v>
      </c>
      <c r="BL119" s="102" t="s">
        <v>120</v>
      </c>
      <c r="BM119" s="102" t="s">
        <v>190</v>
      </c>
    </row>
    <row r="120" spans="2:65" s="130" customFormat="1" ht="27">
      <c r="B120" s="123"/>
      <c r="D120" s="280" t="s">
        <v>121</v>
      </c>
      <c r="F120" s="281" t="s">
        <v>191</v>
      </c>
      <c r="L120" s="123"/>
      <c r="M120" s="282"/>
      <c r="N120" s="124"/>
      <c r="O120" s="124"/>
      <c r="P120" s="124"/>
      <c r="Q120" s="124"/>
      <c r="R120" s="124"/>
      <c r="S120" s="124"/>
      <c r="T120" s="172"/>
      <c r="AT120" s="102" t="s">
        <v>121</v>
      </c>
      <c r="AU120" s="102" t="s">
        <v>78</v>
      </c>
    </row>
    <row r="121" spans="2:65" s="130" customFormat="1" ht="16.5" customHeight="1">
      <c r="B121" s="123"/>
      <c r="C121" s="269" t="s">
        <v>192</v>
      </c>
      <c r="D121" s="269" t="s">
        <v>116</v>
      </c>
      <c r="E121" s="270" t="s">
        <v>193</v>
      </c>
      <c r="F121" s="271" t="s">
        <v>194</v>
      </c>
      <c r="G121" s="272" t="s">
        <v>168</v>
      </c>
      <c r="H121" s="273">
        <v>2300</v>
      </c>
      <c r="I121" s="8"/>
      <c r="J121" s="274">
        <f>ROUND(I121*H121,2)</f>
        <v>0</v>
      </c>
      <c r="K121" s="271" t="s">
        <v>5</v>
      </c>
      <c r="L121" s="123"/>
      <c r="M121" s="275" t="s">
        <v>5</v>
      </c>
      <c r="N121" s="276" t="s">
        <v>41</v>
      </c>
      <c r="O121" s="124"/>
      <c r="P121" s="277">
        <f>O121*H121</f>
        <v>0</v>
      </c>
      <c r="Q121" s="277">
        <v>0</v>
      </c>
      <c r="R121" s="277">
        <f>Q121*H121</f>
        <v>0</v>
      </c>
      <c r="S121" s="277">
        <v>0</v>
      </c>
      <c r="T121" s="278">
        <f>S121*H121</f>
        <v>0</v>
      </c>
      <c r="AR121" s="102" t="s">
        <v>120</v>
      </c>
      <c r="AT121" s="102" t="s">
        <v>116</v>
      </c>
      <c r="AU121" s="102" t="s">
        <v>78</v>
      </c>
      <c r="AY121" s="102" t="s">
        <v>115</v>
      </c>
      <c r="BE121" s="279">
        <f>IF(N121="základní",J121,0)</f>
        <v>0</v>
      </c>
      <c r="BF121" s="279">
        <f>IF(N121="snížená",J121,0)</f>
        <v>0</v>
      </c>
      <c r="BG121" s="279">
        <f>IF(N121="zákl. přenesená",J121,0)</f>
        <v>0</v>
      </c>
      <c r="BH121" s="279">
        <f>IF(N121="sníž. přenesená",J121,0)</f>
        <v>0</v>
      </c>
      <c r="BI121" s="279">
        <f>IF(N121="nulová",J121,0)</f>
        <v>0</v>
      </c>
      <c r="BJ121" s="102" t="s">
        <v>78</v>
      </c>
      <c r="BK121" s="279">
        <f>ROUND(I121*H121,2)</f>
        <v>0</v>
      </c>
      <c r="BL121" s="102" t="s">
        <v>120</v>
      </c>
      <c r="BM121" s="102" t="s">
        <v>195</v>
      </c>
    </row>
    <row r="122" spans="2:65" s="130" customFormat="1" ht="27">
      <c r="B122" s="123"/>
      <c r="D122" s="280" t="s">
        <v>121</v>
      </c>
      <c r="F122" s="281" t="s">
        <v>196</v>
      </c>
      <c r="L122" s="123"/>
      <c r="M122" s="282"/>
      <c r="N122" s="124"/>
      <c r="O122" s="124"/>
      <c r="P122" s="124"/>
      <c r="Q122" s="124"/>
      <c r="R122" s="124"/>
      <c r="S122" s="124"/>
      <c r="T122" s="172"/>
      <c r="AT122" s="102" t="s">
        <v>121</v>
      </c>
      <c r="AU122" s="102" t="s">
        <v>78</v>
      </c>
    </row>
    <row r="123" spans="2:65" s="130" customFormat="1" ht="16.5" customHeight="1">
      <c r="B123" s="123"/>
      <c r="C123" s="269" t="s">
        <v>157</v>
      </c>
      <c r="D123" s="269" t="s">
        <v>116</v>
      </c>
      <c r="E123" s="270" t="s">
        <v>197</v>
      </c>
      <c r="F123" s="271" t="s">
        <v>198</v>
      </c>
      <c r="G123" s="272" t="s">
        <v>119</v>
      </c>
      <c r="H123" s="273">
        <v>17</v>
      </c>
      <c r="I123" s="8"/>
      <c r="J123" s="274">
        <f>ROUND(I123*H123,2)</f>
        <v>0</v>
      </c>
      <c r="K123" s="271" t="s">
        <v>5</v>
      </c>
      <c r="L123" s="123"/>
      <c r="M123" s="275" t="s">
        <v>5</v>
      </c>
      <c r="N123" s="276" t="s">
        <v>41</v>
      </c>
      <c r="O123" s="124"/>
      <c r="P123" s="277">
        <f>O123*H123</f>
        <v>0</v>
      </c>
      <c r="Q123" s="277">
        <v>0</v>
      </c>
      <c r="R123" s="277">
        <f>Q123*H123</f>
        <v>0</v>
      </c>
      <c r="S123" s="277">
        <v>0</v>
      </c>
      <c r="T123" s="278">
        <f>S123*H123</f>
        <v>0</v>
      </c>
      <c r="AR123" s="102" t="s">
        <v>120</v>
      </c>
      <c r="AT123" s="102" t="s">
        <v>116</v>
      </c>
      <c r="AU123" s="102" t="s">
        <v>78</v>
      </c>
      <c r="AY123" s="102" t="s">
        <v>115</v>
      </c>
      <c r="BE123" s="279">
        <f>IF(N123="základní",J123,0)</f>
        <v>0</v>
      </c>
      <c r="BF123" s="279">
        <f>IF(N123="snížená",J123,0)</f>
        <v>0</v>
      </c>
      <c r="BG123" s="279">
        <f>IF(N123="zákl. přenesená",J123,0)</f>
        <v>0</v>
      </c>
      <c r="BH123" s="279">
        <f>IF(N123="sníž. přenesená",J123,0)</f>
        <v>0</v>
      </c>
      <c r="BI123" s="279">
        <f>IF(N123="nulová",J123,0)</f>
        <v>0</v>
      </c>
      <c r="BJ123" s="102" t="s">
        <v>78</v>
      </c>
      <c r="BK123" s="279">
        <f>ROUND(I123*H123,2)</f>
        <v>0</v>
      </c>
      <c r="BL123" s="102" t="s">
        <v>120</v>
      </c>
      <c r="BM123" s="102" t="s">
        <v>199</v>
      </c>
    </row>
    <row r="124" spans="2:65" s="130" customFormat="1" ht="27">
      <c r="B124" s="123"/>
      <c r="D124" s="280" t="s">
        <v>121</v>
      </c>
      <c r="F124" s="281" t="s">
        <v>187</v>
      </c>
      <c r="L124" s="123"/>
      <c r="M124" s="282"/>
      <c r="N124" s="124"/>
      <c r="O124" s="124"/>
      <c r="P124" s="124"/>
      <c r="Q124" s="124"/>
      <c r="R124" s="124"/>
      <c r="S124" s="124"/>
      <c r="T124" s="172"/>
      <c r="AT124" s="102" t="s">
        <v>121</v>
      </c>
      <c r="AU124" s="102" t="s">
        <v>78</v>
      </c>
    </row>
    <row r="125" spans="2:65" s="130" customFormat="1" ht="16.5" customHeight="1">
      <c r="B125" s="123"/>
      <c r="C125" s="269" t="s">
        <v>10</v>
      </c>
      <c r="D125" s="269" t="s">
        <v>116</v>
      </c>
      <c r="E125" s="270" t="s">
        <v>200</v>
      </c>
      <c r="F125" s="271" t="s">
        <v>172</v>
      </c>
      <c r="G125" s="272" t="s">
        <v>119</v>
      </c>
      <c r="H125" s="273">
        <v>1</v>
      </c>
      <c r="I125" s="8"/>
      <c r="J125" s="274">
        <f>ROUND(I125*H125,2)</f>
        <v>0</v>
      </c>
      <c r="K125" s="271" t="s">
        <v>5</v>
      </c>
      <c r="L125" s="123"/>
      <c r="M125" s="275" t="s">
        <v>5</v>
      </c>
      <c r="N125" s="276" t="s">
        <v>41</v>
      </c>
      <c r="O125" s="124"/>
      <c r="P125" s="277">
        <f>O125*H125</f>
        <v>0</v>
      </c>
      <c r="Q125" s="277">
        <v>0</v>
      </c>
      <c r="R125" s="277">
        <f>Q125*H125</f>
        <v>0</v>
      </c>
      <c r="S125" s="277">
        <v>0</v>
      </c>
      <c r="T125" s="278">
        <f>S125*H125</f>
        <v>0</v>
      </c>
      <c r="AR125" s="102" t="s">
        <v>120</v>
      </c>
      <c r="AT125" s="102" t="s">
        <v>116</v>
      </c>
      <c r="AU125" s="102" t="s">
        <v>78</v>
      </c>
      <c r="AY125" s="102" t="s">
        <v>115</v>
      </c>
      <c r="BE125" s="279">
        <f>IF(N125="základní",J125,0)</f>
        <v>0</v>
      </c>
      <c r="BF125" s="279">
        <f>IF(N125="snížená",J125,0)</f>
        <v>0</v>
      </c>
      <c r="BG125" s="279">
        <f>IF(N125="zákl. přenesená",J125,0)</f>
        <v>0</v>
      </c>
      <c r="BH125" s="279">
        <f>IF(N125="sníž. přenesená",J125,0)</f>
        <v>0</v>
      </c>
      <c r="BI125" s="279">
        <f>IF(N125="nulová",J125,0)</f>
        <v>0</v>
      </c>
      <c r="BJ125" s="102" t="s">
        <v>78</v>
      </c>
      <c r="BK125" s="279">
        <f>ROUND(I125*H125,2)</f>
        <v>0</v>
      </c>
      <c r="BL125" s="102" t="s">
        <v>120</v>
      </c>
      <c r="BM125" s="102" t="s">
        <v>201</v>
      </c>
    </row>
    <row r="126" spans="2:65" s="130" customFormat="1" ht="27">
      <c r="B126" s="123"/>
      <c r="D126" s="280" t="s">
        <v>121</v>
      </c>
      <c r="F126" s="281" t="s">
        <v>122</v>
      </c>
      <c r="L126" s="123"/>
      <c r="M126" s="282"/>
      <c r="N126" s="124"/>
      <c r="O126" s="124"/>
      <c r="P126" s="124"/>
      <c r="Q126" s="124"/>
      <c r="R126" s="124"/>
      <c r="S126" s="124"/>
      <c r="T126" s="172"/>
      <c r="AT126" s="102" t="s">
        <v>121</v>
      </c>
      <c r="AU126" s="102" t="s">
        <v>78</v>
      </c>
    </row>
    <row r="127" spans="2:65" s="130" customFormat="1" ht="16.5" customHeight="1">
      <c r="B127" s="123"/>
      <c r="C127" s="269" t="s">
        <v>161</v>
      </c>
      <c r="D127" s="269" t="s">
        <v>116</v>
      </c>
      <c r="E127" s="270" t="s">
        <v>202</v>
      </c>
      <c r="F127" s="271" t="s">
        <v>203</v>
      </c>
      <c r="G127" s="272" t="s">
        <v>119</v>
      </c>
      <c r="H127" s="273">
        <v>1</v>
      </c>
      <c r="I127" s="8"/>
      <c r="J127" s="274">
        <f>ROUND(I127*H127,2)</f>
        <v>0</v>
      </c>
      <c r="K127" s="271" t="s">
        <v>5</v>
      </c>
      <c r="L127" s="123"/>
      <c r="M127" s="275" t="s">
        <v>5</v>
      </c>
      <c r="N127" s="276" t="s">
        <v>41</v>
      </c>
      <c r="O127" s="124"/>
      <c r="P127" s="277">
        <f>O127*H127</f>
        <v>0</v>
      </c>
      <c r="Q127" s="277">
        <v>0</v>
      </c>
      <c r="R127" s="277">
        <f>Q127*H127</f>
        <v>0</v>
      </c>
      <c r="S127" s="277">
        <v>0</v>
      </c>
      <c r="T127" s="278">
        <f>S127*H127</f>
        <v>0</v>
      </c>
      <c r="AR127" s="102" t="s">
        <v>120</v>
      </c>
      <c r="AT127" s="102" t="s">
        <v>116</v>
      </c>
      <c r="AU127" s="102" t="s">
        <v>78</v>
      </c>
      <c r="AY127" s="102" t="s">
        <v>115</v>
      </c>
      <c r="BE127" s="279">
        <f>IF(N127="základní",J127,0)</f>
        <v>0</v>
      </c>
      <c r="BF127" s="279">
        <f>IF(N127="snížená",J127,0)</f>
        <v>0</v>
      </c>
      <c r="BG127" s="279">
        <f>IF(N127="zákl. přenesená",J127,0)</f>
        <v>0</v>
      </c>
      <c r="BH127" s="279">
        <f>IF(N127="sníž. přenesená",J127,0)</f>
        <v>0</v>
      </c>
      <c r="BI127" s="279">
        <f>IF(N127="nulová",J127,0)</f>
        <v>0</v>
      </c>
      <c r="BJ127" s="102" t="s">
        <v>78</v>
      </c>
      <c r="BK127" s="279">
        <f>ROUND(I127*H127,2)</f>
        <v>0</v>
      </c>
      <c r="BL127" s="102" t="s">
        <v>120</v>
      </c>
      <c r="BM127" s="102" t="s">
        <v>204</v>
      </c>
    </row>
    <row r="128" spans="2:65" s="130" customFormat="1" ht="27">
      <c r="B128" s="123"/>
      <c r="D128" s="280" t="s">
        <v>121</v>
      </c>
      <c r="F128" s="281" t="s">
        <v>122</v>
      </c>
      <c r="L128" s="123"/>
      <c r="M128" s="282"/>
      <c r="N128" s="124"/>
      <c r="O128" s="124"/>
      <c r="P128" s="124"/>
      <c r="Q128" s="124"/>
      <c r="R128" s="124"/>
      <c r="S128" s="124"/>
      <c r="T128" s="172"/>
      <c r="AT128" s="102" t="s">
        <v>121</v>
      </c>
      <c r="AU128" s="102" t="s">
        <v>78</v>
      </c>
    </row>
    <row r="129" spans="2:65" s="259" customFormat="1" ht="37.35" customHeight="1">
      <c r="B129" s="258"/>
      <c r="D129" s="260" t="s">
        <v>69</v>
      </c>
      <c r="E129" s="261" t="s">
        <v>125</v>
      </c>
      <c r="F129" s="261" t="s">
        <v>205</v>
      </c>
      <c r="J129" s="262">
        <f>BK129</f>
        <v>0</v>
      </c>
      <c r="L129" s="258"/>
      <c r="M129" s="263"/>
      <c r="N129" s="264"/>
      <c r="O129" s="264"/>
      <c r="P129" s="265">
        <f>SUM(P130:P161)</f>
        <v>0</v>
      </c>
      <c r="Q129" s="264"/>
      <c r="R129" s="265">
        <f>SUM(R130:R161)</f>
        <v>0</v>
      </c>
      <c r="S129" s="264"/>
      <c r="T129" s="266">
        <f>SUM(T130:T161)</f>
        <v>0</v>
      </c>
      <c r="AR129" s="260" t="s">
        <v>78</v>
      </c>
      <c r="AT129" s="267" t="s">
        <v>69</v>
      </c>
      <c r="AU129" s="267" t="s">
        <v>70</v>
      </c>
      <c r="AY129" s="260" t="s">
        <v>115</v>
      </c>
      <c r="BK129" s="268">
        <f>SUM(BK130:BK161)</f>
        <v>0</v>
      </c>
    </row>
    <row r="130" spans="2:65" s="130" customFormat="1" ht="25.5" customHeight="1">
      <c r="B130" s="123"/>
      <c r="C130" s="269" t="s">
        <v>206</v>
      </c>
      <c r="D130" s="269" t="s">
        <v>116</v>
      </c>
      <c r="E130" s="270" t="s">
        <v>207</v>
      </c>
      <c r="F130" s="271" t="s">
        <v>208</v>
      </c>
      <c r="G130" s="272" t="s">
        <v>119</v>
      </c>
      <c r="H130" s="273">
        <v>1</v>
      </c>
      <c r="I130" s="8"/>
      <c r="J130" s="274">
        <f>ROUND(I130*H130,2)</f>
        <v>0</v>
      </c>
      <c r="K130" s="271" t="s">
        <v>5</v>
      </c>
      <c r="L130" s="123"/>
      <c r="M130" s="275" t="s">
        <v>5</v>
      </c>
      <c r="N130" s="276" t="s">
        <v>41</v>
      </c>
      <c r="O130" s="124"/>
      <c r="P130" s="277">
        <f>O130*H130</f>
        <v>0</v>
      </c>
      <c r="Q130" s="277">
        <v>0</v>
      </c>
      <c r="R130" s="277">
        <f>Q130*H130</f>
        <v>0</v>
      </c>
      <c r="S130" s="277">
        <v>0</v>
      </c>
      <c r="T130" s="278">
        <f>S130*H130</f>
        <v>0</v>
      </c>
      <c r="AR130" s="102" t="s">
        <v>120</v>
      </c>
      <c r="AT130" s="102" t="s">
        <v>116</v>
      </c>
      <c r="AU130" s="102" t="s">
        <v>78</v>
      </c>
      <c r="AY130" s="102" t="s">
        <v>115</v>
      </c>
      <c r="BE130" s="279">
        <f>IF(N130="základní",J130,0)</f>
        <v>0</v>
      </c>
      <c r="BF130" s="279">
        <f>IF(N130="snížená",J130,0)</f>
        <v>0</v>
      </c>
      <c r="BG130" s="279">
        <f>IF(N130="zákl. přenesená",J130,0)</f>
        <v>0</v>
      </c>
      <c r="BH130" s="279">
        <f>IF(N130="sníž. přenesená",J130,0)</f>
        <v>0</v>
      </c>
      <c r="BI130" s="279">
        <f>IF(N130="nulová",J130,0)</f>
        <v>0</v>
      </c>
      <c r="BJ130" s="102" t="s">
        <v>78</v>
      </c>
      <c r="BK130" s="279">
        <f>ROUND(I130*H130,2)</f>
        <v>0</v>
      </c>
      <c r="BL130" s="102" t="s">
        <v>120</v>
      </c>
      <c r="BM130" s="102" t="s">
        <v>209</v>
      </c>
    </row>
    <row r="131" spans="2:65" s="130" customFormat="1" ht="27">
      <c r="B131" s="123"/>
      <c r="D131" s="280" t="s">
        <v>121</v>
      </c>
      <c r="F131" s="281" t="s">
        <v>122</v>
      </c>
      <c r="L131" s="123"/>
      <c r="M131" s="282"/>
      <c r="N131" s="124"/>
      <c r="O131" s="124"/>
      <c r="P131" s="124"/>
      <c r="Q131" s="124"/>
      <c r="R131" s="124"/>
      <c r="S131" s="124"/>
      <c r="T131" s="172"/>
      <c r="AT131" s="102" t="s">
        <v>121</v>
      </c>
      <c r="AU131" s="102" t="s">
        <v>78</v>
      </c>
    </row>
    <row r="132" spans="2:65" s="130" customFormat="1" ht="25.5" customHeight="1">
      <c r="B132" s="123"/>
      <c r="C132" s="269" t="s">
        <v>164</v>
      </c>
      <c r="D132" s="269" t="s">
        <v>116</v>
      </c>
      <c r="E132" s="270" t="s">
        <v>210</v>
      </c>
      <c r="F132" s="271" t="s">
        <v>211</v>
      </c>
      <c r="G132" s="272" t="s">
        <v>119</v>
      </c>
      <c r="H132" s="273">
        <v>1</v>
      </c>
      <c r="I132" s="8"/>
      <c r="J132" s="274">
        <f>ROUND(I132*H132,2)</f>
        <v>0</v>
      </c>
      <c r="K132" s="271" t="s">
        <v>5</v>
      </c>
      <c r="L132" s="123"/>
      <c r="M132" s="275" t="s">
        <v>5</v>
      </c>
      <c r="N132" s="276" t="s">
        <v>41</v>
      </c>
      <c r="O132" s="124"/>
      <c r="P132" s="277">
        <f>O132*H132</f>
        <v>0</v>
      </c>
      <c r="Q132" s="277">
        <v>0</v>
      </c>
      <c r="R132" s="277">
        <f>Q132*H132</f>
        <v>0</v>
      </c>
      <c r="S132" s="277">
        <v>0</v>
      </c>
      <c r="T132" s="278">
        <f>S132*H132</f>
        <v>0</v>
      </c>
      <c r="AR132" s="102" t="s">
        <v>120</v>
      </c>
      <c r="AT132" s="102" t="s">
        <v>116</v>
      </c>
      <c r="AU132" s="102" t="s">
        <v>78</v>
      </c>
      <c r="AY132" s="102" t="s">
        <v>115</v>
      </c>
      <c r="BE132" s="279">
        <f>IF(N132="základní",J132,0)</f>
        <v>0</v>
      </c>
      <c r="BF132" s="279">
        <f>IF(N132="snížená",J132,0)</f>
        <v>0</v>
      </c>
      <c r="BG132" s="279">
        <f>IF(N132="zákl. přenesená",J132,0)</f>
        <v>0</v>
      </c>
      <c r="BH132" s="279">
        <f>IF(N132="sníž. přenesená",J132,0)</f>
        <v>0</v>
      </c>
      <c r="BI132" s="279">
        <f>IF(N132="nulová",J132,0)</f>
        <v>0</v>
      </c>
      <c r="BJ132" s="102" t="s">
        <v>78</v>
      </c>
      <c r="BK132" s="279">
        <f>ROUND(I132*H132,2)</f>
        <v>0</v>
      </c>
      <c r="BL132" s="102" t="s">
        <v>120</v>
      </c>
      <c r="BM132" s="102" t="s">
        <v>212</v>
      </c>
    </row>
    <row r="133" spans="2:65" s="130" customFormat="1" ht="27">
      <c r="B133" s="123"/>
      <c r="D133" s="280" t="s">
        <v>121</v>
      </c>
      <c r="F133" s="281" t="s">
        <v>122</v>
      </c>
      <c r="L133" s="123"/>
      <c r="M133" s="282"/>
      <c r="N133" s="124"/>
      <c r="O133" s="124"/>
      <c r="P133" s="124"/>
      <c r="Q133" s="124"/>
      <c r="R133" s="124"/>
      <c r="S133" s="124"/>
      <c r="T133" s="172"/>
      <c r="AT133" s="102" t="s">
        <v>121</v>
      </c>
      <c r="AU133" s="102" t="s">
        <v>78</v>
      </c>
    </row>
    <row r="134" spans="2:65" s="130" customFormat="1" ht="25.5" customHeight="1">
      <c r="B134" s="123"/>
      <c r="C134" s="269" t="s">
        <v>213</v>
      </c>
      <c r="D134" s="269" t="s">
        <v>116</v>
      </c>
      <c r="E134" s="270" t="s">
        <v>214</v>
      </c>
      <c r="F134" s="271" t="s">
        <v>215</v>
      </c>
      <c r="G134" s="272" t="s">
        <v>119</v>
      </c>
      <c r="H134" s="273">
        <v>1</v>
      </c>
      <c r="I134" s="8"/>
      <c r="J134" s="274">
        <f>ROUND(I134*H134,2)</f>
        <v>0</v>
      </c>
      <c r="K134" s="271" t="s">
        <v>5</v>
      </c>
      <c r="L134" s="123"/>
      <c r="M134" s="275" t="s">
        <v>5</v>
      </c>
      <c r="N134" s="276" t="s">
        <v>41</v>
      </c>
      <c r="O134" s="124"/>
      <c r="P134" s="277">
        <f>O134*H134</f>
        <v>0</v>
      </c>
      <c r="Q134" s="277">
        <v>0</v>
      </c>
      <c r="R134" s="277">
        <f>Q134*H134</f>
        <v>0</v>
      </c>
      <c r="S134" s="277">
        <v>0</v>
      </c>
      <c r="T134" s="278">
        <f>S134*H134</f>
        <v>0</v>
      </c>
      <c r="AR134" s="102" t="s">
        <v>120</v>
      </c>
      <c r="AT134" s="102" t="s">
        <v>116</v>
      </c>
      <c r="AU134" s="102" t="s">
        <v>78</v>
      </c>
      <c r="AY134" s="102" t="s">
        <v>115</v>
      </c>
      <c r="BE134" s="279">
        <f>IF(N134="základní",J134,0)</f>
        <v>0</v>
      </c>
      <c r="BF134" s="279">
        <f>IF(N134="snížená",J134,0)</f>
        <v>0</v>
      </c>
      <c r="BG134" s="279">
        <f>IF(N134="zákl. přenesená",J134,0)</f>
        <v>0</v>
      </c>
      <c r="BH134" s="279">
        <f>IF(N134="sníž. přenesená",J134,0)</f>
        <v>0</v>
      </c>
      <c r="BI134" s="279">
        <f>IF(N134="nulová",J134,0)</f>
        <v>0</v>
      </c>
      <c r="BJ134" s="102" t="s">
        <v>78</v>
      </c>
      <c r="BK134" s="279">
        <f>ROUND(I134*H134,2)</f>
        <v>0</v>
      </c>
      <c r="BL134" s="102" t="s">
        <v>120</v>
      </c>
      <c r="BM134" s="102" t="s">
        <v>216</v>
      </c>
    </row>
    <row r="135" spans="2:65" s="130" customFormat="1" ht="27">
      <c r="B135" s="123"/>
      <c r="D135" s="280" t="s">
        <v>121</v>
      </c>
      <c r="F135" s="281" t="s">
        <v>122</v>
      </c>
      <c r="L135" s="123"/>
      <c r="M135" s="282"/>
      <c r="N135" s="124"/>
      <c r="O135" s="124"/>
      <c r="P135" s="124"/>
      <c r="Q135" s="124"/>
      <c r="R135" s="124"/>
      <c r="S135" s="124"/>
      <c r="T135" s="172"/>
      <c r="AT135" s="102" t="s">
        <v>121</v>
      </c>
      <c r="AU135" s="102" t="s">
        <v>78</v>
      </c>
    </row>
    <row r="136" spans="2:65" s="130" customFormat="1" ht="16.5" customHeight="1">
      <c r="B136" s="123"/>
      <c r="C136" s="269" t="s">
        <v>169</v>
      </c>
      <c r="D136" s="269" t="s">
        <v>116</v>
      </c>
      <c r="E136" s="270" t="s">
        <v>217</v>
      </c>
      <c r="F136" s="271" t="s">
        <v>218</v>
      </c>
      <c r="G136" s="272" t="s">
        <v>119</v>
      </c>
      <c r="H136" s="273">
        <v>1</v>
      </c>
      <c r="I136" s="8"/>
      <c r="J136" s="274">
        <f>ROUND(I136*H136,2)</f>
        <v>0</v>
      </c>
      <c r="K136" s="271" t="s">
        <v>5</v>
      </c>
      <c r="L136" s="123"/>
      <c r="M136" s="275" t="s">
        <v>5</v>
      </c>
      <c r="N136" s="276" t="s">
        <v>41</v>
      </c>
      <c r="O136" s="124"/>
      <c r="P136" s="277">
        <f>O136*H136</f>
        <v>0</v>
      </c>
      <c r="Q136" s="277">
        <v>0</v>
      </c>
      <c r="R136" s="277">
        <f>Q136*H136</f>
        <v>0</v>
      </c>
      <c r="S136" s="277">
        <v>0</v>
      </c>
      <c r="T136" s="278">
        <f>S136*H136</f>
        <v>0</v>
      </c>
      <c r="AR136" s="102" t="s">
        <v>120</v>
      </c>
      <c r="AT136" s="102" t="s">
        <v>116</v>
      </c>
      <c r="AU136" s="102" t="s">
        <v>78</v>
      </c>
      <c r="AY136" s="102" t="s">
        <v>115</v>
      </c>
      <c r="BE136" s="279">
        <f>IF(N136="základní",J136,0)</f>
        <v>0</v>
      </c>
      <c r="BF136" s="279">
        <f>IF(N136="snížená",J136,0)</f>
        <v>0</v>
      </c>
      <c r="BG136" s="279">
        <f>IF(N136="zákl. přenesená",J136,0)</f>
        <v>0</v>
      </c>
      <c r="BH136" s="279">
        <f>IF(N136="sníž. přenesená",J136,0)</f>
        <v>0</v>
      </c>
      <c r="BI136" s="279">
        <f>IF(N136="nulová",J136,0)</f>
        <v>0</v>
      </c>
      <c r="BJ136" s="102" t="s">
        <v>78</v>
      </c>
      <c r="BK136" s="279">
        <f>ROUND(I136*H136,2)</f>
        <v>0</v>
      </c>
      <c r="BL136" s="102" t="s">
        <v>120</v>
      </c>
      <c r="BM136" s="102" t="s">
        <v>219</v>
      </c>
    </row>
    <row r="137" spans="2:65" s="130" customFormat="1" ht="27">
      <c r="B137" s="123"/>
      <c r="D137" s="280" t="s">
        <v>121</v>
      </c>
      <c r="F137" s="281" t="s">
        <v>122</v>
      </c>
      <c r="L137" s="123"/>
      <c r="M137" s="282"/>
      <c r="N137" s="124"/>
      <c r="O137" s="124"/>
      <c r="P137" s="124"/>
      <c r="Q137" s="124"/>
      <c r="R137" s="124"/>
      <c r="S137" s="124"/>
      <c r="T137" s="172"/>
      <c r="AT137" s="102" t="s">
        <v>121</v>
      </c>
      <c r="AU137" s="102" t="s">
        <v>78</v>
      </c>
    </row>
    <row r="138" spans="2:65" s="130" customFormat="1" ht="16.5" customHeight="1">
      <c r="B138" s="123"/>
      <c r="C138" s="269" t="s">
        <v>220</v>
      </c>
      <c r="D138" s="269" t="s">
        <v>116</v>
      </c>
      <c r="E138" s="270" t="s">
        <v>221</v>
      </c>
      <c r="F138" s="271" t="s">
        <v>222</v>
      </c>
      <c r="G138" s="272" t="s">
        <v>119</v>
      </c>
      <c r="H138" s="273">
        <v>3</v>
      </c>
      <c r="I138" s="8"/>
      <c r="J138" s="274">
        <f>ROUND(I138*H138,2)</f>
        <v>0</v>
      </c>
      <c r="K138" s="271" t="s">
        <v>5</v>
      </c>
      <c r="L138" s="123"/>
      <c r="M138" s="275" t="s">
        <v>5</v>
      </c>
      <c r="N138" s="276" t="s">
        <v>41</v>
      </c>
      <c r="O138" s="124"/>
      <c r="P138" s="277">
        <f>O138*H138</f>
        <v>0</v>
      </c>
      <c r="Q138" s="277">
        <v>0</v>
      </c>
      <c r="R138" s="277">
        <f>Q138*H138</f>
        <v>0</v>
      </c>
      <c r="S138" s="277">
        <v>0</v>
      </c>
      <c r="T138" s="278">
        <f>S138*H138</f>
        <v>0</v>
      </c>
      <c r="AR138" s="102" t="s">
        <v>120</v>
      </c>
      <c r="AT138" s="102" t="s">
        <v>116</v>
      </c>
      <c r="AU138" s="102" t="s">
        <v>78</v>
      </c>
      <c r="AY138" s="102" t="s">
        <v>115</v>
      </c>
      <c r="BE138" s="279">
        <f>IF(N138="základní",J138,0)</f>
        <v>0</v>
      </c>
      <c r="BF138" s="279">
        <f>IF(N138="snížená",J138,0)</f>
        <v>0</v>
      </c>
      <c r="BG138" s="279">
        <f>IF(N138="zákl. přenesená",J138,0)</f>
        <v>0</v>
      </c>
      <c r="BH138" s="279">
        <f>IF(N138="sníž. přenesená",J138,0)</f>
        <v>0</v>
      </c>
      <c r="BI138" s="279">
        <f>IF(N138="nulová",J138,0)</f>
        <v>0</v>
      </c>
      <c r="BJ138" s="102" t="s">
        <v>78</v>
      </c>
      <c r="BK138" s="279">
        <f>ROUND(I138*H138,2)</f>
        <v>0</v>
      </c>
      <c r="BL138" s="102" t="s">
        <v>120</v>
      </c>
      <c r="BM138" s="102" t="s">
        <v>223</v>
      </c>
    </row>
    <row r="139" spans="2:65" s="130" customFormat="1" ht="27">
      <c r="B139" s="123"/>
      <c r="D139" s="280" t="s">
        <v>121</v>
      </c>
      <c r="F139" s="281" t="s">
        <v>145</v>
      </c>
      <c r="L139" s="123"/>
      <c r="M139" s="282"/>
      <c r="N139" s="124"/>
      <c r="O139" s="124"/>
      <c r="P139" s="124"/>
      <c r="Q139" s="124"/>
      <c r="R139" s="124"/>
      <c r="S139" s="124"/>
      <c r="T139" s="172"/>
      <c r="AT139" s="102" t="s">
        <v>121</v>
      </c>
      <c r="AU139" s="102" t="s">
        <v>78</v>
      </c>
    </row>
    <row r="140" spans="2:65" s="130" customFormat="1" ht="16.5" customHeight="1">
      <c r="B140" s="123"/>
      <c r="C140" s="269" t="s">
        <v>173</v>
      </c>
      <c r="D140" s="269" t="s">
        <v>116</v>
      </c>
      <c r="E140" s="270" t="s">
        <v>224</v>
      </c>
      <c r="F140" s="271" t="s">
        <v>225</v>
      </c>
      <c r="G140" s="272" t="s">
        <v>119</v>
      </c>
      <c r="H140" s="273">
        <v>1</v>
      </c>
      <c r="I140" s="8"/>
      <c r="J140" s="274">
        <f>ROUND(I140*H140,2)</f>
        <v>0</v>
      </c>
      <c r="K140" s="271" t="s">
        <v>5</v>
      </c>
      <c r="L140" s="123"/>
      <c r="M140" s="275" t="s">
        <v>5</v>
      </c>
      <c r="N140" s="276" t="s">
        <v>41</v>
      </c>
      <c r="O140" s="124"/>
      <c r="P140" s="277">
        <f>O140*H140</f>
        <v>0</v>
      </c>
      <c r="Q140" s="277">
        <v>0</v>
      </c>
      <c r="R140" s="277">
        <f>Q140*H140</f>
        <v>0</v>
      </c>
      <c r="S140" s="277">
        <v>0</v>
      </c>
      <c r="T140" s="278">
        <f>S140*H140</f>
        <v>0</v>
      </c>
      <c r="AR140" s="102" t="s">
        <v>120</v>
      </c>
      <c r="AT140" s="102" t="s">
        <v>116</v>
      </c>
      <c r="AU140" s="102" t="s">
        <v>78</v>
      </c>
      <c r="AY140" s="102" t="s">
        <v>115</v>
      </c>
      <c r="BE140" s="279">
        <f>IF(N140="základní",J140,0)</f>
        <v>0</v>
      </c>
      <c r="BF140" s="279">
        <f>IF(N140="snížená",J140,0)</f>
        <v>0</v>
      </c>
      <c r="BG140" s="279">
        <f>IF(N140="zákl. přenesená",J140,0)</f>
        <v>0</v>
      </c>
      <c r="BH140" s="279">
        <f>IF(N140="sníž. přenesená",J140,0)</f>
        <v>0</v>
      </c>
      <c r="BI140" s="279">
        <f>IF(N140="nulová",J140,0)</f>
        <v>0</v>
      </c>
      <c r="BJ140" s="102" t="s">
        <v>78</v>
      </c>
      <c r="BK140" s="279">
        <f>ROUND(I140*H140,2)</f>
        <v>0</v>
      </c>
      <c r="BL140" s="102" t="s">
        <v>120</v>
      </c>
      <c r="BM140" s="102" t="s">
        <v>226</v>
      </c>
    </row>
    <row r="141" spans="2:65" s="130" customFormat="1" ht="27">
      <c r="B141" s="123"/>
      <c r="D141" s="280" t="s">
        <v>121</v>
      </c>
      <c r="F141" s="281" t="s">
        <v>122</v>
      </c>
      <c r="L141" s="123"/>
      <c r="M141" s="282"/>
      <c r="N141" s="124"/>
      <c r="O141" s="124"/>
      <c r="P141" s="124"/>
      <c r="Q141" s="124"/>
      <c r="R141" s="124"/>
      <c r="S141" s="124"/>
      <c r="T141" s="172"/>
      <c r="AT141" s="102" t="s">
        <v>121</v>
      </c>
      <c r="AU141" s="102" t="s">
        <v>78</v>
      </c>
    </row>
    <row r="142" spans="2:65" s="130" customFormat="1" ht="25.5" customHeight="1">
      <c r="B142" s="123"/>
      <c r="C142" s="269" t="s">
        <v>227</v>
      </c>
      <c r="D142" s="269" t="s">
        <v>116</v>
      </c>
      <c r="E142" s="270" t="s">
        <v>228</v>
      </c>
      <c r="F142" s="271" t="s">
        <v>229</v>
      </c>
      <c r="G142" s="272" t="s">
        <v>119</v>
      </c>
      <c r="H142" s="273">
        <v>8</v>
      </c>
      <c r="I142" s="8"/>
      <c r="J142" s="274">
        <f>ROUND(I142*H142,2)</f>
        <v>0</v>
      </c>
      <c r="K142" s="271" t="s">
        <v>5</v>
      </c>
      <c r="L142" s="123"/>
      <c r="M142" s="275" t="s">
        <v>5</v>
      </c>
      <c r="N142" s="276" t="s">
        <v>41</v>
      </c>
      <c r="O142" s="124"/>
      <c r="P142" s="277">
        <f>O142*H142</f>
        <v>0</v>
      </c>
      <c r="Q142" s="277">
        <v>0</v>
      </c>
      <c r="R142" s="277">
        <f>Q142*H142</f>
        <v>0</v>
      </c>
      <c r="S142" s="277">
        <v>0</v>
      </c>
      <c r="T142" s="278">
        <f>S142*H142</f>
        <v>0</v>
      </c>
      <c r="AR142" s="102" t="s">
        <v>120</v>
      </c>
      <c r="AT142" s="102" t="s">
        <v>116</v>
      </c>
      <c r="AU142" s="102" t="s">
        <v>78</v>
      </c>
      <c r="AY142" s="102" t="s">
        <v>115</v>
      </c>
      <c r="BE142" s="279">
        <f>IF(N142="základní",J142,0)</f>
        <v>0</v>
      </c>
      <c r="BF142" s="279">
        <f>IF(N142="snížená",J142,0)</f>
        <v>0</v>
      </c>
      <c r="BG142" s="279">
        <f>IF(N142="zákl. přenesená",J142,0)</f>
        <v>0</v>
      </c>
      <c r="BH142" s="279">
        <f>IF(N142="sníž. přenesená",J142,0)</f>
        <v>0</v>
      </c>
      <c r="BI142" s="279">
        <f>IF(N142="nulová",J142,0)</f>
        <v>0</v>
      </c>
      <c r="BJ142" s="102" t="s">
        <v>78</v>
      </c>
      <c r="BK142" s="279">
        <f>ROUND(I142*H142,2)</f>
        <v>0</v>
      </c>
      <c r="BL142" s="102" t="s">
        <v>120</v>
      </c>
      <c r="BM142" s="102" t="s">
        <v>230</v>
      </c>
    </row>
    <row r="143" spans="2:65" s="130" customFormat="1" ht="27">
      <c r="B143" s="123"/>
      <c r="D143" s="280" t="s">
        <v>121</v>
      </c>
      <c r="F143" s="281" t="s">
        <v>231</v>
      </c>
      <c r="L143" s="123"/>
      <c r="M143" s="282"/>
      <c r="N143" s="124"/>
      <c r="O143" s="124"/>
      <c r="P143" s="124"/>
      <c r="Q143" s="124"/>
      <c r="R143" s="124"/>
      <c r="S143" s="124"/>
      <c r="T143" s="172"/>
      <c r="AT143" s="102" t="s">
        <v>121</v>
      </c>
      <c r="AU143" s="102" t="s">
        <v>78</v>
      </c>
    </row>
    <row r="144" spans="2:65" s="130" customFormat="1" ht="16.5" customHeight="1">
      <c r="B144" s="123"/>
      <c r="C144" s="269" t="s">
        <v>177</v>
      </c>
      <c r="D144" s="269" t="s">
        <v>116</v>
      </c>
      <c r="E144" s="270" t="s">
        <v>232</v>
      </c>
      <c r="F144" s="271" t="s">
        <v>233</v>
      </c>
      <c r="G144" s="272" t="s">
        <v>119</v>
      </c>
      <c r="H144" s="273">
        <v>2</v>
      </c>
      <c r="I144" s="8"/>
      <c r="J144" s="274">
        <f>ROUND(I144*H144,2)</f>
        <v>0</v>
      </c>
      <c r="K144" s="271" t="s">
        <v>5</v>
      </c>
      <c r="L144" s="123"/>
      <c r="M144" s="275" t="s">
        <v>5</v>
      </c>
      <c r="N144" s="276" t="s">
        <v>41</v>
      </c>
      <c r="O144" s="124"/>
      <c r="P144" s="277">
        <f>O144*H144</f>
        <v>0</v>
      </c>
      <c r="Q144" s="277">
        <v>0</v>
      </c>
      <c r="R144" s="277">
        <f>Q144*H144</f>
        <v>0</v>
      </c>
      <c r="S144" s="277">
        <v>0</v>
      </c>
      <c r="T144" s="278">
        <f>S144*H144</f>
        <v>0</v>
      </c>
      <c r="AR144" s="102" t="s">
        <v>120</v>
      </c>
      <c r="AT144" s="102" t="s">
        <v>116</v>
      </c>
      <c r="AU144" s="102" t="s">
        <v>78</v>
      </c>
      <c r="AY144" s="102" t="s">
        <v>115</v>
      </c>
      <c r="BE144" s="279">
        <f>IF(N144="základní",J144,0)</f>
        <v>0</v>
      </c>
      <c r="BF144" s="279">
        <f>IF(N144="snížená",J144,0)</f>
        <v>0</v>
      </c>
      <c r="BG144" s="279">
        <f>IF(N144="zákl. přenesená",J144,0)</f>
        <v>0</v>
      </c>
      <c r="BH144" s="279">
        <f>IF(N144="sníž. přenesená",J144,0)</f>
        <v>0</v>
      </c>
      <c r="BI144" s="279">
        <f>IF(N144="nulová",J144,0)</f>
        <v>0</v>
      </c>
      <c r="BJ144" s="102" t="s">
        <v>78</v>
      </c>
      <c r="BK144" s="279">
        <f>ROUND(I144*H144,2)</f>
        <v>0</v>
      </c>
      <c r="BL144" s="102" t="s">
        <v>120</v>
      </c>
      <c r="BM144" s="102" t="s">
        <v>234</v>
      </c>
    </row>
    <row r="145" spans="2:65" s="130" customFormat="1" ht="27">
      <c r="B145" s="123"/>
      <c r="D145" s="280" t="s">
        <v>121</v>
      </c>
      <c r="F145" s="281" t="s">
        <v>235</v>
      </c>
      <c r="L145" s="123"/>
      <c r="M145" s="282"/>
      <c r="N145" s="124"/>
      <c r="O145" s="124"/>
      <c r="P145" s="124"/>
      <c r="Q145" s="124"/>
      <c r="R145" s="124"/>
      <c r="S145" s="124"/>
      <c r="T145" s="172"/>
      <c r="AT145" s="102" t="s">
        <v>121</v>
      </c>
      <c r="AU145" s="102" t="s">
        <v>78</v>
      </c>
    </row>
    <row r="146" spans="2:65" s="130" customFormat="1" ht="16.5" customHeight="1">
      <c r="B146" s="123"/>
      <c r="C146" s="269" t="s">
        <v>236</v>
      </c>
      <c r="D146" s="269" t="s">
        <v>116</v>
      </c>
      <c r="E146" s="270" t="s">
        <v>237</v>
      </c>
      <c r="F146" s="271" t="s">
        <v>238</v>
      </c>
      <c r="G146" s="272" t="s">
        <v>119</v>
      </c>
      <c r="H146" s="273">
        <v>3</v>
      </c>
      <c r="I146" s="8"/>
      <c r="J146" s="274">
        <f>ROUND(I146*H146,2)</f>
        <v>0</v>
      </c>
      <c r="K146" s="271" t="s">
        <v>5</v>
      </c>
      <c r="L146" s="123"/>
      <c r="M146" s="275" t="s">
        <v>5</v>
      </c>
      <c r="N146" s="276" t="s">
        <v>41</v>
      </c>
      <c r="O146" s="124"/>
      <c r="P146" s="277">
        <f>O146*H146</f>
        <v>0</v>
      </c>
      <c r="Q146" s="277">
        <v>0</v>
      </c>
      <c r="R146" s="277">
        <f>Q146*H146</f>
        <v>0</v>
      </c>
      <c r="S146" s="277">
        <v>0</v>
      </c>
      <c r="T146" s="278">
        <f>S146*H146</f>
        <v>0</v>
      </c>
      <c r="AR146" s="102" t="s">
        <v>120</v>
      </c>
      <c r="AT146" s="102" t="s">
        <v>116</v>
      </c>
      <c r="AU146" s="102" t="s">
        <v>78</v>
      </c>
      <c r="AY146" s="102" t="s">
        <v>115</v>
      </c>
      <c r="BE146" s="279">
        <f>IF(N146="základní",J146,0)</f>
        <v>0</v>
      </c>
      <c r="BF146" s="279">
        <f>IF(N146="snížená",J146,0)</f>
        <v>0</v>
      </c>
      <c r="BG146" s="279">
        <f>IF(N146="zákl. přenesená",J146,0)</f>
        <v>0</v>
      </c>
      <c r="BH146" s="279">
        <f>IF(N146="sníž. přenesená",J146,0)</f>
        <v>0</v>
      </c>
      <c r="BI146" s="279">
        <f>IF(N146="nulová",J146,0)</f>
        <v>0</v>
      </c>
      <c r="BJ146" s="102" t="s">
        <v>78</v>
      </c>
      <c r="BK146" s="279">
        <f>ROUND(I146*H146,2)</f>
        <v>0</v>
      </c>
      <c r="BL146" s="102" t="s">
        <v>120</v>
      </c>
      <c r="BM146" s="102" t="s">
        <v>239</v>
      </c>
    </row>
    <row r="147" spans="2:65" s="130" customFormat="1" ht="27">
      <c r="B147" s="123"/>
      <c r="D147" s="280" t="s">
        <v>121</v>
      </c>
      <c r="F147" s="281" t="s">
        <v>145</v>
      </c>
      <c r="L147" s="123"/>
      <c r="M147" s="282"/>
      <c r="N147" s="124"/>
      <c r="O147" s="124"/>
      <c r="P147" s="124"/>
      <c r="Q147" s="124"/>
      <c r="R147" s="124"/>
      <c r="S147" s="124"/>
      <c r="T147" s="172"/>
      <c r="AT147" s="102" t="s">
        <v>121</v>
      </c>
      <c r="AU147" s="102" t="s">
        <v>78</v>
      </c>
    </row>
    <row r="148" spans="2:65" s="130" customFormat="1" ht="16.5" customHeight="1">
      <c r="B148" s="123"/>
      <c r="C148" s="269" t="s">
        <v>181</v>
      </c>
      <c r="D148" s="269" t="s">
        <v>116</v>
      </c>
      <c r="E148" s="270" t="s">
        <v>240</v>
      </c>
      <c r="F148" s="271" t="s">
        <v>241</v>
      </c>
      <c r="G148" s="272" t="s">
        <v>119</v>
      </c>
      <c r="H148" s="273">
        <v>1</v>
      </c>
      <c r="I148" s="8"/>
      <c r="J148" s="274">
        <f>ROUND(I148*H148,2)</f>
        <v>0</v>
      </c>
      <c r="K148" s="271" t="s">
        <v>5</v>
      </c>
      <c r="L148" s="123"/>
      <c r="M148" s="275" t="s">
        <v>5</v>
      </c>
      <c r="N148" s="276" t="s">
        <v>41</v>
      </c>
      <c r="O148" s="124"/>
      <c r="P148" s="277">
        <f>O148*H148</f>
        <v>0</v>
      </c>
      <c r="Q148" s="277">
        <v>0</v>
      </c>
      <c r="R148" s="277">
        <f>Q148*H148</f>
        <v>0</v>
      </c>
      <c r="S148" s="277">
        <v>0</v>
      </c>
      <c r="T148" s="278">
        <f>S148*H148</f>
        <v>0</v>
      </c>
      <c r="AR148" s="102" t="s">
        <v>120</v>
      </c>
      <c r="AT148" s="102" t="s">
        <v>116</v>
      </c>
      <c r="AU148" s="102" t="s">
        <v>78</v>
      </c>
      <c r="AY148" s="102" t="s">
        <v>115</v>
      </c>
      <c r="BE148" s="279">
        <f>IF(N148="základní",J148,0)</f>
        <v>0</v>
      </c>
      <c r="BF148" s="279">
        <f>IF(N148="snížená",J148,0)</f>
        <v>0</v>
      </c>
      <c r="BG148" s="279">
        <f>IF(N148="zákl. přenesená",J148,0)</f>
        <v>0</v>
      </c>
      <c r="BH148" s="279">
        <f>IF(N148="sníž. přenesená",J148,0)</f>
        <v>0</v>
      </c>
      <c r="BI148" s="279">
        <f>IF(N148="nulová",J148,0)</f>
        <v>0</v>
      </c>
      <c r="BJ148" s="102" t="s">
        <v>78</v>
      </c>
      <c r="BK148" s="279">
        <f>ROUND(I148*H148,2)</f>
        <v>0</v>
      </c>
      <c r="BL148" s="102" t="s">
        <v>120</v>
      </c>
      <c r="BM148" s="102" t="s">
        <v>242</v>
      </c>
    </row>
    <row r="149" spans="2:65" s="130" customFormat="1" ht="27">
      <c r="B149" s="123"/>
      <c r="D149" s="280" t="s">
        <v>121</v>
      </c>
      <c r="F149" s="281" t="s">
        <v>122</v>
      </c>
      <c r="L149" s="123"/>
      <c r="M149" s="282"/>
      <c r="N149" s="124"/>
      <c r="O149" s="124"/>
      <c r="P149" s="124"/>
      <c r="Q149" s="124"/>
      <c r="R149" s="124"/>
      <c r="S149" s="124"/>
      <c r="T149" s="172"/>
      <c r="AT149" s="102" t="s">
        <v>121</v>
      </c>
      <c r="AU149" s="102" t="s">
        <v>78</v>
      </c>
    </row>
    <row r="150" spans="2:65" s="130" customFormat="1" ht="16.5" customHeight="1">
      <c r="B150" s="123"/>
      <c r="C150" s="269" t="s">
        <v>243</v>
      </c>
      <c r="D150" s="269" t="s">
        <v>116</v>
      </c>
      <c r="E150" s="270" t="s">
        <v>244</v>
      </c>
      <c r="F150" s="271" t="s">
        <v>245</v>
      </c>
      <c r="G150" s="272" t="s">
        <v>119</v>
      </c>
      <c r="H150" s="273">
        <v>1</v>
      </c>
      <c r="I150" s="8"/>
      <c r="J150" s="274">
        <f>ROUND(I150*H150,2)</f>
        <v>0</v>
      </c>
      <c r="K150" s="271" t="s">
        <v>5</v>
      </c>
      <c r="L150" s="123"/>
      <c r="M150" s="275" t="s">
        <v>5</v>
      </c>
      <c r="N150" s="276" t="s">
        <v>41</v>
      </c>
      <c r="O150" s="124"/>
      <c r="P150" s="277">
        <f>O150*H150</f>
        <v>0</v>
      </c>
      <c r="Q150" s="277">
        <v>0</v>
      </c>
      <c r="R150" s="277">
        <f>Q150*H150</f>
        <v>0</v>
      </c>
      <c r="S150" s="277">
        <v>0</v>
      </c>
      <c r="T150" s="278">
        <f>S150*H150</f>
        <v>0</v>
      </c>
      <c r="AR150" s="102" t="s">
        <v>120</v>
      </c>
      <c r="AT150" s="102" t="s">
        <v>116</v>
      </c>
      <c r="AU150" s="102" t="s">
        <v>78</v>
      </c>
      <c r="AY150" s="102" t="s">
        <v>115</v>
      </c>
      <c r="BE150" s="279">
        <f>IF(N150="základní",J150,0)</f>
        <v>0</v>
      </c>
      <c r="BF150" s="279">
        <f>IF(N150="snížená",J150,0)</f>
        <v>0</v>
      </c>
      <c r="BG150" s="279">
        <f>IF(N150="zákl. přenesená",J150,0)</f>
        <v>0</v>
      </c>
      <c r="BH150" s="279">
        <f>IF(N150="sníž. přenesená",J150,0)</f>
        <v>0</v>
      </c>
      <c r="BI150" s="279">
        <f>IF(N150="nulová",J150,0)</f>
        <v>0</v>
      </c>
      <c r="BJ150" s="102" t="s">
        <v>78</v>
      </c>
      <c r="BK150" s="279">
        <f>ROUND(I150*H150,2)</f>
        <v>0</v>
      </c>
      <c r="BL150" s="102" t="s">
        <v>120</v>
      </c>
      <c r="BM150" s="102" t="s">
        <v>246</v>
      </c>
    </row>
    <row r="151" spans="2:65" s="130" customFormat="1" ht="27">
      <c r="B151" s="123"/>
      <c r="D151" s="280" t="s">
        <v>121</v>
      </c>
      <c r="F151" s="281" t="s">
        <v>122</v>
      </c>
      <c r="L151" s="123"/>
      <c r="M151" s="282"/>
      <c r="N151" s="124"/>
      <c r="O151" s="124"/>
      <c r="P151" s="124"/>
      <c r="Q151" s="124"/>
      <c r="R151" s="124"/>
      <c r="S151" s="124"/>
      <c r="T151" s="172"/>
      <c r="AT151" s="102" t="s">
        <v>121</v>
      </c>
      <c r="AU151" s="102" t="s">
        <v>78</v>
      </c>
    </row>
    <row r="152" spans="2:65" s="130" customFormat="1" ht="16.5" customHeight="1">
      <c r="B152" s="123"/>
      <c r="C152" s="269" t="s">
        <v>186</v>
      </c>
      <c r="D152" s="269" t="s">
        <v>116</v>
      </c>
      <c r="E152" s="270" t="s">
        <v>247</v>
      </c>
      <c r="F152" s="271" t="s">
        <v>248</v>
      </c>
      <c r="G152" s="272" t="s">
        <v>119</v>
      </c>
      <c r="H152" s="273">
        <v>1</v>
      </c>
      <c r="I152" s="8"/>
      <c r="J152" s="274">
        <f>ROUND(I152*H152,2)</f>
        <v>0</v>
      </c>
      <c r="K152" s="271" t="s">
        <v>5</v>
      </c>
      <c r="L152" s="123"/>
      <c r="M152" s="275" t="s">
        <v>5</v>
      </c>
      <c r="N152" s="276" t="s">
        <v>41</v>
      </c>
      <c r="O152" s="124"/>
      <c r="P152" s="277">
        <f>O152*H152</f>
        <v>0</v>
      </c>
      <c r="Q152" s="277">
        <v>0</v>
      </c>
      <c r="R152" s="277">
        <f>Q152*H152</f>
        <v>0</v>
      </c>
      <c r="S152" s="277">
        <v>0</v>
      </c>
      <c r="T152" s="278">
        <f>S152*H152</f>
        <v>0</v>
      </c>
      <c r="AR152" s="102" t="s">
        <v>120</v>
      </c>
      <c r="AT152" s="102" t="s">
        <v>116</v>
      </c>
      <c r="AU152" s="102" t="s">
        <v>78</v>
      </c>
      <c r="AY152" s="102" t="s">
        <v>115</v>
      </c>
      <c r="BE152" s="279">
        <f>IF(N152="základní",J152,0)</f>
        <v>0</v>
      </c>
      <c r="BF152" s="279">
        <f>IF(N152="snížená",J152,0)</f>
        <v>0</v>
      </c>
      <c r="BG152" s="279">
        <f>IF(N152="zákl. přenesená",J152,0)</f>
        <v>0</v>
      </c>
      <c r="BH152" s="279">
        <f>IF(N152="sníž. přenesená",J152,0)</f>
        <v>0</v>
      </c>
      <c r="BI152" s="279">
        <f>IF(N152="nulová",J152,0)</f>
        <v>0</v>
      </c>
      <c r="BJ152" s="102" t="s">
        <v>78</v>
      </c>
      <c r="BK152" s="279">
        <f>ROUND(I152*H152,2)</f>
        <v>0</v>
      </c>
      <c r="BL152" s="102" t="s">
        <v>120</v>
      </c>
      <c r="BM152" s="102" t="s">
        <v>249</v>
      </c>
    </row>
    <row r="153" spans="2:65" s="130" customFormat="1" ht="27">
      <c r="B153" s="123"/>
      <c r="D153" s="280" t="s">
        <v>121</v>
      </c>
      <c r="F153" s="281" t="s">
        <v>122</v>
      </c>
      <c r="L153" s="123"/>
      <c r="M153" s="282"/>
      <c r="N153" s="124"/>
      <c r="O153" s="124"/>
      <c r="P153" s="124"/>
      <c r="Q153" s="124"/>
      <c r="R153" s="124"/>
      <c r="S153" s="124"/>
      <c r="T153" s="172"/>
      <c r="AT153" s="102" t="s">
        <v>121</v>
      </c>
      <c r="AU153" s="102" t="s">
        <v>78</v>
      </c>
    </row>
    <row r="154" spans="2:65" s="130" customFormat="1" ht="16.5" customHeight="1">
      <c r="B154" s="123"/>
      <c r="C154" s="269" t="s">
        <v>250</v>
      </c>
      <c r="D154" s="269" t="s">
        <v>116</v>
      </c>
      <c r="E154" s="270" t="s">
        <v>251</v>
      </c>
      <c r="F154" s="271" t="s">
        <v>252</v>
      </c>
      <c r="G154" s="272" t="s">
        <v>119</v>
      </c>
      <c r="H154" s="273">
        <v>20</v>
      </c>
      <c r="I154" s="8"/>
      <c r="J154" s="274">
        <f>ROUND(I154*H154,2)</f>
        <v>0</v>
      </c>
      <c r="K154" s="271" t="s">
        <v>5</v>
      </c>
      <c r="L154" s="123"/>
      <c r="M154" s="275" t="s">
        <v>5</v>
      </c>
      <c r="N154" s="276" t="s">
        <v>41</v>
      </c>
      <c r="O154" s="124"/>
      <c r="P154" s="277">
        <f>O154*H154</f>
        <v>0</v>
      </c>
      <c r="Q154" s="277">
        <v>0</v>
      </c>
      <c r="R154" s="277">
        <f>Q154*H154</f>
        <v>0</v>
      </c>
      <c r="S154" s="277">
        <v>0</v>
      </c>
      <c r="T154" s="278">
        <f>S154*H154</f>
        <v>0</v>
      </c>
      <c r="AR154" s="102" t="s">
        <v>120</v>
      </c>
      <c r="AT154" s="102" t="s">
        <v>116</v>
      </c>
      <c r="AU154" s="102" t="s">
        <v>78</v>
      </c>
      <c r="AY154" s="102" t="s">
        <v>115</v>
      </c>
      <c r="BE154" s="279">
        <f>IF(N154="základní",J154,0)</f>
        <v>0</v>
      </c>
      <c r="BF154" s="279">
        <f>IF(N154="snížená",J154,0)</f>
        <v>0</v>
      </c>
      <c r="BG154" s="279">
        <f>IF(N154="zákl. přenesená",J154,0)</f>
        <v>0</v>
      </c>
      <c r="BH154" s="279">
        <f>IF(N154="sníž. přenesená",J154,0)</f>
        <v>0</v>
      </c>
      <c r="BI154" s="279">
        <f>IF(N154="nulová",J154,0)</f>
        <v>0</v>
      </c>
      <c r="BJ154" s="102" t="s">
        <v>78</v>
      </c>
      <c r="BK154" s="279">
        <f>ROUND(I154*H154,2)</f>
        <v>0</v>
      </c>
      <c r="BL154" s="102" t="s">
        <v>120</v>
      </c>
      <c r="BM154" s="102" t="s">
        <v>253</v>
      </c>
    </row>
    <row r="155" spans="2:65" s="130" customFormat="1" ht="27">
      <c r="B155" s="123"/>
      <c r="D155" s="280" t="s">
        <v>121</v>
      </c>
      <c r="F155" s="281" t="s">
        <v>254</v>
      </c>
      <c r="L155" s="123"/>
      <c r="M155" s="282"/>
      <c r="N155" s="124"/>
      <c r="O155" s="124"/>
      <c r="P155" s="124"/>
      <c r="Q155" s="124"/>
      <c r="R155" s="124"/>
      <c r="S155" s="124"/>
      <c r="T155" s="172"/>
      <c r="AT155" s="102" t="s">
        <v>121</v>
      </c>
      <c r="AU155" s="102" t="s">
        <v>78</v>
      </c>
    </row>
    <row r="156" spans="2:65" s="130" customFormat="1" ht="16.5" customHeight="1">
      <c r="B156" s="123"/>
      <c r="C156" s="269" t="s">
        <v>190</v>
      </c>
      <c r="D156" s="269" t="s">
        <v>116</v>
      </c>
      <c r="E156" s="270" t="s">
        <v>255</v>
      </c>
      <c r="F156" s="271" t="s">
        <v>256</v>
      </c>
      <c r="G156" s="272" t="s">
        <v>168</v>
      </c>
      <c r="H156" s="273">
        <v>90</v>
      </c>
      <c r="I156" s="8"/>
      <c r="J156" s="274">
        <f>ROUND(I156*H156,2)</f>
        <v>0</v>
      </c>
      <c r="K156" s="271" t="s">
        <v>5</v>
      </c>
      <c r="L156" s="123"/>
      <c r="M156" s="275" t="s">
        <v>5</v>
      </c>
      <c r="N156" s="276" t="s">
        <v>41</v>
      </c>
      <c r="O156" s="124"/>
      <c r="P156" s="277">
        <f>O156*H156</f>
        <v>0</v>
      </c>
      <c r="Q156" s="277">
        <v>0</v>
      </c>
      <c r="R156" s="277">
        <f>Q156*H156</f>
        <v>0</v>
      </c>
      <c r="S156" s="277">
        <v>0</v>
      </c>
      <c r="T156" s="278">
        <f>S156*H156</f>
        <v>0</v>
      </c>
      <c r="AR156" s="102" t="s">
        <v>120</v>
      </c>
      <c r="AT156" s="102" t="s">
        <v>116</v>
      </c>
      <c r="AU156" s="102" t="s">
        <v>78</v>
      </c>
      <c r="AY156" s="102" t="s">
        <v>115</v>
      </c>
      <c r="BE156" s="279">
        <f>IF(N156="základní",J156,0)</f>
        <v>0</v>
      </c>
      <c r="BF156" s="279">
        <f>IF(N156="snížená",J156,0)</f>
        <v>0</v>
      </c>
      <c r="BG156" s="279">
        <f>IF(N156="zákl. přenesená",J156,0)</f>
        <v>0</v>
      </c>
      <c r="BH156" s="279">
        <f>IF(N156="sníž. přenesená",J156,0)</f>
        <v>0</v>
      </c>
      <c r="BI156" s="279">
        <f>IF(N156="nulová",J156,0)</f>
        <v>0</v>
      </c>
      <c r="BJ156" s="102" t="s">
        <v>78</v>
      </c>
      <c r="BK156" s="279">
        <f>ROUND(I156*H156,2)</f>
        <v>0</v>
      </c>
      <c r="BL156" s="102" t="s">
        <v>120</v>
      </c>
      <c r="BM156" s="102" t="s">
        <v>257</v>
      </c>
    </row>
    <row r="157" spans="2:65" s="130" customFormat="1" ht="27">
      <c r="B157" s="123"/>
      <c r="D157" s="280" t="s">
        <v>121</v>
      </c>
      <c r="F157" s="281" t="s">
        <v>258</v>
      </c>
      <c r="L157" s="123"/>
      <c r="M157" s="282"/>
      <c r="N157" s="124"/>
      <c r="O157" s="124"/>
      <c r="P157" s="124"/>
      <c r="Q157" s="124"/>
      <c r="R157" s="124"/>
      <c r="S157" s="124"/>
      <c r="T157" s="172"/>
      <c r="AT157" s="102" t="s">
        <v>121</v>
      </c>
      <c r="AU157" s="102" t="s">
        <v>78</v>
      </c>
    </row>
    <row r="158" spans="2:65" s="130" customFormat="1" ht="16.5" customHeight="1">
      <c r="B158" s="123"/>
      <c r="C158" s="269" t="s">
        <v>259</v>
      </c>
      <c r="D158" s="269" t="s">
        <v>116</v>
      </c>
      <c r="E158" s="270" t="s">
        <v>260</v>
      </c>
      <c r="F158" s="271" t="s">
        <v>261</v>
      </c>
      <c r="G158" s="272" t="s">
        <v>168</v>
      </c>
      <c r="H158" s="273">
        <v>500</v>
      </c>
      <c r="I158" s="8"/>
      <c r="J158" s="274">
        <f>ROUND(I158*H158,2)</f>
        <v>0</v>
      </c>
      <c r="K158" s="271" t="s">
        <v>5</v>
      </c>
      <c r="L158" s="123"/>
      <c r="M158" s="275" t="s">
        <v>5</v>
      </c>
      <c r="N158" s="276" t="s">
        <v>41</v>
      </c>
      <c r="O158" s="124"/>
      <c r="P158" s="277">
        <f>O158*H158</f>
        <v>0</v>
      </c>
      <c r="Q158" s="277">
        <v>0</v>
      </c>
      <c r="R158" s="277">
        <f>Q158*H158</f>
        <v>0</v>
      </c>
      <c r="S158" s="277">
        <v>0</v>
      </c>
      <c r="T158" s="278">
        <f>S158*H158</f>
        <v>0</v>
      </c>
      <c r="AR158" s="102" t="s">
        <v>120</v>
      </c>
      <c r="AT158" s="102" t="s">
        <v>116</v>
      </c>
      <c r="AU158" s="102" t="s">
        <v>78</v>
      </c>
      <c r="AY158" s="102" t="s">
        <v>115</v>
      </c>
      <c r="BE158" s="279">
        <f>IF(N158="základní",J158,0)</f>
        <v>0</v>
      </c>
      <c r="BF158" s="279">
        <f>IF(N158="snížená",J158,0)</f>
        <v>0</v>
      </c>
      <c r="BG158" s="279">
        <f>IF(N158="zákl. přenesená",J158,0)</f>
        <v>0</v>
      </c>
      <c r="BH158" s="279">
        <f>IF(N158="sníž. přenesená",J158,0)</f>
        <v>0</v>
      </c>
      <c r="BI158" s="279">
        <f>IF(N158="nulová",J158,0)</f>
        <v>0</v>
      </c>
      <c r="BJ158" s="102" t="s">
        <v>78</v>
      </c>
      <c r="BK158" s="279">
        <f>ROUND(I158*H158,2)</f>
        <v>0</v>
      </c>
      <c r="BL158" s="102" t="s">
        <v>120</v>
      </c>
      <c r="BM158" s="102" t="s">
        <v>262</v>
      </c>
    </row>
    <row r="159" spans="2:65" s="130" customFormat="1" ht="27">
      <c r="B159" s="123"/>
      <c r="D159" s="280" t="s">
        <v>121</v>
      </c>
      <c r="F159" s="281" t="s">
        <v>263</v>
      </c>
      <c r="L159" s="123"/>
      <c r="M159" s="282"/>
      <c r="N159" s="124"/>
      <c r="O159" s="124"/>
      <c r="P159" s="124"/>
      <c r="Q159" s="124"/>
      <c r="R159" s="124"/>
      <c r="S159" s="124"/>
      <c r="T159" s="172"/>
      <c r="AT159" s="102" t="s">
        <v>121</v>
      </c>
      <c r="AU159" s="102" t="s">
        <v>78</v>
      </c>
    </row>
    <row r="160" spans="2:65" s="130" customFormat="1" ht="16.5" customHeight="1">
      <c r="B160" s="123"/>
      <c r="C160" s="269" t="s">
        <v>195</v>
      </c>
      <c r="D160" s="269" t="s">
        <v>116</v>
      </c>
      <c r="E160" s="270" t="s">
        <v>264</v>
      </c>
      <c r="F160" s="271" t="s">
        <v>172</v>
      </c>
      <c r="G160" s="272" t="s">
        <v>119</v>
      </c>
      <c r="H160" s="273">
        <v>1</v>
      </c>
      <c r="I160" s="8"/>
      <c r="J160" s="274">
        <f>ROUND(I160*H160,2)</f>
        <v>0</v>
      </c>
      <c r="K160" s="271" t="s">
        <v>5</v>
      </c>
      <c r="L160" s="123"/>
      <c r="M160" s="275" t="s">
        <v>5</v>
      </c>
      <c r="N160" s="276" t="s">
        <v>41</v>
      </c>
      <c r="O160" s="124"/>
      <c r="P160" s="277">
        <f>O160*H160</f>
        <v>0</v>
      </c>
      <c r="Q160" s="277">
        <v>0</v>
      </c>
      <c r="R160" s="277">
        <f>Q160*H160</f>
        <v>0</v>
      </c>
      <c r="S160" s="277">
        <v>0</v>
      </c>
      <c r="T160" s="278">
        <f>S160*H160</f>
        <v>0</v>
      </c>
      <c r="AR160" s="102" t="s">
        <v>120</v>
      </c>
      <c r="AT160" s="102" t="s">
        <v>116</v>
      </c>
      <c r="AU160" s="102" t="s">
        <v>78</v>
      </c>
      <c r="AY160" s="102" t="s">
        <v>115</v>
      </c>
      <c r="BE160" s="279">
        <f>IF(N160="základní",J160,0)</f>
        <v>0</v>
      </c>
      <c r="BF160" s="279">
        <f>IF(N160="snížená",J160,0)</f>
        <v>0</v>
      </c>
      <c r="BG160" s="279">
        <f>IF(N160="zákl. přenesená",J160,0)</f>
        <v>0</v>
      </c>
      <c r="BH160" s="279">
        <f>IF(N160="sníž. přenesená",J160,0)</f>
        <v>0</v>
      </c>
      <c r="BI160" s="279">
        <f>IF(N160="nulová",J160,0)</f>
        <v>0</v>
      </c>
      <c r="BJ160" s="102" t="s">
        <v>78</v>
      </c>
      <c r="BK160" s="279">
        <f>ROUND(I160*H160,2)</f>
        <v>0</v>
      </c>
      <c r="BL160" s="102" t="s">
        <v>120</v>
      </c>
      <c r="BM160" s="102" t="s">
        <v>265</v>
      </c>
    </row>
    <row r="161" spans="2:65" s="130" customFormat="1" ht="27">
      <c r="B161" s="123"/>
      <c r="D161" s="280" t="s">
        <v>121</v>
      </c>
      <c r="F161" s="281" t="s">
        <v>122</v>
      </c>
      <c r="L161" s="123"/>
      <c r="M161" s="282"/>
      <c r="N161" s="124"/>
      <c r="O161" s="124"/>
      <c r="P161" s="124"/>
      <c r="Q161" s="124"/>
      <c r="R161" s="124"/>
      <c r="S161" s="124"/>
      <c r="T161" s="172"/>
      <c r="AT161" s="102" t="s">
        <v>121</v>
      </c>
      <c r="AU161" s="102" t="s">
        <v>78</v>
      </c>
    </row>
    <row r="162" spans="2:65" s="259" customFormat="1" ht="37.35" customHeight="1">
      <c r="B162" s="258"/>
      <c r="D162" s="260" t="s">
        <v>69</v>
      </c>
      <c r="E162" s="261" t="s">
        <v>120</v>
      </c>
      <c r="F162" s="261" t="s">
        <v>266</v>
      </c>
      <c r="J162" s="262">
        <f>BK162</f>
        <v>0</v>
      </c>
      <c r="L162" s="258"/>
      <c r="M162" s="263"/>
      <c r="N162" s="264"/>
      <c r="O162" s="264"/>
      <c r="P162" s="265">
        <f>SUM(P163:P178)</f>
        <v>0</v>
      </c>
      <c r="Q162" s="264"/>
      <c r="R162" s="265">
        <f>SUM(R163:R178)</f>
        <v>0</v>
      </c>
      <c r="S162" s="264"/>
      <c r="T162" s="266">
        <f>SUM(T163:T178)</f>
        <v>0</v>
      </c>
      <c r="AR162" s="260" t="s">
        <v>78</v>
      </c>
      <c r="AT162" s="267" t="s">
        <v>69</v>
      </c>
      <c r="AU162" s="267" t="s">
        <v>70</v>
      </c>
      <c r="AY162" s="260" t="s">
        <v>115</v>
      </c>
      <c r="BK162" s="268">
        <f>SUM(BK163:BK178)</f>
        <v>0</v>
      </c>
    </row>
    <row r="163" spans="2:65" s="130" customFormat="1" ht="16.5" customHeight="1">
      <c r="B163" s="123"/>
      <c r="C163" s="269" t="s">
        <v>267</v>
      </c>
      <c r="D163" s="269" t="s">
        <v>116</v>
      </c>
      <c r="E163" s="270" t="s">
        <v>268</v>
      </c>
      <c r="F163" s="271" t="s">
        <v>269</v>
      </c>
      <c r="G163" s="272" t="s">
        <v>119</v>
      </c>
      <c r="H163" s="273">
        <v>1</v>
      </c>
      <c r="I163" s="8"/>
      <c r="J163" s="274">
        <f>ROUND(I163*H163,2)</f>
        <v>0</v>
      </c>
      <c r="K163" s="271" t="s">
        <v>5</v>
      </c>
      <c r="L163" s="123"/>
      <c r="M163" s="275" t="s">
        <v>5</v>
      </c>
      <c r="N163" s="276" t="s">
        <v>41</v>
      </c>
      <c r="O163" s="124"/>
      <c r="P163" s="277">
        <f>O163*H163</f>
        <v>0</v>
      </c>
      <c r="Q163" s="277">
        <v>0</v>
      </c>
      <c r="R163" s="277">
        <f>Q163*H163</f>
        <v>0</v>
      </c>
      <c r="S163" s="277">
        <v>0</v>
      </c>
      <c r="T163" s="278">
        <f>S163*H163</f>
        <v>0</v>
      </c>
      <c r="AR163" s="102" t="s">
        <v>120</v>
      </c>
      <c r="AT163" s="102" t="s">
        <v>116</v>
      </c>
      <c r="AU163" s="102" t="s">
        <v>78</v>
      </c>
      <c r="AY163" s="102" t="s">
        <v>115</v>
      </c>
      <c r="BE163" s="279">
        <f>IF(N163="základní",J163,0)</f>
        <v>0</v>
      </c>
      <c r="BF163" s="279">
        <f>IF(N163="snížená",J163,0)</f>
        <v>0</v>
      </c>
      <c r="BG163" s="279">
        <f>IF(N163="zákl. přenesená",J163,0)</f>
        <v>0</v>
      </c>
      <c r="BH163" s="279">
        <f>IF(N163="sníž. přenesená",J163,0)</f>
        <v>0</v>
      </c>
      <c r="BI163" s="279">
        <f>IF(N163="nulová",J163,0)</f>
        <v>0</v>
      </c>
      <c r="BJ163" s="102" t="s">
        <v>78</v>
      </c>
      <c r="BK163" s="279">
        <f>ROUND(I163*H163,2)</f>
        <v>0</v>
      </c>
      <c r="BL163" s="102" t="s">
        <v>120</v>
      </c>
      <c r="BM163" s="102" t="s">
        <v>270</v>
      </c>
    </row>
    <row r="164" spans="2:65" s="130" customFormat="1" ht="27">
      <c r="B164" s="123"/>
      <c r="D164" s="280" t="s">
        <v>121</v>
      </c>
      <c r="F164" s="281" t="s">
        <v>122</v>
      </c>
      <c r="L164" s="123"/>
      <c r="M164" s="282"/>
      <c r="N164" s="124"/>
      <c r="O164" s="124"/>
      <c r="P164" s="124"/>
      <c r="Q164" s="124"/>
      <c r="R164" s="124"/>
      <c r="S164" s="124"/>
      <c r="T164" s="172"/>
      <c r="AT164" s="102" t="s">
        <v>121</v>
      </c>
      <c r="AU164" s="102" t="s">
        <v>78</v>
      </c>
    </row>
    <row r="165" spans="2:65" s="130" customFormat="1" ht="16.5" customHeight="1">
      <c r="B165" s="123"/>
      <c r="C165" s="269" t="s">
        <v>199</v>
      </c>
      <c r="D165" s="269" t="s">
        <v>116</v>
      </c>
      <c r="E165" s="270" t="s">
        <v>271</v>
      </c>
      <c r="F165" s="271" t="s">
        <v>272</v>
      </c>
      <c r="G165" s="272" t="s">
        <v>119</v>
      </c>
      <c r="H165" s="273">
        <v>1</v>
      </c>
      <c r="I165" s="8"/>
      <c r="J165" s="274">
        <f>ROUND(I165*H165,2)</f>
        <v>0</v>
      </c>
      <c r="K165" s="271" t="s">
        <v>5</v>
      </c>
      <c r="L165" s="123"/>
      <c r="M165" s="275" t="s">
        <v>5</v>
      </c>
      <c r="N165" s="276" t="s">
        <v>41</v>
      </c>
      <c r="O165" s="124"/>
      <c r="P165" s="277">
        <f>O165*H165</f>
        <v>0</v>
      </c>
      <c r="Q165" s="277">
        <v>0</v>
      </c>
      <c r="R165" s="277">
        <f>Q165*H165</f>
        <v>0</v>
      </c>
      <c r="S165" s="277">
        <v>0</v>
      </c>
      <c r="T165" s="278">
        <f>S165*H165</f>
        <v>0</v>
      </c>
      <c r="AR165" s="102" t="s">
        <v>120</v>
      </c>
      <c r="AT165" s="102" t="s">
        <v>116</v>
      </c>
      <c r="AU165" s="102" t="s">
        <v>78</v>
      </c>
      <c r="AY165" s="102" t="s">
        <v>115</v>
      </c>
      <c r="BE165" s="279">
        <f>IF(N165="základní",J165,0)</f>
        <v>0</v>
      </c>
      <c r="BF165" s="279">
        <f>IF(N165="snížená",J165,0)</f>
        <v>0</v>
      </c>
      <c r="BG165" s="279">
        <f>IF(N165="zákl. přenesená",J165,0)</f>
        <v>0</v>
      </c>
      <c r="BH165" s="279">
        <f>IF(N165="sníž. přenesená",J165,0)</f>
        <v>0</v>
      </c>
      <c r="BI165" s="279">
        <f>IF(N165="nulová",J165,0)</f>
        <v>0</v>
      </c>
      <c r="BJ165" s="102" t="s">
        <v>78</v>
      </c>
      <c r="BK165" s="279">
        <f>ROUND(I165*H165,2)</f>
        <v>0</v>
      </c>
      <c r="BL165" s="102" t="s">
        <v>120</v>
      </c>
      <c r="BM165" s="102" t="s">
        <v>273</v>
      </c>
    </row>
    <row r="166" spans="2:65" s="130" customFormat="1" ht="27">
      <c r="B166" s="123"/>
      <c r="D166" s="280" t="s">
        <v>121</v>
      </c>
      <c r="F166" s="281" t="s">
        <v>122</v>
      </c>
      <c r="L166" s="123"/>
      <c r="M166" s="282"/>
      <c r="N166" s="124"/>
      <c r="O166" s="124"/>
      <c r="P166" s="124"/>
      <c r="Q166" s="124"/>
      <c r="R166" s="124"/>
      <c r="S166" s="124"/>
      <c r="T166" s="172"/>
      <c r="AT166" s="102" t="s">
        <v>121</v>
      </c>
      <c r="AU166" s="102" t="s">
        <v>78</v>
      </c>
    </row>
    <row r="167" spans="2:65" s="130" customFormat="1" ht="16.5" customHeight="1">
      <c r="B167" s="123"/>
      <c r="C167" s="269" t="s">
        <v>274</v>
      </c>
      <c r="D167" s="269" t="s">
        <v>116</v>
      </c>
      <c r="E167" s="270" t="s">
        <v>275</v>
      </c>
      <c r="F167" s="271" t="s">
        <v>276</v>
      </c>
      <c r="G167" s="272" t="s">
        <v>119</v>
      </c>
      <c r="H167" s="273">
        <v>1</v>
      </c>
      <c r="I167" s="8"/>
      <c r="J167" s="274">
        <f>ROUND(I167*H167,2)</f>
        <v>0</v>
      </c>
      <c r="K167" s="271" t="s">
        <v>5</v>
      </c>
      <c r="L167" s="123"/>
      <c r="M167" s="275" t="s">
        <v>5</v>
      </c>
      <c r="N167" s="276" t="s">
        <v>41</v>
      </c>
      <c r="O167" s="124"/>
      <c r="P167" s="277">
        <f>O167*H167</f>
        <v>0</v>
      </c>
      <c r="Q167" s="277">
        <v>0</v>
      </c>
      <c r="R167" s="277">
        <f>Q167*H167</f>
        <v>0</v>
      </c>
      <c r="S167" s="277">
        <v>0</v>
      </c>
      <c r="T167" s="278">
        <f>S167*H167</f>
        <v>0</v>
      </c>
      <c r="AR167" s="102" t="s">
        <v>120</v>
      </c>
      <c r="AT167" s="102" t="s">
        <v>116</v>
      </c>
      <c r="AU167" s="102" t="s">
        <v>78</v>
      </c>
      <c r="AY167" s="102" t="s">
        <v>115</v>
      </c>
      <c r="BE167" s="279">
        <f>IF(N167="základní",J167,0)</f>
        <v>0</v>
      </c>
      <c r="BF167" s="279">
        <f>IF(N167="snížená",J167,0)</f>
        <v>0</v>
      </c>
      <c r="BG167" s="279">
        <f>IF(N167="zákl. přenesená",J167,0)</f>
        <v>0</v>
      </c>
      <c r="BH167" s="279">
        <f>IF(N167="sníž. přenesená",J167,0)</f>
        <v>0</v>
      </c>
      <c r="BI167" s="279">
        <f>IF(N167="nulová",J167,0)</f>
        <v>0</v>
      </c>
      <c r="BJ167" s="102" t="s">
        <v>78</v>
      </c>
      <c r="BK167" s="279">
        <f>ROUND(I167*H167,2)</f>
        <v>0</v>
      </c>
      <c r="BL167" s="102" t="s">
        <v>120</v>
      </c>
      <c r="BM167" s="102" t="s">
        <v>277</v>
      </c>
    </row>
    <row r="168" spans="2:65" s="130" customFormat="1" ht="27">
      <c r="B168" s="123"/>
      <c r="D168" s="280" t="s">
        <v>121</v>
      </c>
      <c r="F168" s="281" t="s">
        <v>122</v>
      </c>
      <c r="L168" s="123"/>
      <c r="M168" s="282"/>
      <c r="N168" s="124"/>
      <c r="O168" s="124"/>
      <c r="P168" s="124"/>
      <c r="Q168" s="124"/>
      <c r="R168" s="124"/>
      <c r="S168" s="124"/>
      <c r="T168" s="172"/>
      <c r="AT168" s="102" t="s">
        <v>121</v>
      </c>
      <c r="AU168" s="102" t="s">
        <v>78</v>
      </c>
    </row>
    <row r="169" spans="2:65" s="130" customFormat="1" ht="16.5" customHeight="1">
      <c r="B169" s="123"/>
      <c r="C169" s="269" t="s">
        <v>201</v>
      </c>
      <c r="D169" s="269" t="s">
        <v>116</v>
      </c>
      <c r="E169" s="270" t="s">
        <v>278</v>
      </c>
      <c r="F169" s="271" t="s">
        <v>279</v>
      </c>
      <c r="G169" s="272" t="s">
        <v>119</v>
      </c>
      <c r="H169" s="273">
        <v>1</v>
      </c>
      <c r="I169" s="8"/>
      <c r="J169" s="274">
        <f>ROUND(I169*H169,2)</f>
        <v>0</v>
      </c>
      <c r="K169" s="271" t="s">
        <v>5</v>
      </c>
      <c r="L169" s="123"/>
      <c r="M169" s="275" t="s">
        <v>5</v>
      </c>
      <c r="N169" s="276" t="s">
        <v>41</v>
      </c>
      <c r="O169" s="124"/>
      <c r="P169" s="277">
        <f>O169*H169</f>
        <v>0</v>
      </c>
      <c r="Q169" s="277">
        <v>0</v>
      </c>
      <c r="R169" s="277">
        <f>Q169*H169</f>
        <v>0</v>
      </c>
      <c r="S169" s="277">
        <v>0</v>
      </c>
      <c r="T169" s="278">
        <f>S169*H169</f>
        <v>0</v>
      </c>
      <c r="AR169" s="102" t="s">
        <v>120</v>
      </c>
      <c r="AT169" s="102" t="s">
        <v>116</v>
      </c>
      <c r="AU169" s="102" t="s">
        <v>78</v>
      </c>
      <c r="AY169" s="102" t="s">
        <v>115</v>
      </c>
      <c r="BE169" s="279">
        <f>IF(N169="základní",J169,0)</f>
        <v>0</v>
      </c>
      <c r="BF169" s="279">
        <f>IF(N169="snížená",J169,0)</f>
        <v>0</v>
      </c>
      <c r="BG169" s="279">
        <f>IF(N169="zákl. přenesená",J169,0)</f>
        <v>0</v>
      </c>
      <c r="BH169" s="279">
        <f>IF(N169="sníž. přenesená",J169,0)</f>
        <v>0</v>
      </c>
      <c r="BI169" s="279">
        <f>IF(N169="nulová",J169,0)</f>
        <v>0</v>
      </c>
      <c r="BJ169" s="102" t="s">
        <v>78</v>
      </c>
      <c r="BK169" s="279">
        <f>ROUND(I169*H169,2)</f>
        <v>0</v>
      </c>
      <c r="BL169" s="102" t="s">
        <v>120</v>
      </c>
      <c r="BM169" s="102" t="s">
        <v>280</v>
      </c>
    </row>
    <row r="170" spans="2:65" s="130" customFormat="1" ht="27">
      <c r="B170" s="123"/>
      <c r="D170" s="280" t="s">
        <v>121</v>
      </c>
      <c r="F170" s="281" t="s">
        <v>122</v>
      </c>
      <c r="L170" s="123"/>
      <c r="M170" s="282"/>
      <c r="N170" s="124"/>
      <c r="O170" s="124"/>
      <c r="P170" s="124"/>
      <c r="Q170" s="124"/>
      <c r="R170" s="124"/>
      <c r="S170" s="124"/>
      <c r="T170" s="172"/>
      <c r="AT170" s="102" t="s">
        <v>121</v>
      </c>
      <c r="AU170" s="102" t="s">
        <v>78</v>
      </c>
    </row>
    <row r="171" spans="2:65" s="130" customFormat="1" ht="25.5" customHeight="1">
      <c r="B171" s="123"/>
      <c r="C171" s="269" t="s">
        <v>281</v>
      </c>
      <c r="D171" s="269" t="s">
        <v>116</v>
      </c>
      <c r="E171" s="270" t="s">
        <v>282</v>
      </c>
      <c r="F171" s="271" t="s">
        <v>283</v>
      </c>
      <c r="G171" s="272" t="s">
        <v>119</v>
      </c>
      <c r="H171" s="273">
        <v>2</v>
      </c>
      <c r="I171" s="8"/>
      <c r="J171" s="274">
        <f>ROUND(I171*H171,2)</f>
        <v>0</v>
      </c>
      <c r="K171" s="271" t="s">
        <v>5</v>
      </c>
      <c r="L171" s="123"/>
      <c r="M171" s="275" t="s">
        <v>5</v>
      </c>
      <c r="N171" s="276" t="s">
        <v>41</v>
      </c>
      <c r="O171" s="124"/>
      <c r="P171" s="277">
        <f>O171*H171</f>
        <v>0</v>
      </c>
      <c r="Q171" s="277">
        <v>0</v>
      </c>
      <c r="R171" s="277">
        <f>Q171*H171</f>
        <v>0</v>
      </c>
      <c r="S171" s="277">
        <v>0</v>
      </c>
      <c r="T171" s="278">
        <f>S171*H171</f>
        <v>0</v>
      </c>
      <c r="AR171" s="102" t="s">
        <v>120</v>
      </c>
      <c r="AT171" s="102" t="s">
        <v>116</v>
      </c>
      <c r="AU171" s="102" t="s">
        <v>78</v>
      </c>
      <c r="AY171" s="102" t="s">
        <v>115</v>
      </c>
      <c r="BE171" s="279">
        <f>IF(N171="základní",J171,0)</f>
        <v>0</v>
      </c>
      <c r="BF171" s="279">
        <f>IF(N171="snížená",J171,0)</f>
        <v>0</v>
      </c>
      <c r="BG171" s="279">
        <f>IF(N171="zákl. přenesená",J171,0)</f>
        <v>0</v>
      </c>
      <c r="BH171" s="279">
        <f>IF(N171="sníž. přenesená",J171,0)</f>
        <v>0</v>
      </c>
      <c r="BI171" s="279">
        <f>IF(N171="nulová",J171,0)</f>
        <v>0</v>
      </c>
      <c r="BJ171" s="102" t="s">
        <v>78</v>
      </c>
      <c r="BK171" s="279">
        <f>ROUND(I171*H171,2)</f>
        <v>0</v>
      </c>
      <c r="BL171" s="102" t="s">
        <v>120</v>
      </c>
      <c r="BM171" s="102" t="s">
        <v>284</v>
      </c>
    </row>
    <row r="172" spans="2:65" s="130" customFormat="1" ht="27">
      <c r="B172" s="123"/>
      <c r="D172" s="280" t="s">
        <v>121</v>
      </c>
      <c r="F172" s="281" t="s">
        <v>235</v>
      </c>
      <c r="L172" s="123"/>
      <c r="M172" s="282"/>
      <c r="N172" s="124"/>
      <c r="O172" s="124"/>
      <c r="P172" s="124"/>
      <c r="Q172" s="124"/>
      <c r="R172" s="124"/>
      <c r="S172" s="124"/>
      <c r="T172" s="172"/>
      <c r="AT172" s="102" t="s">
        <v>121</v>
      </c>
      <c r="AU172" s="102" t="s">
        <v>78</v>
      </c>
    </row>
    <row r="173" spans="2:65" s="130" customFormat="1" ht="16.5" customHeight="1">
      <c r="B173" s="123"/>
      <c r="C173" s="269" t="s">
        <v>204</v>
      </c>
      <c r="D173" s="269" t="s">
        <v>116</v>
      </c>
      <c r="E173" s="270" t="s">
        <v>285</v>
      </c>
      <c r="F173" s="271" t="s">
        <v>286</v>
      </c>
      <c r="G173" s="272" t="s">
        <v>168</v>
      </c>
      <c r="H173" s="273">
        <v>10</v>
      </c>
      <c r="I173" s="8"/>
      <c r="J173" s="274">
        <f>ROUND(I173*H173,2)</f>
        <v>0</v>
      </c>
      <c r="K173" s="271" t="s">
        <v>5</v>
      </c>
      <c r="L173" s="123"/>
      <c r="M173" s="275" t="s">
        <v>5</v>
      </c>
      <c r="N173" s="276" t="s">
        <v>41</v>
      </c>
      <c r="O173" s="124"/>
      <c r="P173" s="277">
        <f>O173*H173</f>
        <v>0</v>
      </c>
      <c r="Q173" s="277">
        <v>0</v>
      </c>
      <c r="R173" s="277">
        <f>Q173*H173</f>
        <v>0</v>
      </c>
      <c r="S173" s="277">
        <v>0</v>
      </c>
      <c r="T173" s="278">
        <f>S173*H173</f>
        <v>0</v>
      </c>
      <c r="AR173" s="102" t="s">
        <v>120</v>
      </c>
      <c r="AT173" s="102" t="s">
        <v>116</v>
      </c>
      <c r="AU173" s="102" t="s">
        <v>78</v>
      </c>
      <c r="AY173" s="102" t="s">
        <v>115</v>
      </c>
      <c r="BE173" s="279">
        <f>IF(N173="základní",J173,0)</f>
        <v>0</v>
      </c>
      <c r="BF173" s="279">
        <f>IF(N173="snížená",J173,0)</f>
        <v>0</v>
      </c>
      <c r="BG173" s="279">
        <f>IF(N173="zákl. přenesená",J173,0)</f>
        <v>0</v>
      </c>
      <c r="BH173" s="279">
        <f>IF(N173="sníž. přenesená",J173,0)</f>
        <v>0</v>
      </c>
      <c r="BI173" s="279">
        <f>IF(N173="nulová",J173,0)</f>
        <v>0</v>
      </c>
      <c r="BJ173" s="102" t="s">
        <v>78</v>
      </c>
      <c r="BK173" s="279">
        <f>ROUND(I173*H173,2)</f>
        <v>0</v>
      </c>
      <c r="BL173" s="102" t="s">
        <v>120</v>
      </c>
      <c r="BM173" s="102" t="s">
        <v>287</v>
      </c>
    </row>
    <row r="174" spans="2:65" s="130" customFormat="1" ht="27">
      <c r="B174" s="123"/>
      <c r="D174" s="280" t="s">
        <v>121</v>
      </c>
      <c r="F174" s="281" t="s">
        <v>288</v>
      </c>
      <c r="L174" s="123"/>
      <c r="M174" s="282"/>
      <c r="N174" s="124"/>
      <c r="O174" s="124"/>
      <c r="P174" s="124"/>
      <c r="Q174" s="124"/>
      <c r="R174" s="124"/>
      <c r="S174" s="124"/>
      <c r="T174" s="172"/>
      <c r="AT174" s="102" t="s">
        <v>121</v>
      </c>
      <c r="AU174" s="102" t="s">
        <v>78</v>
      </c>
    </row>
    <row r="175" spans="2:65" s="130" customFormat="1" ht="16.5" customHeight="1">
      <c r="B175" s="123"/>
      <c r="C175" s="269" t="s">
        <v>289</v>
      </c>
      <c r="D175" s="269" t="s">
        <v>116</v>
      </c>
      <c r="E175" s="270" t="s">
        <v>290</v>
      </c>
      <c r="F175" s="271" t="s">
        <v>291</v>
      </c>
      <c r="G175" s="272" t="s">
        <v>168</v>
      </c>
      <c r="H175" s="273">
        <v>25</v>
      </c>
      <c r="I175" s="8"/>
      <c r="J175" s="274">
        <f>ROUND(I175*H175,2)</f>
        <v>0</v>
      </c>
      <c r="K175" s="271" t="s">
        <v>5</v>
      </c>
      <c r="L175" s="123"/>
      <c r="M175" s="275" t="s">
        <v>5</v>
      </c>
      <c r="N175" s="276" t="s">
        <v>41</v>
      </c>
      <c r="O175" s="124"/>
      <c r="P175" s="277">
        <f>O175*H175</f>
        <v>0</v>
      </c>
      <c r="Q175" s="277">
        <v>0</v>
      </c>
      <c r="R175" s="277">
        <f>Q175*H175</f>
        <v>0</v>
      </c>
      <c r="S175" s="277">
        <v>0</v>
      </c>
      <c r="T175" s="278">
        <f>S175*H175</f>
        <v>0</v>
      </c>
      <c r="AR175" s="102" t="s">
        <v>120</v>
      </c>
      <c r="AT175" s="102" t="s">
        <v>116</v>
      </c>
      <c r="AU175" s="102" t="s">
        <v>78</v>
      </c>
      <c r="AY175" s="102" t="s">
        <v>115</v>
      </c>
      <c r="BE175" s="279">
        <f>IF(N175="základní",J175,0)</f>
        <v>0</v>
      </c>
      <c r="BF175" s="279">
        <f>IF(N175="snížená",J175,0)</f>
        <v>0</v>
      </c>
      <c r="BG175" s="279">
        <f>IF(N175="zákl. přenesená",J175,0)</f>
        <v>0</v>
      </c>
      <c r="BH175" s="279">
        <f>IF(N175="sníž. přenesená",J175,0)</f>
        <v>0</v>
      </c>
      <c r="BI175" s="279">
        <f>IF(N175="nulová",J175,0)</f>
        <v>0</v>
      </c>
      <c r="BJ175" s="102" t="s">
        <v>78</v>
      </c>
      <c r="BK175" s="279">
        <f>ROUND(I175*H175,2)</f>
        <v>0</v>
      </c>
      <c r="BL175" s="102" t="s">
        <v>120</v>
      </c>
      <c r="BM175" s="102" t="s">
        <v>292</v>
      </c>
    </row>
    <row r="176" spans="2:65" s="130" customFormat="1" ht="27">
      <c r="B176" s="123"/>
      <c r="D176" s="280" t="s">
        <v>121</v>
      </c>
      <c r="F176" s="281" t="s">
        <v>293</v>
      </c>
      <c r="L176" s="123"/>
      <c r="M176" s="282"/>
      <c r="N176" s="124"/>
      <c r="O176" s="124"/>
      <c r="P176" s="124"/>
      <c r="Q176" s="124"/>
      <c r="R176" s="124"/>
      <c r="S176" s="124"/>
      <c r="T176" s="172"/>
      <c r="AT176" s="102" t="s">
        <v>121</v>
      </c>
      <c r="AU176" s="102" t="s">
        <v>78</v>
      </c>
    </row>
    <row r="177" spans="2:65" s="130" customFormat="1" ht="16.5" customHeight="1">
      <c r="B177" s="123"/>
      <c r="C177" s="269" t="s">
        <v>209</v>
      </c>
      <c r="D177" s="269" t="s">
        <v>116</v>
      </c>
      <c r="E177" s="270" t="s">
        <v>294</v>
      </c>
      <c r="F177" s="271" t="s">
        <v>295</v>
      </c>
      <c r="G177" s="272" t="s">
        <v>119</v>
      </c>
      <c r="H177" s="273">
        <v>2</v>
      </c>
      <c r="I177" s="8"/>
      <c r="J177" s="274">
        <f>ROUND(I177*H177,2)</f>
        <v>0</v>
      </c>
      <c r="K177" s="271" t="s">
        <v>5</v>
      </c>
      <c r="L177" s="123"/>
      <c r="M177" s="275" t="s">
        <v>5</v>
      </c>
      <c r="N177" s="276" t="s">
        <v>41</v>
      </c>
      <c r="O177" s="124"/>
      <c r="P177" s="277">
        <f>O177*H177</f>
        <v>0</v>
      </c>
      <c r="Q177" s="277">
        <v>0</v>
      </c>
      <c r="R177" s="277">
        <f>Q177*H177</f>
        <v>0</v>
      </c>
      <c r="S177" s="277">
        <v>0</v>
      </c>
      <c r="T177" s="278">
        <f>S177*H177</f>
        <v>0</v>
      </c>
      <c r="AR177" s="102" t="s">
        <v>120</v>
      </c>
      <c r="AT177" s="102" t="s">
        <v>116</v>
      </c>
      <c r="AU177" s="102" t="s">
        <v>78</v>
      </c>
      <c r="AY177" s="102" t="s">
        <v>115</v>
      </c>
      <c r="BE177" s="279">
        <f>IF(N177="základní",J177,0)</f>
        <v>0</v>
      </c>
      <c r="BF177" s="279">
        <f>IF(N177="snížená",J177,0)</f>
        <v>0</v>
      </c>
      <c r="BG177" s="279">
        <f>IF(N177="zákl. přenesená",J177,0)</f>
        <v>0</v>
      </c>
      <c r="BH177" s="279">
        <f>IF(N177="sníž. přenesená",J177,0)</f>
        <v>0</v>
      </c>
      <c r="BI177" s="279">
        <f>IF(N177="nulová",J177,0)</f>
        <v>0</v>
      </c>
      <c r="BJ177" s="102" t="s">
        <v>78</v>
      </c>
      <c r="BK177" s="279">
        <f>ROUND(I177*H177,2)</f>
        <v>0</v>
      </c>
      <c r="BL177" s="102" t="s">
        <v>120</v>
      </c>
      <c r="BM177" s="102" t="s">
        <v>296</v>
      </c>
    </row>
    <row r="178" spans="2:65" s="130" customFormat="1" ht="27">
      <c r="B178" s="123"/>
      <c r="D178" s="280" t="s">
        <v>121</v>
      </c>
      <c r="F178" s="281" t="s">
        <v>235</v>
      </c>
      <c r="L178" s="123"/>
      <c r="M178" s="282"/>
      <c r="N178" s="124"/>
      <c r="O178" s="124"/>
      <c r="P178" s="124"/>
      <c r="Q178" s="124"/>
      <c r="R178" s="124"/>
      <c r="S178" s="124"/>
      <c r="T178" s="172"/>
      <c r="AT178" s="102" t="s">
        <v>121</v>
      </c>
      <c r="AU178" s="102" t="s">
        <v>78</v>
      </c>
    </row>
    <row r="179" spans="2:65" s="259" customFormat="1" ht="37.35" customHeight="1">
      <c r="B179" s="258"/>
      <c r="D179" s="260" t="s">
        <v>69</v>
      </c>
      <c r="E179" s="261" t="s">
        <v>132</v>
      </c>
      <c r="F179" s="261" t="s">
        <v>297</v>
      </c>
      <c r="J179" s="262">
        <f>BK179</f>
        <v>0</v>
      </c>
      <c r="L179" s="258"/>
      <c r="M179" s="263"/>
      <c r="N179" s="264"/>
      <c r="O179" s="264"/>
      <c r="P179" s="265">
        <f>SUM(P180:P197)</f>
        <v>0</v>
      </c>
      <c r="Q179" s="264"/>
      <c r="R179" s="265">
        <f>SUM(R180:R197)</f>
        <v>0</v>
      </c>
      <c r="S179" s="264"/>
      <c r="T179" s="266">
        <f>SUM(T180:T197)</f>
        <v>0</v>
      </c>
      <c r="AR179" s="260" t="s">
        <v>78</v>
      </c>
      <c r="AT179" s="267" t="s">
        <v>69</v>
      </c>
      <c r="AU179" s="267" t="s">
        <v>70</v>
      </c>
      <c r="AY179" s="260" t="s">
        <v>115</v>
      </c>
      <c r="BK179" s="268">
        <f>SUM(BK180:BK197)</f>
        <v>0</v>
      </c>
    </row>
    <row r="180" spans="2:65" s="130" customFormat="1" ht="51" customHeight="1">
      <c r="B180" s="123"/>
      <c r="C180" s="269" t="s">
        <v>298</v>
      </c>
      <c r="D180" s="269" t="s">
        <v>116</v>
      </c>
      <c r="E180" s="270" t="s">
        <v>299</v>
      </c>
      <c r="F180" s="271" t="s">
        <v>300</v>
      </c>
      <c r="G180" s="272" t="s">
        <v>119</v>
      </c>
      <c r="H180" s="273">
        <v>1</v>
      </c>
      <c r="I180" s="8"/>
      <c r="J180" s="274">
        <f>ROUND(I180*H180,2)</f>
        <v>0</v>
      </c>
      <c r="K180" s="271" t="s">
        <v>5</v>
      </c>
      <c r="L180" s="123"/>
      <c r="M180" s="275" t="s">
        <v>5</v>
      </c>
      <c r="N180" s="276" t="s">
        <v>41</v>
      </c>
      <c r="O180" s="124"/>
      <c r="P180" s="277">
        <f>O180*H180</f>
        <v>0</v>
      </c>
      <c r="Q180" s="277">
        <v>0</v>
      </c>
      <c r="R180" s="277">
        <f>Q180*H180</f>
        <v>0</v>
      </c>
      <c r="S180" s="277">
        <v>0</v>
      </c>
      <c r="T180" s="278">
        <f>S180*H180</f>
        <v>0</v>
      </c>
      <c r="AR180" s="102" t="s">
        <v>120</v>
      </c>
      <c r="AT180" s="102" t="s">
        <v>116</v>
      </c>
      <c r="AU180" s="102" t="s">
        <v>78</v>
      </c>
      <c r="AY180" s="102" t="s">
        <v>115</v>
      </c>
      <c r="BE180" s="279">
        <f>IF(N180="základní",J180,0)</f>
        <v>0</v>
      </c>
      <c r="BF180" s="279">
        <f>IF(N180="snížená",J180,0)</f>
        <v>0</v>
      </c>
      <c r="BG180" s="279">
        <f>IF(N180="zákl. přenesená",J180,0)</f>
        <v>0</v>
      </c>
      <c r="BH180" s="279">
        <f>IF(N180="sníž. přenesená",J180,0)</f>
        <v>0</v>
      </c>
      <c r="BI180" s="279">
        <f>IF(N180="nulová",J180,0)</f>
        <v>0</v>
      </c>
      <c r="BJ180" s="102" t="s">
        <v>78</v>
      </c>
      <c r="BK180" s="279">
        <f>ROUND(I180*H180,2)</f>
        <v>0</v>
      </c>
      <c r="BL180" s="102" t="s">
        <v>120</v>
      </c>
      <c r="BM180" s="102" t="s">
        <v>301</v>
      </c>
    </row>
    <row r="181" spans="2:65" s="130" customFormat="1" ht="27">
      <c r="B181" s="123"/>
      <c r="D181" s="280" t="s">
        <v>121</v>
      </c>
      <c r="F181" s="281" t="s">
        <v>122</v>
      </c>
      <c r="L181" s="123"/>
      <c r="M181" s="282"/>
      <c r="N181" s="124"/>
      <c r="O181" s="124"/>
      <c r="P181" s="124"/>
      <c r="Q181" s="124"/>
      <c r="R181" s="124"/>
      <c r="S181" s="124"/>
      <c r="T181" s="172"/>
      <c r="AT181" s="102" t="s">
        <v>121</v>
      </c>
      <c r="AU181" s="102" t="s">
        <v>78</v>
      </c>
    </row>
    <row r="182" spans="2:65" s="130" customFormat="1" ht="51" customHeight="1">
      <c r="B182" s="123"/>
      <c r="C182" s="269" t="s">
        <v>212</v>
      </c>
      <c r="D182" s="269" t="s">
        <v>116</v>
      </c>
      <c r="E182" s="270" t="s">
        <v>302</v>
      </c>
      <c r="F182" s="271" t="s">
        <v>303</v>
      </c>
      <c r="G182" s="272" t="s">
        <v>119</v>
      </c>
      <c r="H182" s="273">
        <v>1</v>
      </c>
      <c r="I182" s="8"/>
      <c r="J182" s="274">
        <f>ROUND(I182*H182,2)</f>
        <v>0</v>
      </c>
      <c r="K182" s="271" t="s">
        <v>5</v>
      </c>
      <c r="L182" s="123"/>
      <c r="M182" s="275" t="s">
        <v>5</v>
      </c>
      <c r="N182" s="276" t="s">
        <v>41</v>
      </c>
      <c r="O182" s="124"/>
      <c r="P182" s="277">
        <f>O182*H182</f>
        <v>0</v>
      </c>
      <c r="Q182" s="277">
        <v>0</v>
      </c>
      <c r="R182" s="277">
        <f>Q182*H182</f>
        <v>0</v>
      </c>
      <c r="S182" s="277">
        <v>0</v>
      </c>
      <c r="T182" s="278">
        <f>S182*H182</f>
        <v>0</v>
      </c>
      <c r="AR182" s="102" t="s">
        <v>120</v>
      </c>
      <c r="AT182" s="102" t="s">
        <v>116</v>
      </c>
      <c r="AU182" s="102" t="s">
        <v>78</v>
      </c>
      <c r="AY182" s="102" t="s">
        <v>115</v>
      </c>
      <c r="BE182" s="279">
        <f>IF(N182="základní",J182,0)</f>
        <v>0</v>
      </c>
      <c r="BF182" s="279">
        <f>IF(N182="snížená",J182,0)</f>
        <v>0</v>
      </c>
      <c r="BG182" s="279">
        <f>IF(N182="zákl. přenesená",J182,0)</f>
        <v>0</v>
      </c>
      <c r="BH182" s="279">
        <f>IF(N182="sníž. přenesená",J182,0)</f>
        <v>0</v>
      </c>
      <c r="BI182" s="279">
        <f>IF(N182="nulová",J182,0)</f>
        <v>0</v>
      </c>
      <c r="BJ182" s="102" t="s">
        <v>78</v>
      </c>
      <c r="BK182" s="279">
        <f>ROUND(I182*H182,2)</f>
        <v>0</v>
      </c>
      <c r="BL182" s="102" t="s">
        <v>120</v>
      </c>
      <c r="BM182" s="102" t="s">
        <v>304</v>
      </c>
    </row>
    <row r="183" spans="2:65" s="130" customFormat="1" ht="27">
      <c r="B183" s="123"/>
      <c r="D183" s="280" t="s">
        <v>121</v>
      </c>
      <c r="F183" s="281" t="s">
        <v>122</v>
      </c>
      <c r="L183" s="123"/>
      <c r="M183" s="282"/>
      <c r="N183" s="124"/>
      <c r="O183" s="124"/>
      <c r="P183" s="124"/>
      <c r="Q183" s="124"/>
      <c r="R183" s="124"/>
      <c r="S183" s="124"/>
      <c r="T183" s="172"/>
      <c r="AT183" s="102" t="s">
        <v>121</v>
      </c>
      <c r="AU183" s="102" t="s">
        <v>78</v>
      </c>
    </row>
    <row r="184" spans="2:65" s="130" customFormat="1" ht="25.5" customHeight="1">
      <c r="B184" s="123"/>
      <c r="C184" s="269" t="s">
        <v>305</v>
      </c>
      <c r="D184" s="269" t="s">
        <v>116</v>
      </c>
      <c r="E184" s="270" t="s">
        <v>306</v>
      </c>
      <c r="F184" s="271" t="s">
        <v>307</v>
      </c>
      <c r="G184" s="272" t="s">
        <v>119</v>
      </c>
      <c r="H184" s="273">
        <v>57</v>
      </c>
      <c r="I184" s="8"/>
      <c r="J184" s="274">
        <f>ROUND(I184*H184,2)</f>
        <v>0</v>
      </c>
      <c r="K184" s="271" t="s">
        <v>5</v>
      </c>
      <c r="L184" s="123"/>
      <c r="M184" s="275" t="s">
        <v>5</v>
      </c>
      <c r="N184" s="276" t="s">
        <v>41</v>
      </c>
      <c r="O184" s="124"/>
      <c r="P184" s="277">
        <f>O184*H184</f>
        <v>0</v>
      </c>
      <c r="Q184" s="277">
        <v>0</v>
      </c>
      <c r="R184" s="277">
        <f>Q184*H184</f>
        <v>0</v>
      </c>
      <c r="S184" s="277">
        <v>0</v>
      </c>
      <c r="T184" s="278">
        <f>S184*H184</f>
        <v>0</v>
      </c>
      <c r="AR184" s="102" t="s">
        <v>120</v>
      </c>
      <c r="AT184" s="102" t="s">
        <v>116</v>
      </c>
      <c r="AU184" s="102" t="s">
        <v>78</v>
      </c>
      <c r="AY184" s="102" t="s">
        <v>115</v>
      </c>
      <c r="BE184" s="279">
        <f>IF(N184="základní",J184,0)</f>
        <v>0</v>
      </c>
      <c r="BF184" s="279">
        <f>IF(N184="snížená",J184,0)</f>
        <v>0</v>
      </c>
      <c r="BG184" s="279">
        <f>IF(N184="zákl. přenesená",J184,0)</f>
        <v>0</v>
      </c>
      <c r="BH184" s="279">
        <f>IF(N184="sníž. přenesená",J184,0)</f>
        <v>0</v>
      </c>
      <c r="BI184" s="279">
        <f>IF(N184="nulová",J184,0)</f>
        <v>0</v>
      </c>
      <c r="BJ184" s="102" t="s">
        <v>78</v>
      </c>
      <c r="BK184" s="279">
        <f>ROUND(I184*H184,2)</f>
        <v>0</v>
      </c>
      <c r="BL184" s="102" t="s">
        <v>120</v>
      </c>
      <c r="BM184" s="102" t="s">
        <v>308</v>
      </c>
    </row>
    <row r="185" spans="2:65" s="130" customFormat="1" ht="27">
      <c r="B185" s="123"/>
      <c r="D185" s="280" t="s">
        <v>121</v>
      </c>
      <c r="F185" s="281" t="s">
        <v>309</v>
      </c>
      <c r="L185" s="123"/>
      <c r="M185" s="282"/>
      <c r="N185" s="124"/>
      <c r="O185" s="124"/>
      <c r="P185" s="124"/>
      <c r="Q185" s="124"/>
      <c r="R185" s="124"/>
      <c r="S185" s="124"/>
      <c r="T185" s="172"/>
      <c r="AT185" s="102" t="s">
        <v>121</v>
      </c>
      <c r="AU185" s="102" t="s">
        <v>78</v>
      </c>
    </row>
    <row r="186" spans="2:65" s="130" customFormat="1" ht="16.5" customHeight="1">
      <c r="B186" s="123"/>
      <c r="C186" s="269" t="s">
        <v>216</v>
      </c>
      <c r="D186" s="269" t="s">
        <v>116</v>
      </c>
      <c r="E186" s="270" t="s">
        <v>310</v>
      </c>
      <c r="F186" s="271" t="s">
        <v>311</v>
      </c>
      <c r="G186" s="272" t="s">
        <v>168</v>
      </c>
      <c r="H186" s="273">
        <v>40</v>
      </c>
      <c r="I186" s="8"/>
      <c r="J186" s="274">
        <f>ROUND(I186*H186,2)</f>
        <v>0</v>
      </c>
      <c r="K186" s="271" t="s">
        <v>5</v>
      </c>
      <c r="L186" s="123"/>
      <c r="M186" s="275" t="s">
        <v>5</v>
      </c>
      <c r="N186" s="276" t="s">
        <v>41</v>
      </c>
      <c r="O186" s="124"/>
      <c r="P186" s="277">
        <f>O186*H186</f>
        <v>0</v>
      </c>
      <c r="Q186" s="277">
        <v>0</v>
      </c>
      <c r="R186" s="277">
        <f>Q186*H186</f>
        <v>0</v>
      </c>
      <c r="S186" s="277">
        <v>0</v>
      </c>
      <c r="T186" s="278">
        <f>S186*H186</f>
        <v>0</v>
      </c>
      <c r="AR186" s="102" t="s">
        <v>120</v>
      </c>
      <c r="AT186" s="102" t="s">
        <v>116</v>
      </c>
      <c r="AU186" s="102" t="s">
        <v>78</v>
      </c>
      <c r="AY186" s="102" t="s">
        <v>115</v>
      </c>
      <c r="BE186" s="279">
        <f>IF(N186="základní",J186,0)</f>
        <v>0</v>
      </c>
      <c r="BF186" s="279">
        <f>IF(N186="snížená",J186,0)</f>
        <v>0</v>
      </c>
      <c r="BG186" s="279">
        <f>IF(N186="zákl. přenesená",J186,0)</f>
        <v>0</v>
      </c>
      <c r="BH186" s="279">
        <f>IF(N186="sníž. přenesená",J186,0)</f>
        <v>0</v>
      </c>
      <c r="BI186" s="279">
        <f>IF(N186="nulová",J186,0)</f>
        <v>0</v>
      </c>
      <c r="BJ186" s="102" t="s">
        <v>78</v>
      </c>
      <c r="BK186" s="279">
        <f>ROUND(I186*H186,2)</f>
        <v>0</v>
      </c>
      <c r="BL186" s="102" t="s">
        <v>120</v>
      </c>
      <c r="BM186" s="102" t="s">
        <v>312</v>
      </c>
    </row>
    <row r="187" spans="2:65" s="130" customFormat="1" ht="27">
      <c r="B187" s="123"/>
      <c r="D187" s="280" t="s">
        <v>121</v>
      </c>
      <c r="F187" s="281" t="s">
        <v>313</v>
      </c>
      <c r="L187" s="123"/>
      <c r="M187" s="282"/>
      <c r="N187" s="124"/>
      <c r="O187" s="124"/>
      <c r="P187" s="124"/>
      <c r="Q187" s="124"/>
      <c r="R187" s="124"/>
      <c r="S187" s="124"/>
      <c r="T187" s="172"/>
      <c r="AT187" s="102" t="s">
        <v>121</v>
      </c>
      <c r="AU187" s="102" t="s">
        <v>78</v>
      </c>
    </row>
    <row r="188" spans="2:65" s="130" customFormat="1" ht="16.5" customHeight="1">
      <c r="B188" s="123"/>
      <c r="C188" s="269" t="s">
        <v>314</v>
      </c>
      <c r="D188" s="269" t="s">
        <v>116</v>
      </c>
      <c r="E188" s="270" t="s">
        <v>315</v>
      </c>
      <c r="F188" s="271" t="s">
        <v>291</v>
      </c>
      <c r="G188" s="272" t="s">
        <v>168</v>
      </c>
      <c r="H188" s="273">
        <v>460</v>
      </c>
      <c r="I188" s="8"/>
      <c r="J188" s="274">
        <f>ROUND(I188*H188,2)</f>
        <v>0</v>
      </c>
      <c r="K188" s="271" t="s">
        <v>5</v>
      </c>
      <c r="L188" s="123"/>
      <c r="M188" s="275" t="s">
        <v>5</v>
      </c>
      <c r="N188" s="276" t="s">
        <v>41</v>
      </c>
      <c r="O188" s="124"/>
      <c r="P188" s="277">
        <f>O188*H188</f>
        <v>0</v>
      </c>
      <c r="Q188" s="277">
        <v>0</v>
      </c>
      <c r="R188" s="277">
        <f>Q188*H188</f>
        <v>0</v>
      </c>
      <c r="S188" s="277">
        <v>0</v>
      </c>
      <c r="T188" s="278">
        <f>S188*H188</f>
        <v>0</v>
      </c>
      <c r="AR188" s="102" t="s">
        <v>120</v>
      </c>
      <c r="AT188" s="102" t="s">
        <v>116</v>
      </c>
      <c r="AU188" s="102" t="s">
        <v>78</v>
      </c>
      <c r="AY188" s="102" t="s">
        <v>115</v>
      </c>
      <c r="BE188" s="279">
        <f>IF(N188="základní",J188,0)</f>
        <v>0</v>
      </c>
      <c r="BF188" s="279">
        <f>IF(N188="snížená",J188,0)</f>
        <v>0</v>
      </c>
      <c r="BG188" s="279">
        <f>IF(N188="zákl. přenesená",J188,0)</f>
        <v>0</v>
      </c>
      <c r="BH188" s="279">
        <f>IF(N188="sníž. přenesená",J188,0)</f>
        <v>0</v>
      </c>
      <c r="BI188" s="279">
        <f>IF(N188="nulová",J188,0)</f>
        <v>0</v>
      </c>
      <c r="BJ188" s="102" t="s">
        <v>78</v>
      </c>
      <c r="BK188" s="279">
        <f>ROUND(I188*H188,2)</f>
        <v>0</v>
      </c>
      <c r="BL188" s="102" t="s">
        <v>120</v>
      </c>
      <c r="BM188" s="102" t="s">
        <v>123</v>
      </c>
    </row>
    <row r="189" spans="2:65" s="130" customFormat="1" ht="27">
      <c r="B189" s="123"/>
      <c r="D189" s="280" t="s">
        <v>121</v>
      </c>
      <c r="F189" s="281" t="s">
        <v>316</v>
      </c>
      <c r="L189" s="123"/>
      <c r="M189" s="282"/>
      <c r="N189" s="124"/>
      <c r="O189" s="124"/>
      <c r="P189" s="124"/>
      <c r="Q189" s="124"/>
      <c r="R189" s="124"/>
      <c r="S189" s="124"/>
      <c r="T189" s="172"/>
      <c r="AT189" s="102" t="s">
        <v>121</v>
      </c>
      <c r="AU189" s="102" t="s">
        <v>78</v>
      </c>
    </row>
    <row r="190" spans="2:65" s="130" customFormat="1" ht="16.5" customHeight="1">
      <c r="B190" s="123"/>
      <c r="C190" s="269" t="s">
        <v>219</v>
      </c>
      <c r="D190" s="269" t="s">
        <v>116</v>
      </c>
      <c r="E190" s="270" t="s">
        <v>317</v>
      </c>
      <c r="F190" s="271" t="s">
        <v>318</v>
      </c>
      <c r="G190" s="272" t="s">
        <v>168</v>
      </c>
      <c r="H190" s="273">
        <v>150</v>
      </c>
      <c r="I190" s="8"/>
      <c r="J190" s="274">
        <f>ROUND(I190*H190,2)</f>
        <v>0</v>
      </c>
      <c r="K190" s="271" t="s">
        <v>5</v>
      </c>
      <c r="L190" s="123"/>
      <c r="M190" s="275" t="s">
        <v>5</v>
      </c>
      <c r="N190" s="276" t="s">
        <v>41</v>
      </c>
      <c r="O190" s="124"/>
      <c r="P190" s="277">
        <f>O190*H190</f>
        <v>0</v>
      </c>
      <c r="Q190" s="277">
        <v>0</v>
      </c>
      <c r="R190" s="277">
        <f>Q190*H190</f>
        <v>0</v>
      </c>
      <c r="S190" s="277">
        <v>0</v>
      </c>
      <c r="T190" s="278">
        <f>S190*H190</f>
        <v>0</v>
      </c>
      <c r="AR190" s="102" t="s">
        <v>120</v>
      </c>
      <c r="AT190" s="102" t="s">
        <v>116</v>
      </c>
      <c r="AU190" s="102" t="s">
        <v>78</v>
      </c>
      <c r="AY190" s="102" t="s">
        <v>115</v>
      </c>
      <c r="BE190" s="279">
        <f>IF(N190="základní",J190,0)</f>
        <v>0</v>
      </c>
      <c r="BF190" s="279">
        <f>IF(N190="snížená",J190,0)</f>
        <v>0</v>
      </c>
      <c r="BG190" s="279">
        <f>IF(N190="zákl. přenesená",J190,0)</f>
        <v>0</v>
      </c>
      <c r="BH190" s="279">
        <f>IF(N190="sníž. přenesená",J190,0)</f>
        <v>0</v>
      </c>
      <c r="BI190" s="279">
        <f>IF(N190="nulová",J190,0)</f>
        <v>0</v>
      </c>
      <c r="BJ190" s="102" t="s">
        <v>78</v>
      </c>
      <c r="BK190" s="279">
        <f>ROUND(I190*H190,2)</f>
        <v>0</v>
      </c>
      <c r="BL190" s="102" t="s">
        <v>120</v>
      </c>
      <c r="BM190" s="102" t="s">
        <v>129</v>
      </c>
    </row>
    <row r="191" spans="2:65" s="130" customFormat="1" ht="27">
      <c r="B191" s="123"/>
      <c r="D191" s="280" t="s">
        <v>121</v>
      </c>
      <c r="F191" s="281" t="s">
        <v>319</v>
      </c>
      <c r="L191" s="123"/>
      <c r="M191" s="282"/>
      <c r="N191" s="124"/>
      <c r="O191" s="124"/>
      <c r="P191" s="124"/>
      <c r="Q191" s="124"/>
      <c r="R191" s="124"/>
      <c r="S191" s="124"/>
      <c r="T191" s="172"/>
      <c r="AT191" s="102" t="s">
        <v>121</v>
      </c>
      <c r="AU191" s="102" t="s">
        <v>78</v>
      </c>
    </row>
    <row r="192" spans="2:65" s="130" customFormat="1" ht="16.5" customHeight="1">
      <c r="B192" s="123"/>
      <c r="C192" s="269" t="s">
        <v>320</v>
      </c>
      <c r="D192" s="269" t="s">
        <v>116</v>
      </c>
      <c r="E192" s="270" t="s">
        <v>321</v>
      </c>
      <c r="F192" s="271" t="s">
        <v>322</v>
      </c>
      <c r="G192" s="272" t="s">
        <v>168</v>
      </c>
      <c r="H192" s="273">
        <v>100</v>
      </c>
      <c r="I192" s="8"/>
      <c r="J192" s="274">
        <f>ROUND(I192*H192,2)</f>
        <v>0</v>
      </c>
      <c r="K192" s="271" t="s">
        <v>5</v>
      </c>
      <c r="L192" s="123"/>
      <c r="M192" s="275" t="s">
        <v>5</v>
      </c>
      <c r="N192" s="276" t="s">
        <v>41</v>
      </c>
      <c r="O192" s="124"/>
      <c r="P192" s="277">
        <f>O192*H192</f>
        <v>0</v>
      </c>
      <c r="Q192" s="277">
        <v>0</v>
      </c>
      <c r="R192" s="277">
        <f>Q192*H192</f>
        <v>0</v>
      </c>
      <c r="S192" s="277">
        <v>0</v>
      </c>
      <c r="T192" s="278">
        <f>S192*H192</f>
        <v>0</v>
      </c>
      <c r="AR192" s="102" t="s">
        <v>120</v>
      </c>
      <c r="AT192" s="102" t="s">
        <v>116</v>
      </c>
      <c r="AU192" s="102" t="s">
        <v>78</v>
      </c>
      <c r="AY192" s="102" t="s">
        <v>115</v>
      </c>
      <c r="BE192" s="279">
        <f>IF(N192="základní",J192,0)</f>
        <v>0</v>
      </c>
      <c r="BF192" s="279">
        <f>IF(N192="snížená",J192,0)</f>
        <v>0</v>
      </c>
      <c r="BG192" s="279">
        <f>IF(N192="zákl. přenesená",J192,0)</f>
        <v>0</v>
      </c>
      <c r="BH192" s="279">
        <f>IF(N192="sníž. přenesená",J192,0)</f>
        <v>0</v>
      </c>
      <c r="BI192" s="279">
        <f>IF(N192="nulová",J192,0)</f>
        <v>0</v>
      </c>
      <c r="BJ192" s="102" t="s">
        <v>78</v>
      </c>
      <c r="BK192" s="279">
        <f>ROUND(I192*H192,2)</f>
        <v>0</v>
      </c>
      <c r="BL192" s="102" t="s">
        <v>120</v>
      </c>
      <c r="BM192" s="102" t="s">
        <v>137</v>
      </c>
    </row>
    <row r="193" spans="2:65" s="130" customFormat="1" ht="27">
      <c r="B193" s="123"/>
      <c r="D193" s="280" t="s">
        <v>121</v>
      </c>
      <c r="F193" s="281" t="s">
        <v>323</v>
      </c>
      <c r="L193" s="123"/>
      <c r="M193" s="282"/>
      <c r="N193" s="124"/>
      <c r="O193" s="124"/>
      <c r="P193" s="124"/>
      <c r="Q193" s="124"/>
      <c r="R193" s="124"/>
      <c r="S193" s="124"/>
      <c r="T193" s="172"/>
      <c r="AT193" s="102" t="s">
        <v>121</v>
      </c>
      <c r="AU193" s="102" t="s">
        <v>78</v>
      </c>
    </row>
    <row r="194" spans="2:65" s="130" customFormat="1" ht="16.5" customHeight="1">
      <c r="B194" s="123"/>
      <c r="C194" s="269" t="s">
        <v>223</v>
      </c>
      <c r="D194" s="269" t="s">
        <v>116</v>
      </c>
      <c r="E194" s="270" t="s">
        <v>324</v>
      </c>
      <c r="F194" s="271" t="s">
        <v>325</v>
      </c>
      <c r="G194" s="272" t="s">
        <v>168</v>
      </c>
      <c r="H194" s="273">
        <v>80</v>
      </c>
      <c r="I194" s="8"/>
      <c r="J194" s="274">
        <f>ROUND(I194*H194,2)</f>
        <v>0</v>
      </c>
      <c r="K194" s="271" t="s">
        <v>5</v>
      </c>
      <c r="L194" s="123"/>
      <c r="M194" s="275" t="s">
        <v>5</v>
      </c>
      <c r="N194" s="276" t="s">
        <v>41</v>
      </c>
      <c r="O194" s="124"/>
      <c r="P194" s="277">
        <f>O194*H194</f>
        <v>0</v>
      </c>
      <c r="Q194" s="277">
        <v>0</v>
      </c>
      <c r="R194" s="277">
        <f>Q194*H194</f>
        <v>0</v>
      </c>
      <c r="S194" s="277">
        <v>0</v>
      </c>
      <c r="T194" s="278">
        <f>S194*H194</f>
        <v>0</v>
      </c>
      <c r="AR194" s="102" t="s">
        <v>120</v>
      </c>
      <c r="AT194" s="102" t="s">
        <v>116</v>
      </c>
      <c r="AU194" s="102" t="s">
        <v>78</v>
      </c>
      <c r="AY194" s="102" t="s">
        <v>115</v>
      </c>
      <c r="BE194" s="279">
        <f>IF(N194="základní",J194,0)</f>
        <v>0</v>
      </c>
      <c r="BF194" s="279">
        <f>IF(N194="snížená",J194,0)</f>
        <v>0</v>
      </c>
      <c r="BG194" s="279">
        <f>IF(N194="zákl. přenesená",J194,0)</f>
        <v>0</v>
      </c>
      <c r="BH194" s="279">
        <f>IF(N194="sníž. přenesená",J194,0)</f>
        <v>0</v>
      </c>
      <c r="BI194" s="279">
        <f>IF(N194="nulová",J194,0)</f>
        <v>0</v>
      </c>
      <c r="BJ194" s="102" t="s">
        <v>78</v>
      </c>
      <c r="BK194" s="279">
        <f>ROUND(I194*H194,2)</f>
        <v>0</v>
      </c>
      <c r="BL194" s="102" t="s">
        <v>120</v>
      </c>
      <c r="BM194" s="102" t="s">
        <v>146</v>
      </c>
    </row>
    <row r="195" spans="2:65" s="130" customFormat="1" ht="27">
      <c r="B195" s="123"/>
      <c r="D195" s="280" t="s">
        <v>121</v>
      </c>
      <c r="F195" s="281" t="s">
        <v>326</v>
      </c>
      <c r="L195" s="123"/>
      <c r="M195" s="282"/>
      <c r="N195" s="124"/>
      <c r="O195" s="124"/>
      <c r="P195" s="124"/>
      <c r="Q195" s="124"/>
      <c r="R195" s="124"/>
      <c r="S195" s="124"/>
      <c r="T195" s="172"/>
      <c r="AT195" s="102" t="s">
        <v>121</v>
      </c>
      <c r="AU195" s="102" t="s">
        <v>78</v>
      </c>
    </row>
    <row r="196" spans="2:65" s="130" customFormat="1" ht="16.5" customHeight="1">
      <c r="B196" s="123"/>
      <c r="C196" s="269" t="s">
        <v>327</v>
      </c>
      <c r="D196" s="269" t="s">
        <v>116</v>
      </c>
      <c r="E196" s="270" t="s">
        <v>328</v>
      </c>
      <c r="F196" s="271" t="s">
        <v>329</v>
      </c>
      <c r="G196" s="272" t="s">
        <v>119</v>
      </c>
      <c r="H196" s="273">
        <v>1</v>
      </c>
      <c r="I196" s="8"/>
      <c r="J196" s="274">
        <f>ROUND(I196*H196,2)</f>
        <v>0</v>
      </c>
      <c r="K196" s="271" t="s">
        <v>5</v>
      </c>
      <c r="L196" s="123"/>
      <c r="M196" s="275" t="s">
        <v>5</v>
      </c>
      <c r="N196" s="276" t="s">
        <v>41</v>
      </c>
      <c r="O196" s="124"/>
      <c r="P196" s="277">
        <f>O196*H196</f>
        <v>0</v>
      </c>
      <c r="Q196" s="277">
        <v>0</v>
      </c>
      <c r="R196" s="277">
        <f>Q196*H196</f>
        <v>0</v>
      </c>
      <c r="S196" s="277">
        <v>0</v>
      </c>
      <c r="T196" s="278">
        <f>S196*H196</f>
        <v>0</v>
      </c>
      <c r="AR196" s="102" t="s">
        <v>120</v>
      </c>
      <c r="AT196" s="102" t="s">
        <v>116</v>
      </c>
      <c r="AU196" s="102" t="s">
        <v>78</v>
      </c>
      <c r="AY196" s="102" t="s">
        <v>115</v>
      </c>
      <c r="BE196" s="279">
        <f>IF(N196="základní",J196,0)</f>
        <v>0</v>
      </c>
      <c r="BF196" s="279">
        <f>IF(N196="snížená",J196,0)</f>
        <v>0</v>
      </c>
      <c r="BG196" s="279">
        <f>IF(N196="zákl. přenesená",J196,0)</f>
        <v>0</v>
      </c>
      <c r="BH196" s="279">
        <f>IF(N196="sníž. přenesená",J196,0)</f>
        <v>0</v>
      </c>
      <c r="BI196" s="279">
        <f>IF(N196="nulová",J196,0)</f>
        <v>0</v>
      </c>
      <c r="BJ196" s="102" t="s">
        <v>78</v>
      </c>
      <c r="BK196" s="279">
        <f>ROUND(I196*H196,2)</f>
        <v>0</v>
      </c>
      <c r="BL196" s="102" t="s">
        <v>120</v>
      </c>
      <c r="BM196" s="102" t="s">
        <v>155</v>
      </c>
    </row>
    <row r="197" spans="2:65" s="130" customFormat="1" ht="27">
      <c r="B197" s="123"/>
      <c r="D197" s="280" t="s">
        <v>121</v>
      </c>
      <c r="F197" s="281" t="s">
        <v>122</v>
      </c>
      <c r="L197" s="123"/>
      <c r="M197" s="282"/>
      <c r="N197" s="124"/>
      <c r="O197" s="124"/>
      <c r="P197" s="124"/>
      <c r="Q197" s="124"/>
      <c r="R197" s="124"/>
      <c r="S197" s="124"/>
      <c r="T197" s="172"/>
      <c r="AT197" s="102" t="s">
        <v>121</v>
      </c>
      <c r="AU197" s="102" t="s">
        <v>78</v>
      </c>
    </row>
    <row r="198" spans="2:65" s="259" customFormat="1" ht="37.35" customHeight="1">
      <c r="B198" s="258"/>
      <c r="D198" s="260" t="s">
        <v>69</v>
      </c>
      <c r="E198" s="261" t="s">
        <v>128</v>
      </c>
      <c r="F198" s="261" t="s">
        <v>330</v>
      </c>
      <c r="J198" s="262">
        <f>BK198</f>
        <v>0</v>
      </c>
      <c r="L198" s="258"/>
      <c r="M198" s="263"/>
      <c r="N198" s="264"/>
      <c r="O198" s="264"/>
      <c r="P198" s="265">
        <f>SUM(P199:P224)</f>
        <v>0</v>
      </c>
      <c r="Q198" s="264"/>
      <c r="R198" s="265">
        <f>SUM(R199:R224)</f>
        <v>0</v>
      </c>
      <c r="S198" s="264"/>
      <c r="T198" s="266">
        <f>SUM(T199:T224)</f>
        <v>0</v>
      </c>
      <c r="AR198" s="260" t="s">
        <v>78</v>
      </c>
      <c r="AT198" s="267" t="s">
        <v>69</v>
      </c>
      <c r="AU198" s="267" t="s">
        <v>70</v>
      </c>
      <c r="AY198" s="260" t="s">
        <v>115</v>
      </c>
      <c r="BK198" s="268">
        <f>SUM(BK199:BK224)</f>
        <v>0</v>
      </c>
    </row>
    <row r="199" spans="2:65" s="130" customFormat="1" ht="16.5" customHeight="1">
      <c r="B199" s="123"/>
      <c r="C199" s="269" t="s">
        <v>226</v>
      </c>
      <c r="D199" s="269" t="s">
        <v>116</v>
      </c>
      <c r="E199" s="270" t="s">
        <v>331</v>
      </c>
      <c r="F199" s="271" t="s">
        <v>332</v>
      </c>
      <c r="G199" s="272" t="s">
        <v>333</v>
      </c>
      <c r="H199" s="273">
        <v>24</v>
      </c>
      <c r="I199" s="8"/>
      <c r="J199" s="274">
        <f>ROUND(I199*H199,2)</f>
        <v>0</v>
      </c>
      <c r="K199" s="271" t="s">
        <v>5</v>
      </c>
      <c r="L199" s="123"/>
      <c r="M199" s="275" t="s">
        <v>5</v>
      </c>
      <c r="N199" s="276" t="s">
        <v>41</v>
      </c>
      <c r="O199" s="124"/>
      <c r="P199" s="277">
        <f>O199*H199</f>
        <v>0</v>
      </c>
      <c r="Q199" s="277">
        <v>0</v>
      </c>
      <c r="R199" s="277">
        <f>Q199*H199</f>
        <v>0</v>
      </c>
      <c r="S199" s="277">
        <v>0</v>
      </c>
      <c r="T199" s="278">
        <f>S199*H199</f>
        <v>0</v>
      </c>
      <c r="AR199" s="102" t="s">
        <v>120</v>
      </c>
      <c r="AT199" s="102" t="s">
        <v>116</v>
      </c>
      <c r="AU199" s="102" t="s">
        <v>78</v>
      </c>
      <c r="AY199" s="102" t="s">
        <v>115</v>
      </c>
      <c r="BE199" s="279">
        <f>IF(N199="základní",J199,0)</f>
        <v>0</v>
      </c>
      <c r="BF199" s="279">
        <f>IF(N199="snížená",J199,0)</f>
        <v>0</v>
      </c>
      <c r="BG199" s="279">
        <f>IF(N199="zákl. přenesená",J199,0)</f>
        <v>0</v>
      </c>
      <c r="BH199" s="279">
        <f>IF(N199="sníž. přenesená",J199,0)</f>
        <v>0</v>
      </c>
      <c r="BI199" s="279">
        <f>IF(N199="nulová",J199,0)</f>
        <v>0</v>
      </c>
      <c r="BJ199" s="102" t="s">
        <v>78</v>
      </c>
      <c r="BK199" s="279">
        <f>ROUND(I199*H199,2)</f>
        <v>0</v>
      </c>
      <c r="BL199" s="102" t="s">
        <v>120</v>
      </c>
      <c r="BM199" s="102" t="s">
        <v>162</v>
      </c>
    </row>
    <row r="200" spans="2:65" s="130" customFormat="1" ht="27">
      <c r="B200" s="123"/>
      <c r="D200" s="280" t="s">
        <v>121</v>
      </c>
      <c r="F200" s="281" t="s">
        <v>334</v>
      </c>
      <c r="L200" s="123"/>
      <c r="M200" s="282"/>
      <c r="N200" s="124"/>
      <c r="O200" s="124"/>
      <c r="P200" s="124"/>
      <c r="Q200" s="124"/>
      <c r="R200" s="124"/>
      <c r="S200" s="124"/>
      <c r="T200" s="172"/>
      <c r="AT200" s="102" t="s">
        <v>121</v>
      </c>
      <c r="AU200" s="102" t="s">
        <v>78</v>
      </c>
    </row>
    <row r="201" spans="2:65" s="130" customFormat="1" ht="16.5" customHeight="1">
      <c r="B201" s="123"/>
      <c r="C201" s="269" t="s">
        <v>335</v>
      </c>
      <c r="D201" s="269" t="s">
        <v>116</v>
      </c>
      <c r="E201" s="270" t="s">
        <v>336</v>
      </c>
      <c r="F201" s="271" t="s">
        <v>337</v>
      </c>
      <c r="G201" s="272" t="s">
        <v>119</v>
      </c>
      <c r="H201" s="273">
        <v>350</v>
      </c>
      <c r="I201" s="8"/>
      <c r="J201" s="274">
        <f>ROUND(I201*H201,2)</f>
        <v>0</v>
      </c>
      <c r="K201" s="271" t="s">
        <v>5</v>
      </c>
      <c r="L201" s="123"/>
      <c r="M201" s="275" t="s">
        <v>5</v>
      </c>
      <c r="N201" s="276" t="s">
        <v>41</v>
      </c>
      <c r="O201" s="124"/>
      <c r="P201" s="277">
        <f>O201*H201</f>
        <v>0</v>
      </c>
      <c r="Q201" s="277">
        <v>0</v>
      </c>
      <c r="R201" s="277">
        <f>Q201*H201</f>
        <v>0</v>
      </c>
      <c r="S201" s="277">
        <v>0</v>
      </c>
      <c r="T201" s="278">
        <f>S201*H201</f>
        <v>0</v>
      </c>
      <c r="AR201" s="102" t="s">
        <v>120</v>
      </c>
      <c r="AT201" s="102" t="s">
        <v>116</v>
      </c>
      <c r="AU201" s="102" t="s">
        <v>78</v>
      </c>
      <c r="AY201" s="102" t="s">
        <v>115</v>
      </c>
      <c r="BE201" s="279">
        <f>IF(N201="základní",J201,0)</f>
        <v>0</v>
      </c>
      <c r="BF201" s="279">
        <f>IF(N201="snížená",J201,0)</f>
        <v>0</v>
      </c>
      <c r="BG201" s="279">
        <f>IF(N201="zákl. přenesená",J201,0)</f>
        <v>0</v>
      </c>
      <c r="BH201" s="279">
        <f>IF(N201="sníž. přenesená",J201,0)</f>
        <v>0</v>
      </c>
      <c r="BI201" s="279">
        <f>IF(N201="nulová",J201,0)</f>
        <v>0</v>
      </c>
      <c r="BJ201" s="102" t="s">
        <v>78</v>
      </c>
      <c r="BK201" s="279">
        <f>ROUND(I201*H201,2)</f>
        <v>0</v>
      </c>
      <c r="BL201" s="102" t="s">
        <v>120</v>
      </c>
      <c r="BM201" s="102" t="s">
        <v>171</v>
      </c>
    </row>
    <row r="202" spans="2:65" s="130" customFormat="1" ht="27">
      <c r="B202" s="123"/>
      <c r="D202" s="280" t="s">
        <v>121</v>
      </c>
      <c r="F202" s="281" t="s">
        <v>338</v>
      </c>
      <c r="L202" s="123"/>
      <c r="M202" s="282"/>
      <c r="N202" s="124"/>
      <c r="O202" s="124"/>
      <c r="P202" s="124"/>
      <c r="Q202" s="124"/>
      <c r="R202" s="124"/>
      <c r="S202" s="124"/>
      <c r="T202" s="172"/>
      <c r="AT202" s="102" t="s">
        <v>121</v>
      </c>
      <c r="AU202" s="102" t="s">
        <v>78</v>
      </c>
    </row>
    <row r="203" spans="2:65" s="130" customFormat="1" ht="16.5" customHeight="1">
      <c r="B203" s="123"/>
      <c r="C203" s="269" t="s">
        <v>230</v>
      </c>
      <c r="D203" s="269" t="s">
        <v>116</v>
      </c>
      <c r="E203" s="270" t="s">
        <v>339</v>
      </c>
      <c r="F203" s="271" t="s">
        <v>340</v>
      </c>
      <c r="G203" s="272" t="s">
        <v>168</v>
      </c>
      <c r="H203" s="273">
        <v>150</v>
      </c>
      <c r="I203" s="8"/>
      <c r="J203" s="274">
        <f>ROUND(I203*H203,2)</f>
        <v>0</v>
      </c>
      <c r="K203" s="271" t="s">
        <v>5</v>
      </c>
      <c r="L203" s="123"/>
      <c r="M203" s="275" t="s">
        <v>5</v>
      </c>
      <c r="N203" s="276" t="s">
        <v>41</v>
      </c>
      <c r="O203" s="124"/>
      <c r="P203" s="277">
        <f>O203*H203</f>
        <v>0</v>
      </c>
      <c r="Q203" s="277">
        <v>0</v>
      </c>
      <c r="R203" s="277">
        <f>Q203*H203</f>
        <v>0</v>
      </c>
      <c r="S203" s="277">
        <v>0</v>
      </c>
      <c r="T203" s="278">
        <f>S203*H203</f>
        <v>0</v>
      </c>
      <c r="AR203" s="102" t="s">
        <v>120</v>
      </c>
      <c r="AT203" s="102" t="s">
        <v>116</v>
      </c>
      <c r="AU203" s="102" t="s">
        <v>78</v>
      </c>
      <c r="AY203" s="102" t="s">
        <v>115</v>
      </c>
      <c r="BE203" s="279">
        <f>IF(N203="základní",J203,0)</f>
        <v>0</v>
      </c>
      <c r="BF203" s="279">
        <f>IF(N203="snížená",J203,0)</f>
        <v>0</v>
      </c>
      <c r="BG203" s="279">
        <f>IF(N203="zákl. přenesená",J203,0)</f>
        <v>0</v>
      </c>
      <c r="BH203" s="279">
        <f>IF(N203="sníž. přenesená",J203,0)</f>
        <v>0</v>
      </c>
      <c r="BI203" s="279">
        <f>IF(N203="nulová",J203,0)</f>
        <v>0</v>
      </c>
      <c r="BJ203" s="102" t="s">
        <v>78</v>
      </c>
      <c r="BK203" s="279">
        <f>ROUND(I203*H203,2)</f>
        <v>0</v>
      </c>
      <c r="BL203" s="102" t="s">
        <v>120</v>
      </c>
      <c r="BM203" s="102" t="s">
        <v>341</v>
      </c>
    </row>
    <row r="204" spans="2:65" s="130" customFormat="1" ht="27">
      <c r="B204" s="123"/>
      <c r="D204" s="280" t="s">
        <v>121</v>
      </c>
      <c r="F204" s="281" t="s">
        <v>342</v>
      </c>
      <c r="L204" s="123"/>
      <c r="M204" s="282"/>
      <c r="N204" s="124"/>
      <c r="O204" s="124"/>
      <c r="P204" s="124"/>
      <c r="Q204" s="124"/>
      <c r="R204" s="124"/>
      <c r="S204" s="124"/>
      <c r="T204" s="172"/>
      <c r="AT204" s="102" t="s">
        <v>121</v>
      </c>
      <c r="AU204" s="102" t="s">
        <v>78</v>
      </c>
    </row>
    <row r="205" spans="2:65" s="130" customFormat="1" ht="16.5" customHeight="1">
      <c r="B205" s="123"/>
      <c r="C205" s="269" t="s">
        <v>343</v>
      </c>
      <c r="D205" s="269" t="s">
        <v>116</v>
      </c>
      <c r="E205" s="270" t="s">
        <v>344</v>
      </c>
      <c r="F205" s="271" t="s">
        <v>345</v>
      </c>
      <c r="G205" s="272" t="s">
        <v>168</v>
      </c>
      <c r="H205" s="273">
        <v>800</v>
      </c>
      <c r="I205" s="8"/>
      <c r="J205" s="274">
        <f>ROUND(I205*H205,2)</f>
        <v>0</v>
      </c>
      <c r="K205" s="271" t="s">
        <v>5</v>
      </c>
      <c r="L205" s="123"/>
      <c r="M205" s="275" t="s">
        <v>5</v>
      </c>
      <c r="N205" s="276" t="s">
        <v>41</v>
      </c>
      <c r="O205" s="124"/>
      <c r="P205" s="277">
        <f>O205*H205</f>
        <v>0</v>
      </c>
      <c r="Q205" s="277">
        <v>0</v>
      </c>
      <c r="R205" s="277">
        <f>Q205*H205</f>
        <v>0</v>
      </c>
      <c r="S205" s="277">
        <v>0</v>
      </c>
      <c r="T205" s="278">
        <f>S205*H205</f>
        <v>0</v>
      </c>
      <c r="AR205" s="102" t="s">
        <v>120</v>
      </c>
      <c r="AT205" s="102" t="s">
        <v>116</v>
      </c>
      <c r="AU205" s="102" t="s">
        <v>78</v>
      </c>
      <c r="AY205" s="102" t="s">
        <v>115</v>
      </c>
      <c r="BE205" s="279">
        <f>IF(N205="základní",J205,0)</f>
        <v>0</v>
      </c>
      <c r="BF205" s="279">
        <f>IF(N205="snížená",J205,0)</f>
        <v>0</v>
      </c>
      <c r="BG205" s="279">
        <f>IF(N205="zákl. přenesená",J205,0)</f>
        <v>0</v>
      </c>
      <c r="BH205" s="279">
        <f>IF(N205="sníž. přenesená",J205,0)</f>
        <v>0</v>
      </c>
      <c r="BI205" s="279">
        <f>IF(N205="nulová",J205,0)</f>
        <v>0</v>
      </c>
      <c r="BJ205" s="102" t="s">
        <v>78</v>
      </c>
      <c r="BK205" s="279">
        <f>ROUND(I205*H205,2)</f>
        <v>0</v>
      </c>
      <c r="BL205" s="102" t="s">
        <v>120</v>
      </c>
      <c r="BM205" s="102" t="s">
        <v>346</v>
      </c>
    </row>
    <row r="206" spans="2:65" s="130" customFormat="1" ht="27">
      <c r="B206" s="123"/>
      <c r="D206" s="280" t="s">
        <v>121</v>
      </c>
      <c r="F206" s="281" t="s">
        <v>347</v>
      </c>
      <c r="L206" s="123"/>
      <c r="M206" s="282"/>
      <c r="N206" s="124"/>
      <c r="O206" s="124"/>
      <c r="P206" s="124"/>
      <c r="Q206" s="124"/>
      <c r="R206" s="124"/>
      <c r="S206" s="124"/>
      <c r="T206" s="172"/>
      <c r="AT206" s="102" t="s">
        <v>121</v>
      </c>
      <c r="AU206" s="102" t="s">
        <v>78</v>
      </c>
    </row>
    <row r="207" spans="2:65" s="130" customFormat="1" ht="16.5" customHeight="1">
      <c r="B207" s="123"/>
      <c r="C207" s="269" t="s">
        <v>234</v>
      </c>
      <c r="D207" s="269" t="s">
        <v>116</v>
      </c>
      <c r="E207" s="270" t="s">
        <v>348</v>
      </c>
      <c r="F207" s="271" t="s">
        <v>349</v>
      </c>
      <c r="G207" s="272" t="s">
        <v>168</v>
      </c>
      <c r="H207" s="273">
        <v>250</v>
      </c>
      <c r="I207" s="8"/>
      <c r="J207" s="274">
        <f>ROUND(I207*H207,2)</f>
        <v>0</v>
      </c>
      <c r="K207" s="271" t="s">
        <v>5</v>
      </c>
      <c r="L207" s="123"/>
      <c r="M207" s="275" t="s">
        <v>5</v>
      </c>
      <c r="N207" s="276" t="s">
        <v>41</v>
      </c>
      <c r="O207" s="124"/>
      <c r="P207" s="277">
        <f>O207*H207</f>
        <v>0</v>
      </c>
      <c r="Q207" s="277">
        <v>0</v>
      </c>
      <c r="R207" s="277">
        <f>Q207*H207</f>
        <v>0</v>
      </c>
      <c r="S207" s="277">
        <v>0</v>
      </c>
      <c r="T207" s="278">
        <f>S207*H207</f>
        <v>0</v>
      </c>
      <c r="AR207" s="102" t="s">
        <v>120</v>
      </c>
      <c r="AT207" s="102" t="s">
        <v>116</v>
      </c>
      <c r="AU207" s="102" t="s">
        <v>78</v>
      </c>
      <c r="AY207" s="102" t="s">
        <v>115</v>
      </c>
      <c r="BE207" s="279">
        <f>IF(N207="základní",J207,0)</f>
        <v>0</v>
      </c>
      <c r="BF207" s="279">
        <f>IF(N207="snížená",J207,0)</f>
        <v>0</v>
      </c>
      <c r="BG207" s="279">
        <f>IF(N207="zákl. přenesená",J207,0)</f>
        <v>0</v>
      </c>
      <c r="BH207" s="279">
        <f>IF(N207="sníž. přenesená",J207,0)</f>
        <v>0</v>
      </c>
      <c r="BI207" s="279">
        <f>IF(N207="nulová",J207,0)</f>
        <v>0</v>
      </c>
      <c r="BJ207" s="102" t="s">
        <v>78</v>
      </c>
      <c r="BK207" s="279">
        <f>ROUND(I207*H207,2)</f>
        <v>0</v>
      </c>
      <c r="BL207" s="102" t="s">
        <v>120</v>
      </c>
      <c r="BM207" s="102" t="s">
        <v>350</v>
      </c>
    </row>
    <row r="208" spans="2:65" s="130" customFormat="1" ht="27">
      <c r="B208" s="123"/>
      <c r="D208" s="280" t="s">
        <v>121</v>
      </c>
      <c r="F208" s="281" t="s">
        <v>351</v>
      </c>
      <c r="L208" s="123"/>
      <c r="M208" s="282"/>
      <c r="N208" s="124"/>
      <c r="O208" s="124"/>
      <c r="P208" s="124"/>
      <c r="Q208" s="124"/>
      <c r="R208" s="124"/>
      <c r="S208" s="124"/>
      <c r="T208" s="172"/>
      <c r="AT208" s="102" t="s">
        <v>121</v>
      </c>
      <c r="AU208" s="102" t="s">
        <v>78</v>
      </c>
    </row>
    <row r="209" spans="2:65" s="130" customFormat="1" ht="16.5" customHeight="1">
      <c r="B209" s="123"/>
      <c r="C209" s="269" t="s">
        <v>352</v>
      </c>
      <c r="D209" s="269" t="s">
        <v>116</v>
      </c>
      <c r="E209" s="270" t="s">
        <v>353</v>
      </c>
      <c r="F209" s="271" t="s">
        <v>354</v>
      </c>
      <c r="G209" s="272" t="s">
        <v>168</v>
      </c>
      <c r="H209" s="273">
        <v>30</v>
      </c>
      <c r="I209" s="8"/>
      <c r="J209" s="274">
        <f>ROUND(I209*H209,2)</f>
        <v>0</v>
      </c>
      <c r="K209" s="271" t="s">
        <v>5</v>
      </c>
      <c r="L209" s="123"/>
      <c r="M209" s="275" t="s">
        <v>5</v>
      </c>
      <c r="N209" s="276" t="s">
        <v>41</v>
      </c>
      <c r="O209" s="124"/>
      <c r="P209" s="277">
        <f>O209*H209</f>
        <v>0</v>
      </c>
      <c r="Q209" s="277">
        <v>0</v>
      </c>
      <c r="R209" s="277">
        <f>Q209*H209</f>
        <v>0</v>
      </c>
      <c r="S209" s="277">
        <v>0</v>
      </c>
      <c r="T209" s="278">
        <f>S209*H209</f>
        <v>0</v>
      </c>
      <c r="AR209" s="102" t="s">
        <v>120</v>
      </c>
      <c r="AT209" s="102" t="s">
        <v>116</v>
      </c>
      <c r="AU209" s="102" t="s">
        <v>78</v>
      </c>
      <c r="AY209" s="102" t="s">
        <v>115</v>
      </c>
      <c r="BE209" s="279">
        <f>IF(N209="základní",J209,0)</f>
        <v>0</v>
      </c>
      <c r="BF209" s="279">
        <f>IF(N209="snížená",J209,0)</f>
        <v>0</v>
      </c>
      <c r="BG209" s="279">
        <f>IF(N209="zákl. přenesená",J209,0)</f>
        <v>0</v>
      </c>
      <c r="BH209" s="279">
        <f>IF(N209="sníž. přenesená",J209,0)</f>
        <v>0</v>
      </c>
      <c r="BI209" s="279">
        <f>IF(N209="nulová",J209,0)</f>
        <v>0</v>
      </c>
      <c r="BJ209" s="102" t="s">
        <v>78</v>
      </c>
      <c r="BK209" s="279">
        <f>ROUND(I209*H209,2)</f>
        <v>0</v>
      </c>
      <c r="BL209" s="102" t="s">
        <v>120</v>
      </c>
      <c r="BM209" s="102" t="s">
        <v>355</v>
      </c>
    </row>
    <row r="210" spans="2:65" s="130" customFormat="1" ht="27">
      <c r="B210" s="123"/>
      <c r="D210" s="280" t="s">
        <v>121</v>
      </c>
      <c r="F210" s="281" t="s">
        <v>356</v>
      </c>
      <c r="L210" s="123"/>
      <c r="M210" s="282"/>
      <c r="N210" s="124"/>
      <c r="O210" s="124"/>
      <c r="P210" s="124"/>
      <c r="Q210" s="124"/>
      <c r="R210" s="124"/>
      <c r="S210" s="124"/>
      <c r="T210" s="172"/>
      <c r="AT210" s="102" t="s">
        <v>121</v>
      </c>
      <c r="AU210" s="102" t="s">
        <v>78</v>
      </c>
    </row>
    <row r="211" spans="2:65" s="130" customFormat="1" ht="16.5" customHeight="1">
      <c r="B211" s="123"/>
      <c r="C211" s="269" t="s">
        <v>239</v>
      </c>
      <c r="D211" s="269" t="s">
        <v>116</v>
      </c>
      <c r="E211" s="270" t="s">
        <v>357</v>
      </c>
      <c r="F211" s="271" t="s">
        <v>358</v>
      </c>
      <c r="G211" s="272" t="s">
        <v>333</v>
      </c>
      <c r="H211" s="273">
        <v>106</v>
      </c>
      <c r="I211" s="8"/>
      <c r="J211" s="274">
        <f>ROUND(I211*H211,2)</f>
        <v>0</v>
      </c>
      <c r="K211" s="271" t="s">
        <v>5</v>
      </c>
      <c r="L211" s="123"/>
      <c r="M211" s="275" t="s">
        <v>5</v>
      </c>
      <c r="N211" s="276" t="s">
        <v>41</v>
      </c>
      <c r="O211" s="124"/>
      <c r="P211" s="277">
        <f>O211*H211</f>
        <v>0</v>
      </c>
      <c r="Q211" s="277">
        <v>0</v>
      </c>
      <c r="R211" s="277">
        <f>Q211*H211</f>
        <v>0</v>
      </c>
      <c r="S211" s="277">
        <v>0</v>
      </c>
      <c r="T211" s="278">
        <f>S211*H211</f>
        <v>0</v>
      </c>
      <c r="AR211" s="102" t="s">
        <v>120</v>
      </c>
      <c r="AT211" s="102" t="s">
        <v>116</v>
      </c>
      <c r="AU211" s="102" t="s">
        <v>78</v>
      </c>
      <c r="AY211" s="102" t="s">
        <v>115</v>
      </c>
      <c r="BE211" s="279">
        <f>IF(N211="základní",J211,0)</f>
        <v>0</v>
      </c>
      <c r="BF211" s="279">
        <f>IF(N211="snížená",J211,0)</f>
        <v>0</v>
      </c>
      <c r="BG211" s="279">
        <f>IF(N211="zákl. přenesená",J211,0)</f>
        <v>0</v>
      </c>
      <c r="BH211" s="279">
        <f>IF(N211="sníž. přenesená",J211,0)</f>
        <v>0</v>
      </c>
      <c r="BI211" s="279">
        <f>IF(N211="nulová",J211,0)</f>
        <v>0</v>
      </c>
      <c r="BJ211" s="102" t="s">
        <v>78</v>
      </c>
      <c r="BK211" s="279">
        <f>ROUND(I211*H211,2)</f>
        <v>0</v>
      </c>
      <c r="BL211" s="102" t="s">
        <v>120</v>
      </c>
      <c r="BM211" s="102" t="s">
        <v>359</v>
      </c>
    </row>
    <row r="212" spans="2:65" s="130" customFormat="1" ht="27">
      <c r="B212" s="123"/>
      <c r="D212" s="280" t="s">
        <v>121</v>
      </c>
      <c r="F212" s="281" t="s">
        <v>360</v>
      </c>
      <c r="L212" s="123"/>
      <c r="M212" s="282"/>
      <c r="N212" s="124"/>
      <c r="O212" s="124"/>
      <c r="P212" s="124"/>
      <c r="Q212" s="124"/>
      <c r="R212" s="124"/>
      <c r="S212" s="124"/>
      <c r="T212" s="172"/>
      <c r="AT212" s="102" t="s">
        <v>121</v>
      </c>
      <c r="AU212" s="102" t="s">
        <v>78</v>
      </c>
    </row>
    <row r="213" spans="2:65" s="130" customFormat="1" ht="16.5" customHeight="1">
      <c r="B213" s="123"/>
      <c r="C213" s="269" t="s">
        <v>361</v>
      </c>
      <c r="D213" s="269" t="s">
        <v>116</v>
      </c>
      <c r="E213" s="270" t="s">
        <v>362</v>
      </c>
      <c r="F213" s="271" t="s">
        <v>363</v>
      </c>
      <c r="G213" s="272" t="s">
        <v>364</v>
      </c>
      <c r="H213" s="273">
        <v>480</v>
      </c>
      <c r="I213" s="8"/>
      <c r="J213" s="274">
        <f>ROUND(I213*H213,2)</f>
        <v>0</v>
      </c>
      <c r="K213" s="271" t="s">
        <v>5</v>
      </c>
      <c r="L213" s="123"/>
      <c r="M213" s="275" t="s">
        <v>5</v>
      </c>
      <c r="N213" s="276" t="s">
        <v>41</v>
      </c>
      <c r="O213" s="124"/>
      <c r="P213" s="277">
        <f>O213*H213</f>
        <v>0</v>
      </c>
      <c r="Q213" s="277">
        <v>0</v>
      </c>
      <c r="R213" s="277">
        <f>Q213*H213</f>
        <v>0</v>
      </c>
      <c r="S213" s="277">
        <v>0</v>
      </c>
      <c r="T213" s="278">
        <f>S213*H213</f>
        <v>0</v>
      </c>
      <c r="AR213" s="102" t="s">
        <v>120</v>
      </c>
      <c r="AT213" s="102" t="s">
        <v>116</v>
      </c>
      <c r="AU213" s="102" t="s">
        <v>78</v>
      </c>
      <c r="AY213" s="102" t="s">
        <v>115</v>
      </c>
      <c r="BE213" s="279">
        <f>IF(N213="základní",J213,0)</f>
        <v>0</v>
      </c>
      <c r="BF213" s="279">
        <f>IF(N213="snížená",J213,0)</f>
        <v>0</v>
      </c>
      <c r="BG213" s="279">
        <f>IF(N213="zákl. přenesená",J213,0)</f>
        <v>0</v>
      </c>
      <c r="BH213" s="279">
        <f>IF(N213="sníž. přenesená",J213,0)</f>
        <v>0</v>
      </c>
      <c r="BI213" s="279">
        <f>IF(N213="nulová",J213,0)</f>
        <v>0</v>
      </c>
      <c r="BJ213" s="102" t="s">
        <v>78</v>
      </c>
      <c r="BK213" s="279">
        <f>ROUND(I213*H213,2)</f>
        <v>0</v>
      </c>
      <c r="BL213" s="102" t="s">
        <v>120</v>
      </c>
      <c r="BM213" s="102" t="s">
        <v>365</v>
      </c>
    </row>
    <row r="214" spans="2:65" s="130" customFormat="1" ht="27">
      <c r="B214" s="123"/>
      <c r="D214" s="280" t="s">
        <v>121</v>
      </c>
      <c r="F214" s="281" t="s">
        <v>366</v>
      </c>
      <c r="L214" s="123"/>
      <c r="M214" s="282"/>
      <c r="N214" s="124"/>
      <c r="O214" s="124"/>
      <c r="P214" s="124"/>
      <c r="Q214" s="124"/>
      <c r="R214" s="124"/>
      <c r="S214" s="124"/>
      <c r="T214" s="172"/>
      <c r="AT214" s="102" t="s">
        <v>121</v>
      </c>
      <c r="AU214" s="102" t="s">
        <v>78</v>
      </c>
    </row>
    <row r="215" spans="2:65" s="130" customFormat="1" ht="16.5" customHeight="1">
      <c r="B215" s="123"/>
      <c r="C215" s="269" t="s">
        <v>242</v>
      </c>
      <c r="D215" s="269" t="s">
        <v>116</v>
      </c>
      <c r="E215" s="270" t="s">
        <v>367</v>
      </c>
      <c r="F215" s="271" t="s">
        <v>368</v>
      </c>
      <c r="G215" s="272" t="s">
        <v>119</v>
      </c>
      <c r="H215" s="273">
        <v>1</v>
      </c>
      <c r="I215" s="8"/>
      <c r="J215" s="274">
        <f>ROUND(I215*H215,2)</f>
        <v>0</v>
      </c>
      <c r="K215" s="271" t="s">
        <v>5</v>
      </c>
      <c r="L215" s="123"/>
      <c r="M215" s="275" t="s">
        <v>5</v>
      </c>
      <c r="N215" s="276" t="s">
        <v>41</v>
      </c>
      <c r="O215" s="124"/>
      <c r="P215" s="277">
        <f>O215*H215</f>
        <v>0</v>
      </c>
      <c r="Q215" s="277">
        <v>0</v>
      </c>
      <c r="R215" s="277">
        <f>Q215*H215</f>
        <v>0</v>
      </c>
      <c r="S215" s="277">
        <v>0</v>
      </c>
      <c r="T215" s="278">
        <f>S215*H215</f>
        <v>0</v>
      </c>
      <c r="AR215" s="102" t="s">
        <v>120</v>
      </c>
      <c r="AT215" s="102" t="s">
        <v>116</v>
      </c>
      <c r="AU215" s="102" t="s">
        <v>78</v>
      </c>
      <c r="AY215" s="102" t="s">
        <v>115</v>
      </c>
      <c r="BE215" s="279">
        <f>IF(N215="základní",J215,0)</f>
        <v>0</v>
      </c>
      <c r="BF215" s="279">
        <f>IF(N215="snížená",J215,0)</f>
        <v>0</v>
      </c>
      <c r="BG215" s="279">
        <f>IF(N215="zákl. přenesená",J215,0)</f>
        <v>0</v>
      </c>
      <c r="BH215" s="279">
        <f>IF(N215="sníž. přenesená",J215,0)</f>
        <v>0</v>
      </c>
      <c r="BI215" s="279">
        <f>IF(N215="nulová",J215,0)</f>
        <v>0</v>
      </c>
      <c r="BJ215" s="102" t="s">
        <v>78</v>
      </c>
      <c r="BK215" s="279">
        <f>ROUND(I215*H215,2)</f>
        <v>0</v>
      </c>
      <c r="BL215" s="102" t="s">
        <v>120</v>
      </c>
      <c r="BM215" s="102" t="s">
        <v>369</v>
      </c>
    </row>
    <row r="216" spans="2:65" s="130" customFormat="1" ht="27">
      <c r="B216" s="123"/>
      <c r="D216" s="280" t="s">
        <v>121</v>
      </c>
      <c r="F216" s="281" t="s">
        <v>122</v>
      </c>
      <c r="L216" s="123"/>
      <c r="M216" s="282"/>
      <c r="N216" s="124"/>
      <c r="O216" s="124"/>
      <c r="P216" s="124"/>
      <c r="Q216" s="124"/>
      <c r="R216" s="124"/>
      <c r="S216" s="124"/>
      <c r="T216" s="172"/>
      <c r="AT216" s="102" t="s">
        <v>121</v>
      </c>
      <c r="AU216" s="102" t="s">
        <v>78</v>
      </c>
    </row>
    <row r="217" spans="2:65" s="130" customFormat="1" ht="16.5" customHeight="1">
      <c r="B217" s="123"/>
      <c r="C217" s="269" t="s">
        <v>370</v>
      </c>
      <c r="D217" s="269" t="s">
        <v>116</v>
      </c>
      <c r="E217" s="270" t="s">
        <v>371</v>
      </c>
      <c r="F217" s="271" t="s">
        <v>372</v>
      </c>
      <c r="G217" s="272" t="s">
        <v>119</v>
      </c>
      <c r="H217" s="273">
        <v>1</v>
      </c>
      <c r="I217" s="8"/>
      <c r="J217" s="274">
        <f>ROUND(I217*H217,2)</f>
        <v>0</v>
      </c>
      <c r="K217" s="271" t="s">
        <v>5</v>
      </c>
      <c r="L217" s="123"/>
      <c r="M217" s="275" t="s">
        <v>5</v>
      </c>
      <c r="N217" s="276" t="s">
        <v>41</v>
      </c>
      <c r="O217" s="124"/>
      <c r="P217" s="277">
        <f>O217*H217</f>
        <v>0</v>
      </c>
      <c r="Q217" s="277">
        <v>0</v>
      </c>
      <c r="R217" s="277">
        <f>Q217*H217</f>
        <v>0</v>
      </c>
      <c r="S217" s="277">
        <v>0</v>
      </c>
      <c r="T217" s="278">
        <f>S217*H217</f>
        <v>0</v>
      </c>
      <c r="AR217" s="102" t="s">
        <v>120</v>
      </c>
      <c r="AT217" s="102" t="s">
        <v>116</v>
      </c>
      <c r="AU217" s="102" t="s">
        <v>78</v>
      </c>
      <c r="AY217" s="102" t="s">
        <v>115</v>
      </c>
      <c r="BE217" s="279">
        <f>IF(N217="základní",J217,0)</f>
        <v>0</v>
      </c>
      <c r="BF217" s="279">
        <f>IF(N217="snížená",J217,0)</f>
        <v>0</v>
      </c>
      <c r="BG217" s="279">
        <f>IF(N217="zákl. přenesená",J217,0)</f>
        <v>0</v>
      </c>
      <c r="BH217" s="279">
        <f>IF(N217="sníž. přenesená",J217,0)</f>
        <v>0</v>
      </c>
      <c r="BI217" s="279">
        <f>IF(N217="nulová",J217,0)</f>
        <v>0</v>
      </c>
      <c r="BJ217" s="102" t="s">
        <v>78</v>
      </c>
      <c r="BK217" s="279">
        <f>ROUND(I217*H217,2)</f>
        <v>0</v>
      </c>
      <c r="BL217" s="102" t="s">
        <v>120</v>
      </c>
      <c r="BM217" s="102" t="s">
        <v>373</v>
      </c>
    </row>
    <row r="218" spans="2:65" s="130" customFormat="1" ht="27">
      <c r="B218" s="123"/>
      <c r="D218" s="280" t="s">
        <v>121</v>
      </c>
      <c r="F218" s="281" t="s">
        <v>122</v>
      </c>
      <c r="L218" s="123"/>
      <c r="M218" s="282"/>
      <c r="N218" s="124"/>
      <c r="O218" s="124"/>
      <c r="P218" s="124"/>
      <c r="Q218" s="124"/>
      <c r="R218" s="124"/>
      <c r="S218" s="124"/>
      <c r="T218" s="172"/>
      <c r="AT218" s="102" t="s">
        <v>121</v>
      </c>
      <c r="AU218" s="102" t="s">
        <v>78</v>
      </c>
    </row>
    <row r="219" spans="2:65" s="130" customFormat="1" ht="16.5" customHeight="1">
      <c r="B219" s="123"/>
      <c r="C219" s="269" t="s">
        <v>246</v>
      </c>
      <c r="D219" s="269" t="s">
        <v>116</v>
      </c>
      <c r="E219" s="270" t="s">
        <v>374</v>
      </c>
      <c r="F219" s="271" t="s">
        <v>375</v>
      </c>
      <c r="G219" s="272" t="s">
        <v>119</v>
      </c>
      <c r="H219" s="273">
        <v>1</v>
      </c>
      <c r="I219" s="8"/>
      <c r="J219" s="274">
        <f>ROUND(I219*H219,2)</f>
        <v>0</v>
      </c>
      <c r="K219" s="271" t="s">
        <v>5</v>
      </c>
      <c r="L219" s="123"/>
      <c r="M219" s="275" t="s">
        <v>5</v>
      </c>
      <c r="N219" s="276" t="s">
        <v>41</v>
      </c>
      <c r="O219" s="124"/>
      <c r="P219" s="277">
        <f>O219*H219</f>
        <v>0</v>
      </c>
      <c r="Q219" s="277">
        <v>0</v>
      </c>
      <c r="R219" s="277">
        <f>Q219*H219</f>
        <v>0</v>
      </c>
      <c r="S219" s="277">
        <v>0</v>
      </c>
      <c r="T219" s="278">
        <f>S219*H219</f>
        <v>0</v>
      </c>
      <c r="AR219" s="102" t="s">
        <v>120</v>
      </c>
      <c r="AT219" s="102" t="s">
        <v>116</v>
      </c>
      <c r="AU219" s="102" t="s">
        <v>78</v>
      </c>
      <c r="AY219" s="102" t="s">
        <v>115</v>
      </c>
      <c r="BE219" s="279">
        <f>IF(N219="základní",J219,0)</f>
        <v>0</v>
      </c>
      <c r="BF219" s="279">
        <f>IF(N219="snížená",J219,0)</f>
        <v>0</v>
      </c>
      <c r="BG219" s="279">
        <f>IF(N219="zákl. přenesená",J219,0)</f>
        <v>0</v>
      </c>
      <c r="BH219" s="279">
        <f>IF(N219="sníž. přenesená",J219,0)</f>
        <v>0</v>
      </c>
      <c r="BI219" s="279">
        <f>IF(N219="nulová",J219,0)</f>
        <v>0</v>
      </c>
      <c r="BJ219" s="102" t="s">
        <v>78</v>
      </c>
      <c r="BK219" s="279">
        <f>ROUND(I219*H219,2)</f>
        <v>0</v>
      </c>
      <c r="BL219" s="102" t="s">
        <v>120</v>
      </c>
      <c r="BM219" s="102" t="s">
        <v>376</v>
      </c>
    </row>
    <row r="220" spans="2:65" s="130" customFormat="1" ht="27">
      <c r="B220" s="123"/>
      <c r="D220" s="280" t="s">
        <v>121</v>
      </c>
      <c r="F220" s="281" t="s">
        <v>122</v>
      </c>
      <c r="L220" s="123"/>
      <c r="M220" s="282"/>
      <c r="N220" s="124"/>
      <c r="O220" s="124"/>
      <c r="P220" s="124"/>
      <c r="Q220" s="124"/>
      <c r="R220" s="124"/>
      <c r="S220" s="124"/>
      <c r="T220" s="172"/>
      <c r="AT220" s="102" t="s">
        <v>121</v>
      </c>
      <c r="AU220" s="102" t="s">
        <v>78</v>
      </c>
    </row>
    <row r="221" spans="2:65" s="130" customFormat="1" ht="16.5" customHeight="1">
      <c r="B221" s="123"/>
      <c r="C221" s="269" t="s">
        <v>377</v>
      </c>
      <c r="D221" s="269" t="s">
        <v>116</v>
      </c>
      <c r="E221" s="270" t="s">
        <v>378</v>
      </c>
      <c r="F221" s="271" t="s">
        <v>379</v>
      </c>
      <c r="G221" s="272" t="s">
        <v>119</v>
      </c>
      <c r="H221" s="273">
        <v>1</v>
      </c>
      <c r="I221" s="8"/>
      <c r="J221" s="274">
        <f>ROUND(I221*H221,2)</f>
        <v>0</v>
      </c>
      <c r="K221" s="271" t="s">
        <v>5</v>
      </c>
      <c r="L221" s="123"/>
      <c r="M221" s="275" t="s">
        <v>5</v>
      </c>
      <c r="N221" s="276" t="s">
        <v>41</v>
      </c>
      <c r="O221" s="124"/>
      <c r="P221" s="277">
        <f>O221*H221</f>
        <v>0</v>
      </c>
      <c r="Q221" s="277">
        <v>0</v>
      </c>
      <c r="R221" s="277">
        <f>Q221*H221</f>
        <v>0</v>
      </c>
      <c r="S221" s="277">
        <v>0</v>
      </c>
      <c r="T221" s="278">
        <f>S221*H221</f>
        <v>0</v>
      </c>
      <c r="AR221" s="102" t="s">
        <v>120</v>
      </c>
      <c r="AT221" s="102" t="s">
        <v>116</v>
      </c>
      <c r="AU221" s="102" t="s">
        <v>78</v>
      </c>
      <c r="AY221" s="102" t="s">
        <v>115</v>
      </c>
      <c r="BE221" s="279">
        <f>IF(N221="základní",J221,0)</f>
        <v>0</v>
      </c>
      <c r="BF221" s="279">
        <f>IF(N221="snížená",J221,0)</f>
        <v>0</v>
      </c>
      <c r="BG221" s="279">
        <f>IF(N221="zákl. přenesená",J221,0)</f>
        <v>0</v>
      </c>
      <c r="BH221" s="279">
        <f>IF(N221="sníž. přenesená",J221,0)</f>
        <v>0</v>
      </c>
      <c r="BI221" s="279">
        <f>IF(N221="nulová",J221,0)</f>
        <v>0</v>
      </c>
      <c r="BJ221" s="102" t="s">
        <v>78</v>
      </c>
      <c r="BK221" s="279">
        <f>ROUND(I221*H221,2)</f>
        <v>0</v>
      </c>
      <c r="BL221" s="102" t="s">
        <v>120</v>
      </c>
      <c r="BM221" s="102" t="s">
        <v>380</v>
      </c>
    </row>
    <row r="222" spans="2:65" s="130" customFormat="1" ht="27">
      <c r="B222" s="123"/>
      <c r="D222" s="280" t="s">
        <v>121</v>
      </c>
      <c r="F222" s="281" t="s">
        <v>122</v>
      </c>
      <c r="L222" s="123"/>
      <c r="M222" s="282"/>
      <c r="N222" s="124"/>
      <c r="O222" s="124"/>
      <c r="P222" s="124"/>
      <c r="Q222" s="124"/>
      <c r="R222" s="124"/>
      <c r="S222" s="124"/>
      <c r="T222" s="172"/>
      <c r="AT222" s="102" t="s">
        <v>121</v>
      </c>
      <c r="AU222" s="102" t="s">
        <v>78</v>
      </c>
    </row>
    <row r="223" spans="2:65" s="130" customFormat="1" ht="16.5" customHeight="1">
      <c r="B223" s="123"/>
      <c r="C223" s="269" t="s">
        <v>249</v>
      </c>
      <c r="D223" s="269" t="s">
        <v>116</v>
      </c>
      <c r="E223" s="270" t="s">
        <v>381</v>
      </c>
      <c r="F223" s="271" t="s">
        <v>382</v>
      </c>
      <c r="G223" s="272" t="s">
        <v>119</v>
      </c>
      <c r="H223" s="273">
        <v>1</v>
      </c>
      <c r="I223" s="8"/>
      <c r="J223" s="274">
        <f>ROUND(I223*H223,2)</f>
        <v>0</v>
      </c>
      <c r="K223" s="271" t="s">
        <v>5</v>
      </c>
      <c r="L223" s="123"/>
      <c r="M223" s="275" t="s">
        <v>5</v>
      </c>
      <c r="N223" s="276" t="s">
        <v>41</v>
      </c>
      <c r="O223" s="124"/>
      <c r="P223" s="277">
        <f>O223*H223</f>
        <v>0</v>
      </c>
      <c r="Q223" s="277">
        <v>0</v>
      </c>
      <c r="R223" s="277">
        <f>Q223*H223</f>
        <v>0</v>
      </c>
      <c r="S223" s="277">
        <v>0</v>
      </c>
      <c r="T223" s="278">
        <f>S223*H223</f>
        <v>0</v>
      </c>
      <c r="AR223" s="102" t="s">
        <v>120</v>
      </c>
      <c r="AT223" s="102" t="s">
        <v>116</v>
      </c>
      <c r="AU223" s="102" t="s">
        <v>78</v>
      </c>
      <c r="AY223" s="102" t="s">
        <v>115</v>
      </c>
      <c r="BE223" s="279">
        <f>IF(N223="základní",J223,0)</f>
        <v>0</v>
      </c>
      <c r="BF223" s="279">
        <f>IF(N223="snížená",J223,0)</f>
        <v>0</v>
      </c>
      <c r="BG223" s="279">
        <f>IF(N223="zákl. přenesená",J223,0)</f>
        <v>0</v>
      </c>
      <c r="BH223" s="279">
        <f>IF(N223="sníž. přenesená",J223,0)</f>
        <v>0</v>
      </c>
      <c r="BI223" s="279">
        <f>IF(N223="nulová",J223,0)</f>
        <v>0</v>
      </c>
      <c r="BJ223" s="102" t="s">
        <v>78</v>
      </c>
      <c r="BK223" s="279">
        <f>ROUND(I223*H223,2)</f>
        <v>0</v>
      </c>
      <c r="BL223" s="102" t="s">
        <v>120</v>
      </c>
      <c r="BM223" s="102" t="s">
        <v>383</v>
      </c>
    </row>
    <row r="224" spans="2:65" s="130" customFormat="1" ht="27">
      <c r="B224" s="123"/>
      <c r="D224" s="280" t="s">
        <v>121</v>
      </c>
      <c r="F224" s="281" t="s">
        <v>122</v>
      </c>
      <c r="L224" s="123"/>
      <c r="M224" s="283"/>
      <c r="N224" s="284"/>
      <c r="O224" s="284"/>
      <c r="P224" s="284"/>
      <c r="Q224" s="284"/>
      <c r="R224" s="284"/>
      <c r="S224" s="284"/>
      <c r="T224" s="285"/>
      <c r="AT224" s="102" t="s">
        <v>121</v>
      </c>
      <c r="AU224" s="102" t="s">
        <v>78</v>
      </c>
    </row>
    <row r="225" spans="2:12" s="130" customFormat="1" ht="6.95" customHeight="1">
      <c r="B225" s="149"/>
      <c r="C225" s="150"/>
      <c r="D225" s="150"/>
      <c r="E225" s="150"/>
      <c r="F225" s="150"/>
      <c r="G225" s="150"/>
      <c r="H225" s="150"/>
      <c r="I225" s="150"/>
      <c r="J225" s="150"/>
      <c r="K225" s="150"/>
      <c r="L225" s="123"/>
    </row>
  </sheetData>
  <sheetProtection algorithmName="SHA-512" hashValue="D4x43JJ1fv1h3IRWKnteyJCRrbMxtbNaeiXOa3UoptjWQ7WdLjsKGcVepvVE1AkYgwb9ntWeg6hmrkyxz5R2mA==" saltValue="/zCTwP6mjEb6nzdyAtvWeg==" spinCount="100000" sheet="1" objects="1" scenarios="1"/>
  <autoFilter ref="C81:K224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9" customWidth="1"/>
    <col min="2" max="2" width="1.6640625" style="9" customWidth="1"/>
    <col min="3" max="4" width="5" style="9" customWidth="1"/>
    <col min="5" max="5" width="11.6640625" style="9" customWidth="1"/>
    <col min="6" max="6" width="9.1640625" style="9" customWidth="1"/>
    <col min="7" max="7" width="5" style="9" customWidth="1"/>
    <col min="8" max="8" width="77.83203125" style="9" customWidth="1"/>
    <col min="9" max="10" width="20" style="9" customWidth="1"/>
    <col min="11" max="11" width="1.6640625" style="9" customWidth="1"/>
  </cols>
  <sheetData>
    <row r="1" spans="2:11" ht="37.5" customHeight="1"/>
    <row r="2" spans="2:11" ht="7.5" customHeight="1">
      <c r="B2" s="10"/>
      <c r="C2" s="11"/>
      <c r="D2" s="11"/>
      <c r="E2" s="11"/>
      <c r="F2" s="11"/>
      <c r="G2" s="11"/>
      <c r="H2" s="11"/>
      <c r="I2" s="11"/>
      <c r="J2" s="11"/>
      <c r="K2" s="12"/>
    </row>
    <row r="3" spans="2:11" s="1" customFormat="1" ht="45" customHeight="1">
      <c r="B3" s="13"/>
      <c r="C3" s="91" t="s">
        <v>384</v>
      </c>
      <c r="D3" s="91"/>
      <c r="E3" s="91"/>
      <c r="F3" s="91"/>
      <c r="G3" s="91"/>
      <c r="H3" s="91"/>
      <c r="I3" s="91"/>
      <c r="J3" s="91"/>
      <c r="K3" s="14"/>
    </row>
    <row r="4" spans="2:11" ht="25.5" customHeight="1">
      <c r="B4" s="15"/>
      <c r="C4" s="95" t="s">
        <v>385</v>
      </c>
      <c r="D4" s="95"/>
      <c r="E4" s="95"/>
      <c r="F4" s="95"/>
      <c r="G4" s="95"/>
      <c r="H4" s="95"/>
      <c r="I4" s="95"/>
      <c r="J4" s="95"/>
      <c r="K4" s="16"/>
    </row>
    <row r="5" spans="2:11" ht="5.25" customHeight="1">
      <c r="B5" s="15"/>
      <c r="C5" s="17"/>
      <c r="D5" s="17"/>
      <c r="E5" s="17"/>
      <c r="F5" s="17"/>
      <c r="G5" s="17"/>
      <c r="H5" s="17"/>
      <c r="I5" s="17"/>
      <c r="J5" s="17"/>
      <c r="K5" s="16"/>
    </row>
    <row r="6" spans="2:11" ht="15" customHeight="1">
      <c r="B6" s="15"/>
      <c r="C6" s="93" t="s">
        <v>386</v>
      </c>
      <c r="D6" s="93"/>
      <c r="E6" s="93"/>
      <c r="F6" s="93"/>
      <c r="G6" s="93"/>
      <c r="H6" s="93"/>
      <c r="I6" s="93"/>
      <c r="J6" s="93"/>
      <c r="K6" s="16"/>
    </row>
    <row r="7" spans="2:11" ht="15" customHeight="1">
      <c r="B7" s="19"/>
      <c r="C7" s="93" t="s">
        <v>387</v>
      </c>
      <c r="D7" s="93"/>
      <c r="E7" s="93"/>
      <c r="F7" s="93"/>
      <c r="G7" s="93"/>
      <c r="H7" s="93"/>
      <c r="I7" s="93"/>
      <c r="J7" s="93"/>
      <c r="K7" s="16"/>
    </row>
    <row r="8" spans="2:11" ht="12.75" customHeight="1">
      <c r="B8" s="19"/>
      <c r="C8" s="18"/>
      <c r="D8" s="18"/>
      <c r="E8" s="18"/>
      <c r="F8" s="18"/>
      <c r="G8" s="18"/>
      <c r="H8" s="18"/>
      <c r="I8" s="18"/>
      <c r="J8" s="18"/>
      <c r="K8" s="16"/>
    </row>
    <row r="9" spans="2:11" ht="15" customHeight="1">
      <c r="B9" s="19"/>
      <c r="C9" s="93" t="s">
        <v>388</v>
      </c>
      <c r="D9" s="93"/>
      <c r="E9" s="93"/>
      <c r="F9" s="93"/>
      <c r="G9" s="93"/>
      <c r="H9" s="93"/>
      <c r="I9" s="93"/>
      <c r="J9" s="93"/>
      <c r="K9" s="16"/>
    </row>
    <row r="10" spans="2:11" ht="15" customHeight="1">
      <c r="B10" s="19"/>
      <c r="C10" s="18"/>
      <c r="D10" s="93" t="s">
        <v>389</v>
      </c>
      <c r="E10" s="93"/>
      <c r="F10" s="93"/>
      <c r="G10" s="93"/>
      <c r="H10" s="93"/>
      <c r="I10" s="93"/>
      <c r="J10" s="93"/>
      <c r="K10" s="16"/>
    </row>
    <row r="11" spans="2:11" ht="15" customHeight="1">
      <c r="B11" s="19"/>
      <c r="C11" s="20"/>
      <c r="D11" s="93" t="s">
        <v>390</v>
      </c>
      <c r="E11" s="93"/>
      <c r="F11" s="93"/>
      <c r="G11" s="93"/>
      <c r="H11" s="93"/>
      <c r="I11" s="93"/>
      <c r="J11" s="93"/>
      <c r="K11" s="16"/>
    </row>
    <row r="12" spans="2:11" ht="12.75" customHeight="1">
      <c r="B12" s="19"/>
      <c r="C12" s="20"/>
      <c r="D12" s="20"/>
      <c r="E12" s="20"/>
      <c r="F12" s="20"/>
      <c r="G12" s="20"/>
      <c r="H12" s="20"/>
      <c r="I12" s="20"/>
      <c r="J12" s="20"/>
      <c r="K12" s="16"/>
    </row>
    <row r="13" spans="2:11" ht="15" customHeight="1">
      <c r="B13" s="19"/>
      <c r="C13" s="20"/>
      <c r="D13" s="93" t="s">
        <v>391</v>
      </c>
      <c r="E13" s="93"/>
      <c r="F13" s="93"/>
      <c r="G13" s="93"/>
      <c r="H13" s="93"/>
      <c r="I13" s="93"/>
      <c r="J13" s="93"/>
      <c r="K13" s="16"/>
    </row>
    <row r="14" spans="2:11" ht="15" customHeight="1">
      <c r="B14" s="19"/>
      <c r="C14" s="20"/>
      <c r="D14" s="93" t="s">
        <v>392</v>
      </c>
      <c r="E14" s="93"/>
      <c r="F14" s="93"/>
      <c r="G14" s="93"/>
      <c r="H14" s="93"/>
      <c r="I14" s="93"/>
      <c r="J14" s="93"/>
      <c r="K14" s="16"/>
    </row>
    <row r="15" spans="2:11" ht="15" customHeight="1">
      <c r="B15" s="19"/>
      <c r="C15" s="20"/>
      <c r="D15" s="93" t="s">
        <v>393</v>
      </c>
      <c r="E15" s="93"/>
      <c r="F15" s="93"/>
      <c r="G15" s="93"/>
      <c r="H15" s="93"/>
      <c r="I15" s="93"/>
      <c r="J15" s="93"/>
      <c r="K15" s="16"/>
    </row>
    <row r="16" spans="2:11" ht="15" customHeight="1">
      <c r="B16" s="19"/>
      <c r="C16" s="20"/>
      <c r="D16" s="20"/>
      <c r="E16" s="21" t="s">
        <v>77</v>
      </c>
      <c r="F16" s="93" t="s">
        <v>394</v>
      </c>
      <c r="G16" s="93"/>
      <c r="H16" s="93"/>
      <c r="I16" s="93"/>
      <c r="J16" s="93"/>
      <c r="K16" s="16"/>
    </row>
    <row r="17" spans="2:11" ht="15" customHeight="1">
      <c r="B17" s="19"/>
      <c r="C17" s="20"/>
      <c r="D17" s="20"/>
      <c r="E17" s="21" t="s">
        <v>395</v>
      </c>
      <c r="F17" s="93" t="s">
        <v>396</v>
      </c>
      <c r="G17" s="93"/>
      <c r="H17" s="93"/>
      <c r="I17" s="93"/>
      <c r="J17" s="93"/>
      <c r="K17" s="16"/>
    </row>
    <row r="18" spans="2:11" ht="15" customHeight="1">
      <c r="B18" s="19"/>
      <c r="C18" s="20"/>
      <c r="D18" s="20"/>
      <c r="E18" s="21" t="s">
        <v>397</v>
      </c>
      <c r="F18" s="93" t="s">
        <v>398</v>
      </c>
      <c r="G18" s="93"/>
      <c r="H18" s="93"/>
      <c r="I18" s="93"/>
      <c r="J18" s="93"/>
      <c r="K18" s="16"/>
    </row>
    <row r="19" spans="2:11" ht="15" customHeight="1">
      <c r="B19" s="19"/>
      <c r="C19" s="20"/>
      <c r="D19" s="20"/>
      <c r="E19" s="21" t="s">
        <v>399</v>
      </c>
      <c r="F19" s="93" t="s">
        <v>400</v>
      </c>
      <c r="G19" s="93"/>
      <c r="H19" s="93"/>
      <c r="I19" s="93"/>
      <c r="J19" s="93"/>
      <c r="K19" s="16"/>
    </row>
    <row r="20" spans="2:11" ht="15" customHeight="1">
      <c r="B20" s="19"/>
      <c r="C20" s="20"/>
      <c r="D20" s="20"/>
      <c r="E20" s="21" t="s">
        <v>401</v>
      </c>
      <c r="F20" s="93" t="s">
        <v>330</v>
      </c>
      <c r="G20" s="93"/>
      <c r="H20" s="93"/>
      <c r="I20" s="93"/>
      <c r="J20" s="93"/>
      <c r="K20" s="16"/>
    </row>
    <row r="21" spans="2:11" ht="15" customHeight="1">
      <c r="B21" s="19"/>
      <c r="C21" s="20"/>
      <c r="D21" s="20"/>
      <c r="E21" s="21" t="s">
        <v>402</v>
      </c>
      <c r="F21" s="93" t="s">
        <v>403</v>
      </c>
      <c r="G21" s="93"/>
      <c r="H21" s="93"/>
      <c r="I21" s="93"/>
      <c r="J21" s="93"/>
      <c r="K21" s="16"/>
    </row>
    <row r="22" spans="2:11" ht="12.75" customHeight="1">
      <c r="B22" s="19"/>
      <c r="C22" s="20"/>
      <c r="D22" s="20"/>
      <c r="E22" s="20"/>
      <c r="F22" s="20"/>
      <c r="G22" s="20"/>
      <c r="H22" s="20"/>
      <c r="I22" s="20"/>
      <c r="J22" s="20"/>
      <c r="K22" s="16"/>
    </row>
    <row r="23" spans="2:11" ht="15" customHeight="1">
      <c r="B23" s="19"/>
      <c r="C23" s="93" t="s">
        <v>404</v>
      </c>
      <c r="D23" s="93"/>
      <c r="E23" s="93"/>
      <c r="F23" s="93"/>
      <c r="G23" s="93"/>
      <c r="H23" s="93"/>
      <c r="I23" s="93"/>
      <c r="J23" s="93"/>
      <c r="K23" s="16"/>
    </row>
    <row r="24" spans="2:11" ht="15" customHeight="1">
      <c r="B24" s="19"/>
      <c r="C24" s="93" t="s">
        <v>405</v>
      </c>
      <c r="D24" s="93"/>
      <c r="E24" s="93"/>
      <c r="F24" s="93"/>
      <c r="G24" s="93"/>
      <c r="H24" s="93"/>
      <c r="I24" s="93"/>
      <c r="J24" s="93"/>
      <c r="K24" s="16"/>
    </row>
    <row r="25" spans="2:11" ht="15" customHeight="1">
      <c r="B25" s="19"/>
      <c r="C25" s="18"/>
      <c r="D25" s="93" t="s">
        <v>406</v>
      </c>
      <c r="E25" s="93"/>
      <c r="F25" s="93"/>
      <c r="G25" s="93"/>
      <c r="H25" s="93"/>
      <c r="I25" s="93"/>
      <c r="J25" s="93"/>
      <c r="K25" s="16"/>
    </row>
    <row r="26" spans="2:11" ht="15" customHeight="1">
      <c r="B26" s="19"/>
      <c r="C26" s="20"/>
      <c r="D26" s="93" t="s">
        <v>407</v>
      </c>
      <c r="E26" s="93"/>
      <c r="F26" s="93"/>
      <c r="G26" s="93"/>
      <c r="H26" s="93"/>
      <c r="I26" s="93"/>
      <c r="J26" s="93"/>
      <c r="K26" s="16"/>
    </row>
    <row r="27" spans="2:11" ht="12.75" customHeight="1">
      <c r="B27" s="19"/>
      <c r="C27" s="20"/>
      <c r="D27" s="20"/>
      <c r="E27" s="20"/>
      <c r="F27" s="20"/>
      <c r="G27" s="20"/>
      <c r="H27" s="20"/>
      <c r="I27" s="20"/>
      <c r="J27" s="20"/>
      <c r="K27" s="16"/>
    </row>
    <row r="28" spans="2:11" ht="15" customHeight="1">
      <c r="B28" s="19"/>
      <c r="C28" s="20"/>
      <c r="D28" s="93" t="s">
        <v>408</v>
      </c>
      <c r="E28" s="93"/>
      <c r="F28" s="93"/>
      <c r="G28" s="93"/>
      <c r="H28" s="93"/>
      <c r="I28" s="93"/>
      <c r="J28" s="93"/>
      <c r="K28" s="16"/>
    </row>
    <row r="29" spans="2:11" ht="15" customHeight="1">
      <c r="B29" s="19"/>
      <c r="C29" s="20"/>
      <c r="D29" s="93" t="s">
        <v>409</v>
      </c>
      <c r="E29" s="93"/>
      <c r="F29" s="93"/>
      <c r="G29" s="93"/>
      <c r="H29" s="93"/>
      <c r="I29" s="93"/>
      <c r="J29" s="93"/>
      <c r="K29" s="16"/>
    </row>
    <row r="30" spans="2:11" ht="12.75" customHeight="1">
      <c r="B30" s="19"/>
      <c r="C30" s="20"/>
      <c r="D30" s="20"/>
      <c r="E30" s="20"/>
      <c r="F30" s="20"/>
      <c r="G30" s="20"/>
      <c r="H30" s="20"/>
      <c r="I30" s="20"/>
      <c r="J30" s="20"/>
      <c r="K30" s="16"/>
    </row>
    <row r="31" spans="2:11" ht="15" customHeight="1">
      <c r="B31" s="19"/>
      <c r="C31" s="20"/>
      <c r="D31" s="93" t="s">
        <v>410</v>
      </c>
      <c r="E31" s="93"/>
      <c r="F31" s="93"/>
      <c r="G31" s="93"/>
      <c r="H31" s="93"/>
      <c r="I31" s="93"/>
      <c r="J31" s="93"/>
      <c r="K31" s="16"/>
    </row>
    <row r="32" spans="2:11" ht="15" customHeight="1">
      <c r="B32" s="19"/>
      <c r="C32" s="20"/>
      <c r="D32" s="93" t="s">
        <v>411</v>
      </c>
      <c r="E32" s="93"/>
      <c r="F32" s="93"/>
      <c r="G32" s="93"/>
      <c r="H32" s="93"/>
      <c r="I32" s="93"/>
      <c r="J32" s="93"/>
      <c r="K32" s="16"/>
    </row>
    <row r="33" spans="2:11" ht="15" customHeight="1">
      <c r="B33" s="19"/>
      <c r="C33" s="20"/>
      <c r="D33" s="93" t="s">
        <v>412</v>
      </c>
      <c r="E33" s="93"/>
      <c r="F33" s="93"/>
      <c r="G33" s="93"/>
      <c r="H33" s="93"/>
      <c r="I33" s="93"/>
      <c r="J33" s="93"/>
      <c r="K33" s="16"/>
    </row>
    <row r="34" spans="2:11" ht="15" customHeight="1">
      <c r="B34" s="19"/>
      <c r="C34" s="20"/>
      <c r="D34" s="18"/>
      <c r="E34" s="22" t="s">
        <v>101</v>
      </c>
      <c r="F34" s="18"/>
      <c r="G34" s="93" t="s">
        <v>413</v>
      </c>
      <c r="H34" s="93"/>
      <c r="I34" s="93"/>
      <c r="J34" s="93"/>
      <c r="K34" s="16"/>
    </row>
    <row r="35" spans="2:11" ht="30.75" customHeight="1">
      <c r="B35" s="19"/>
      <c r="C35" s="20"/>
      <c r="D35" s="18"/>
      <c r="E35" s="22" t="s">
        <v>414</v>
      </c>
      <c r="F35" s="18"/>
      <c r="G35" s="93" t="s">
        <v>415</v>
      </c>
      <c r="H35" s="93"/>
      <c r="I35" s="93"/>
      <c r="J35" s="93"/>
      <c r="K35" s="16"/>
    </row>
    <row r="36" spans="2:11" ht="15" customHeight="1">
      <c r="B36" s="19"/>
      <c r="C36" s="20"/>
      <c r="D36" s="18"/>
      <c r="E36" s="22" t="s">
        <v>51</v>
      </c>
      <c r="F36" s="18"/>
      <c r="G36" s="93" t="s">
        <v>416</v>
      </c>
      <c r="H36" s="93"/>
      <c r="I36" s="93"/>
      <c r="J36" s="93"/>
      <c r="K36" s="16"/>
    </row>
    <row r="37" spans="2:11" ht="15" customHeight="1">
      <c r="B37" s="19"/>
      <c r="C37" s="20"/>
      <c r="D37" s="18"/>
      <c r="E37" s="22" t="s">
        <v>102</v>
      </c>
      <c r="F37" s="18"/>
      <c r="G37" s="93" t="s">
        <v>417</v>
      </c>
      <c r="H37" s="93"/>
      <c r="I37" s="93"/>
      <c r="J37" s="93"/>
      <c r="K37" s="16"/>
    </row>
    <row r="38" spans="2:11" ht="15" customHeight="1">
      <c r="B38" s="19"/>
      <c r="C38" s="20"/>
      <c r="D38" s="18"/>
      <c r="E38" s="22" t="s">
        <v>103</v>
      </c>
      <c r="F38" s="18"/>
      <c r="G38" s="93" t="s">
        <v>418</v>
      </c>
      <c r="H38" s="93"/>
      <c r="I38" s="93"/>
      <c r="J38" s="93"/>
      <c r="K38" s="16"/>
    </row>
    <row r="39" spans="2:11" ht="15" customHeight="1">
      <c r="B39" s="19"/>
      <c r="C39" s="20"/>
      <c r="D39" s="18"/>
      <c r="E39" s="22" t="s">
        <v>104</v>
      </c>
      <c r="F39" s="18"/>
      <c r="G39" s="93" t="s">
        <v>419</v>
      </c>
      <c r="H39" s="93"/>
      <c r="I39" s="93"/>
      <c r="J39" s="93"/>
      <c r="K39" s="16"/>
    </row>
    <row r="40" spans="2:11" ht="15" customHeight="1">
      <c r="B40" s="19"/>
      <c r="C40" s="20"/>
      <c r="D40" s="18"/>
      <c r="E40" s="22" t="s">
        <v>420</v>
      </c>
      <c r="F40" s="18"/>
      <c r="G40" s="93" t="s">
        <v>421</v>
      </c>
      <c r="H40" s="93"/>
      <c r="I40" s="93"/>
      <c r="J40" s="93"/>
      <c r="K40" s="16"/>
    </row>
    <row r="41" spans="2:11" ht="15" customHeight="1">
      <c r="B41" s="19"/>
      <c r="C41" s="20"/>
      <c r="D41" s="18"/>
      <c r="E41" s="22"/>
      <c r="F41" s="18"/>
      <c r="G41" s="93" t="s">
        <v>422</v>
      </c>
      <c r="H41" s="93"/>
      <c r="I41" s="93"/>
      <c r="J41" s="93"/>
      <c r="K41" s="16"/>
    </row>
    <row r="42" spans="2:11" ht="15" customHeight="1">
      <c r="B42" s="19"/>
      <c r="C42" s="20"/>
      <c r="D42" s="18"/>
      <c r="E42" s="22" t="s">
        <v>423</v>
      </c>
      <c r="F42" s="18"/>
      <c r="G42" s="93" t="s">
        <v>424</v>
      </c>
      <c r="H42" s="93"/>
      <c r="I42" s="93"/>
      <c r="J42" s="93"/>
      <c r="K42" s="16"/>
    </row>
    <row r="43" spans="2:11" ht="15" customHeight="1">
      <c r="B43" s="19"/>
      <c r="C43" s="20"/>
      <c r="D43" s="18"/>
      <c r="E43" s="22" t="s">
        <v>106</v>
      </c>
      <c r="F43" s="18"/>
      <c r="G43" s="93" t="s">
        <v>425</v>
      </c>
      <c r="H43" s="93"/>
      <c r="I43" s="93"/>
      <c r="J43" s="93"/>
      <c r="K43" s="16"/>
    </row>
    <row r="44" spans="2:11" ht="12.75" customHeight="1">
      <c r="B44" s="19"/>
      <c r="C44" s="20"/>
      <c r="D44" s="18"/>
      <c r="E44" s="18"/>
      <c r="F44" s="18"/>
      <c r="G44" s="18"/>
      <c r="H44" s="18"/>
      <c r="I44" s="18"/>
      <c r="J44" s="18"/>
      <c r="K44" s="16"/>
    </row>
    <row r="45" spans="2:11" ht="15" customHeight="1">
      <c r="B45" s="19"/>
      <c r="C45" s="20"/>
      <c r="D45" s="93" t="s">
        <v>426</v>
      </c>
      <c r="E45" s="93"/>
      <c r="F45" s="93"/>
      <c r="G45" s="93"/>
      <c r="H45" s="93"/>
      <c r="I45" s="93"/>
      <c r="J45" s="93"/>
      <c r="K45" s="16"/>
    </row>
    <row r="46" spans="2:11" ht="15" customHeight="1">
      <c r="B46" s="19"/>
      <c r="C46" s="20"/>
      <c r="D46" s="20"/>
      <c r="E46" s="93" t="s">
        <v>427</v>
      </c>
      <c r="F46" s="93"/>
      <c r="G46" s="93"/>
      <c r="H46" s="93"/>
      <c r="I46" s="93"/>
      <c r="J46" s="93"/>
      <c r="K46" s="16"/>
    </row>
    <row r="47" spans="2:11" ht="15" customHeight="1">
      <c r="B47" s="19"/>
      <c r="C47" s="20"/>
      <c r="D47" s="20"/>
      <c r="E47" s="93" t="s">
        <v>428</v>
      </c>
      <c r="F47" s="93"/>
      <c r="G47" s="93"/>
      <c r="H47" s="93"/>
      <c r="I47" s="93"/>
      <c r="J47" s="93"/>
      <c r="K47" s="16"/>
    </row>
    <row r="48" spans="2:11" ht="15" customHeight="1">
      <c r="B48" s="19"/>
      <c r="C48" s="20"/>
      <c r="D48" s="20"/>
      <c r="E48" s="93" t="s">
        <v>429</v>
      </c>
      <c r="F48" s="93"/>
      <c r="G48" s="93"/>
      <c r="H48" s="93"/>
      <c r="I48" s="93"/>
      <c r="J48" s="93"/>
      <c r="K48" s="16"/>
    </row>
    <row r="49" spans="2:11" ht="15" customHeight="1">
      <c r="B49" s="19"/>
      <c r="C49" s="20"/>
      <c r="D49" s="93" t="s">
        <v>430</v>
      </c>
      <c r="E49" s="93"/>
      <c r="F49" s="93"/>
      <c r="G49" s="93"/>
      <c r="H49" s="93"/>
      <c r="I49" s="93"/>
      <c r="J49" s="93"/>
      <c r="K49" s="16"/>
    </row>
    <row r="50" spans="2:11" ht="25.5" customHeight="1">
      <c r="B50" s="15"/>
      <c r="C50" s="95" t="s">
        <v>431</v>
      </c>
      <c r="D50" s="95"/>
      <c r="E50" s="95"/>
      <c r="F50" s="95"/>
      <c r="G50" s="95"/>
      <c r="H50" s="95"/>
      <c r="I50" s="95"/>
      <c r="J50" s="95"/>
      <c r="K50" s="16"/>
    </row>
    <row r="51" spans="2:11" ht="5.25" customHeight="1">
      <c r="B51" s="15"/>
      <c r="C51" s="17"/>
      <c r="D51" s="17"/>
      <c r="E51" s="17"/>
      <c r="F51" s="17"/>
      <c r="G51" s="17"/>
      <c r="H51" s="17"/>
      <c r="I51" s="17"/>
      <c r="J51" s="17"/>
      <c r="K51" s="16"/>
    </row>
    <row r="52" spans="2:11" ht="15" customHeight="1">
      <c r="B52" s="15"/>
      <c r="C52" s="93" t="s">
        <v>432</v>
      </c>
      <c r="D52" s="93"/>
      <c r="E52" s="93"/>
      <c r="F52" s="93"/>
      <c r="G52" s="93"/>
      <c r="H52" s="93"/>
      <c r="I52" s="93"/>
      <c r="J52" s="93"/>
      <c r="K52" s="16"/>
    </row>
    <row r="53" spans="2:11" ht="15" customHeight="1">
      <c r="B53" s="15"/>
      <c r="C53" s="93" t="s">
        <v>433</v>
      </c>
      <c r="D53" s="93"/>
      <c r="E53" s="93"/>
      <c r="F53" s="93"/>
      <c r="G53" s="93"/>
      <c r="H53" s="93"/>
      <c r="I53" s="93"/>
      <c r="J53" s="93"/>
      <c r="K53" s="16"/>
    </row>
    <row r="54" spans="2:11" ht="12.75" customHeight="1">
      <c r="B54" s="15"/>
      <c r="C54" s="18"/>
      <c r="D54" s="18"/>
      <c r="E54" s="18"/>
      <c r="F54" s="18"/>
      <c r="G54" s="18"/>
      <c r="H54" s="18"/>
      <c r="I54" s="18"/>
      <c r="J54" s="18"/>
      <c r="K54" s="16"/>
    </row>
    <row r="55" spans="2:11" ht="15" customHeight="1">
      <c r="B55" s="15"/>
      <c r="C55" s="93" t="s">
        <v>434</v>
      </c>
      <c r="D55" s="93"/>
      <c r="E55" s="93"/>
      <c r="F55" s="93"/>
      <c r="G55" s="93"/>
      <c r="H55" s="93"/>
      <c r="I55" s="93"/>
      <c r="J55" s="93"/>
      <c r="K55" s="16"/>
    </row>
    <row r="56" spans="2:11" ht="15" customHeight="1">
      <c r="B56" s="15"/>
      <c r="C56" s="20"/>
      <c r="D56" s="93" t="s">
        <v>435</v>
      </c>
      <c r="E56" s="93"/>
      <c r="F56" s="93"/>
      <c r="G56" s="93"/>
      <c r="H56" s="93"/>
      <c r="I56" s="93"/>
      <c r="J56" s="93"/>
      <c r="K56" s="16"/>
    </row>
    <row r="57" spans="2:11" ht="15" customHeight="1">
      <c r="B57" s="15"/>
      <c r="C57" s="20"/>
      <c r="D57" s="93" t="s">
        <v>436</v>
      </c>
      <c r="E57" s="93"/>
      <c r="F57" s="93"/>
      <c r="G57" s="93"/>
      <c r="H57" s="93"/>
      <c r="I57" s="93"/>
      <c r="J57" s="93"/>
      <c r="K57" s="16"/>
    </row>
    <row r="58" spans="2:11" ht="15" customHeight="1">
      <c r="B58" s="15"/>
      <c r="C58" s="20"/>
      <c r="D58" s="93" t="s">
        <v>437</v>
      </c>
      <c r="E58" s="93"/>
      <c r="F58" s="93"/>
      <c r="G58" s="93"/>
      <c r="H58" s="93"/>
      <c r="I58" s="93"/>
      <c r="J58" s="93"/>
      <c r="K58" s="16"/>
    </row>
    <row r="59" spans="2:11" ht="15" customHeight="1">
      <c r="B59" s="15"/>
      <c r="C59" s="20"/>
      <c r="D59" s="93" t="s">
        <v>438</v>
      </c>
      <c r="E59" s="93"/>
      <c r="F59" s="93"/>
      <c r="G59" s="93"/>
      <c r="H59" s="93"/>
      <c r="I59" s="93"/>
      <c r="J59" s="93"/>
      <c r="K59" s="16"/>
    </row>
    <row r="60" spans="2:11" ht="15" customHeight="1">
      <c r="B60" s="15"/>
      <c r="C60" s="20"/>
      <c r="D60" s="94" t="s">
        <v>439</v>
      </c>
      <c r="E60" s="94"/>
      <c r="F60" s="94"/>
      <c r="G60" s="94"/>
      <c r="H60" s="94"/>
      <c r="I60" s="94"/>
      <c r="J60" s="94"/>
      <c r="K60" s="16"/>
    </row>
    <row r="61" spans="2:11" ht="15" customHeight="1">
      <c r="B61" s="15"/>
      <c r="C61" s="20"/>
      <c r="D61" s="93" t="s">
        <v>440</v>
      </c>
      <c r="E61" s="93"/>
      <c r="F61" s="93"/>
      <c r="G61" s="93"/>
      <c r="H61" s="93"/>
      <c r="I61" s="93"/>
      <c r="J61" s="93"/>
      <c r="K61" s="16"/>
    </row>
    <row r="62" spans="2:11" ht="12.75" customHeight="1">
      <c r="B62" s="15"/>
      <c r="C62" s="20"/>
      <c r="D62" s="20"/>
      <c r="E62" s="23"/>
      <c r="F62" s="20"/>
      <c r="G62" s="20"/>
      <c r="H62" s="20"/>
      <c r="I62" s="20"/>
      <c r="J62" s="20"/>
      <c r="K62" s="16"/>
    </row>
    <row r="63" spans="2:11" ht="15" customHeight="1">
      <c r="B63" s="15"/>
      <c r="C63" s="20"/>
      <c r="D63" s="93" t="s">
        <v>441</v>
      </c>
      <c r="E63" s="93"/>
      <c r="F63" s="93"/>
      <c r="G63" s="93"/>
      <c r="H63" s="93"/>
      <c r="I63" s="93"/>
      <c r="J63" s="93"/>
      <c r="K63" s="16"/>
    </row>
    <row r="64" spans="2:11" ht="15" customHeight="1">
      <c r="B64" s="15"/>
      <c r="C64" s="20"/>
      <c r="D64" s="94" t="s">
        <v>442</v>
      </c>
      <c r="E64" s="94"/>
      <c r="F64" s="94"/>
      <c r="G64" s="94"/>
      <c r="H64" s="94"/>
      <c r="I64" s="94"/>
      <c r="J64" s="94"/>
      <c r="K64" s="16"/>
    </row>
    <row r="65" spans="2:11" ht="15" customHeight="1">
      <c r="B65" s="15"/>
      <c r="C65" s="20"/>
      <c r="D65" s="93" t="s">
        <v>443</v>
      </c>
      <c r="E65" s="93"/>
      <c r="F65" s="93"/>
      <c r="G65" s="93"/>
      <c r="H65" s="93"/>
      <c r="I65" s="93"/>
      <c r="J65" s="93"/>
      <c r="K65" s="16"/>
    </row>
    <row r="66" spans="2:11" ht="15" customHeight="1">
      <c r="B66" s="15"/>
      <c r="C66" s="20"/>
      <c r="D66" s="93" t="s">
        <v>444</v>
      </c>
      <c r="E66" s="93"/>
      <c r="F66" s="93"/>
      <c r="G66" s="93"/>
      <c r="H66" s="93"/>
      <c r="I66" s="93"/>
      <c r="J66" s="93"/>
      <c r="K66" s="16"/>
    </row>
    <row r="67" spans="2:11" ht="15" customHeight="1">
      <c r="B67" s="15"/>
      <c r="C67" s="20"/>
      <c r="D67" s="93" t="s">
        <v>445</v>
      </c>
      <c r="E67" s="93"/>
      <c r="F67" s="93"/>
      <c r="G67" s="93"/>
      <c r="H67" s="93"/>
      <c r="I67" s="93"/>
      <c r="J67" s="93"/>
      <c r="K67" s="16"/>
    </row>
    <row r="68" spans="2:11" ht="15" customHeight="1">
      <c r="B68" s="15"/>
      <c r="C68" s="20"/>
      <c r="D68" s="93" t="s">
        <v>446</v>
      </c>
      <c r="E68" s="93"/>
      <c r="F68" s="93"/>
      <c r="G68" s="93"/>
      <c r="H68" s="93"/>
      <c r="I68" s="93"/>
      <c r="J68" s="93"/>
      <c r="K68" s="16"/>
    </row>
    <row r="69" spans="2:11" ht="12.75" customHeight="1">
      <c r="B69" s="24"/>
      <c r="C69" s="25"/>
      <c r="D69" s="25"/>
      <c r="E69" s="25"/>
      <c r="F69" s="25"/>
      <c r="G69" s="25"/>
      <c r="H69" s="25"/>
      <c r="I69" s="25"/>
      <c r="J69" s="25"/>
      <c r="K69" s="26"/>
    </row>
    <row r="70" spans="2:11" ht="18.75" customHeight="1">
      <c r="B70" s="27"/>
      <c r="C70" s="27"/>
      <c r="D70" s="27"/>
      <c r="E70" s="27"/>
      <c r="F70" s="27"/>
      <c r="G70" s="27"/>
      <c r="H70" s="27"/>
      <c r="I70" s="27"/>
      <c r="J70" s="27"/>
      <c r="K70" s="28"/>
    </row>
    <row r="71" spans="2:11" ht="18.75" customHeight="1">
      <c r="B71" s="28"/>
      <c r="C71" s="28"/>
      <c r="D71" s="28"/>
      <c r="E71" s="28"/>
      <c r="F71" s="28"/>
      <c r="G71" s="28"/>
      <c r="H71" s="28"/>
      <c r="I71" s="28"/>
      <c r="J71" s="28"/>
      <c r="K71" s="28"/>
    </row>
    <row r="72" spans="2:11" ht="7.5" customHeight="1">
      <c r="B72" s="29"/>
      <c r="C72" s="30"/>
      <c r="D72" s="30"/>
      <c r="E72" s="30"/>
      <c r="F72" s="30"/>
      <c r="G72" s="30"/>
      <c r="H72" s="30"/>
      <c r="I72" s="30"/>
      <c r="J72" s="30"/>
      <c r="K72" s="31"/>
    </row>
    <row r="73" spans="2:11" ht="45" customHeight="1">
      <c r="B73" s="32"/>
      <c r="C73" s="92" t="s">
        <v>85</v>
      </c>
      <c r="D73" s="92"/>
      <c r="E73" s="92"/>
      <c r="F73" s="92"/>
      <c r="G73" s="92"/>
      <c r="H73" s="92"/>
      <c r="I73" s="92"/>
      <c r="J73" s="92"/>
      <c r="K73" s="33"/>
    </row>
    <row r="74" spans="2:11" ht="17.25" customHeight="1">
      <c r="B74" s="32"/>
      <c r="C74" s="34" t="s">
        <v>447</v>
      </c>
      <c r="D74" s="34"/>
      <c r="E74" s="34"/>
      <c r="F74" s="34" t="s">
        <v>448</v>
      </c>
      <c r="G74" s="35"/>
      <c r="H74" s="34" t="s">
        <v>102</v>
      </c>
      <c r="I74" s="34" t="s">
        <v>55</v>
      </c>
      <c r="J74" s="34" t="s">
        <v>449</v>
      </c>
      <c r="K74" s="33"/>
    </row>
    <row r="75" spans="2:11" ht="17.25" customHeight="1">
      <c r="B75" s="32"/>
      <c r="C75" s="36" t="s">
        <v>450</v>
      </c>
      <c r="D75" s="36"/>
      <c r="E75" s="36"/>
      <c r="F75" s="37" t="s">
        <v>451</v>
      </c>
      <c r="G75" s="38"/>
      <c r="H75" s="36"/>
      <c r="I75" s="36"/>
      <c r="J75" s="36" t="s">
        <v>452</v>
      </c>
      <c r="K75" s="33"/>
    </row>
    <row r="76" spans="2:11" ht="5.25" customHeight="1">
      <c r="B76" s="32"/>
      <c r="C76" s="39"/>
      <c r="D76" s="39"/>
      <c r="E76" s="39"/>
      <c r="F76" s="39"/>
      <c r="G76" s="40"/>
      <c r="H76" s="39"/>
      <c r="I76" s="39"/>
      <c r="J76" s="39"/>
      <c r="K76" s="33"/>
    </row>
    <row r="77" spans="2:11" ht="15" customHeight="1">
      <c r="B77" s="32"/>
      <c r="C77" s="22" t="s">
        <v>51</v>
      </c>
      <c r="D77" s="39"/>
      <c r="E77" s="39"/>
      <c r="F77" s="41" t="s">
        <v>453</v>
      </c>
      <c r="G77" s="40"/>
      <c r="H77" s="22" t="s">
        <v>454</v>
      </c>
      <c r="I77" s="22" t="s">
        <v>455</v>
      </c>
      <c r="J77" s="22">
        <v>20</v>
      </c>
      <c r="K77" s="33"/>
    </row>
    <row r="78" spans="2:11" ht="15" customHeight="1">
      <c r="B78" s="32"/>
      <c r="C78" s="22" t="s">
        <v>456</v>
      </c>
      <c r="D78" s="22"/>
      <c r="E78" s="22"/>
      <c r="F78" s="41" t="s">
        <v>453</v>
      </c>
      <c r="G78" s="40"/>
      <c r="H78" s="22" t="s">
        <v>457</v>
      </c>
      <c r="I78" s="22" t="s">
        <v>455</v>
      </c>
      <c r="J78" s="22">
        <v>120</v>
      </c>
      <c r="K78" s="33"/>
    </row>
    <row r="79" spans="2:11" ht="15" customHeight="1">
      <c r="B79" s="42"/>
      <c r="C79" s="22" t="s">
        <v>458</v>
      </c>
      <c r="D79" s="22"/>
      <c r="E79" s="22"/>
      <c r="F79" s="41" t="s">
        <v>459</v>
      </c>
      <c r="G79" s="40"/>
      <c r="H79" s="22" t="s">
        <v>460</v>
      </c>
      <c r="I79" s="22" t="s">
        <v>455</v>
      </c>
      <c r="J79" s="22">
        <v>50</v>
      </c>
      <c r="K79" s="33"/>
    </row>
    <row r="80" spans="2:11" ht="15" customHeight="1">
      <c r="B80" s="42"/>
      <c r="C80" s="22" t="s">
        <v>461</v>
      </c>
      <c r="D80" s="22"/>
      <c r="E80" s="22"/>
      <c r="F80" s="41" t="s">
        <v>453</v>
      </c>
      <c r="G80" s="40"/>
      <c r="H80" s="22" t="s">
        <v>462</v>
      </c>
      <c r="I80" s="22" t="s">
        <v>463</v>
      </c>
      <c r="J80" s="22"/>
      <c r="K80" s="33"/>
    </row>
    <row r="81" spans="2:11" ht="15" customHeight="1">
      <c r="B81" s="42"/>
      <c r="C81" s="43" t="s">
        <v>464</v>
      </c>
      <c r="D81" s="43"/>
      <c r="E81" s="43"/>
      <c r="F81" s="44" t="s">
        <v>459</v>
      </c>
      <c r="G81" s="43"/>
      <c r="H81" s="43" t="s">
        <v>465</v>
      </c>
      <c r="I81" s="43" t="s">
        <v>455</v>
      </c>
      <c r="J81" s="43">
        <v>15</v>
      </c>
      <c r="K81" s="33"/>
    </row>
    <row r="82" spans="2:11" ht="15" customHeight="1">
      <c r="B82" s="42"/>
      <c r="C82" s="43" t="s">
        <v>466</v>
      </c>
      <c r="D82" s="43"/>
      <c r="E82" s="43"/>
      <c r="F82" s="44" t="s">
        <v>459</v>
      </c>
      <c r="G82" s="43"/>
      <c r="H82" s="43" t="s">
        <v>467</v>
      </c>
      <c r="I82" s="43" t="s">
        <v>455</v>
      </c>
      <c r="J82" s="43">
        <v>15</v>
      </c>
      <c r="K82" s="33"/>
    </row>
    <row r="83" spans="2:11" ht="15" customHeight="1">
      <c r="B83" s="42"/>
      <c r="C83" s="43" t="s">
        <v>468</v>
      </c>
      <c r="D83" s="43"/>
      <c r="E83" s="43"/>
      <c r="F83" s="44" t="s">
        <v>459</v>
      </c>
      <c r="G83" s="43"/>
      <c r="H83" s="43" t="s">
        <v>469</v>
      </c>
      <c r="I83" s="43" t="s">
        <v>455</v>
      </c>
      <c r="J83" s="43">
        <v>20</v>
      </c>
      <c r="K83" s="33"/>
    </row>
    <row r="84" spans="2:11" ht="15" customHeight="1">
      <c r="B84" s="42"/>
      <c r="C84" s="43" t="s">
        <v>470</v>
      </c>
      <c r="D84" s="43"/>
      <c r="E84" s="43"/>
      <c r="F84" s="44" t="s">
        <v>459</v>
      </c>
      <c r="G84" s="43"/>
      <c r="H84" s="43" t="s">
        <v>471</v>
      </c>
      <c r="I84" s="43" t="s">
        <v>455</v>
      </c>
      <c r="J84" s="43">
        <v>20</v>
      </c>
      <c r="K84" s="33"/>
    </row>
    <row r="85" spans="2:11" ht="15" customHeight="1">
      <c r="B85" s="42"/>
      <c r="C85" s="22" t="s">
        <v>472</v>
      </c>
      <c r="D85" s="22"/>
      <c r="E85" s="22"/>
      <c r="F85" s="41" t="s">
        <v>459</v>
      </c>
      <c r="G85" s="40"/>
      <c r="H85" s="22" t="s">
        <v>473</v>
      </c>
      <c r="I85" s="22" t="s">
        <v>455</v>
      </c>
      <c r="J85" s="22">
        <v>50</v>
      </c>
      <c r="K85" s="33"/>
    </row>
    <row r="86" spans="2:11" ht="15" customHeight="1">
      <c r="B86" s="42"/>
      <c r="C86" s="22" t="s">
        <v>474</v>
      </c>
      <c r="D86" s="22"/>
      <c r="E86" s="22"/>
      <c r="F86" s="41" t="s">
        <v>459</v>
      </c>
      <c r="G86" s="40"/>
      <c r="H86" s="22" t="s">
        <v>475</v>
      </c>
      <c r="I86" s="22" t="s">
        <v>455</v>
      </c>
      <c r="J86" s="22">
        <v>20</v>
      </c>
      <c r="K86" s="33"/>
    </row>
    <row r="87" spans="2:11" ht="15" customHeight="1">
      <c r="B87" s="42"/>
      <c r="C87" s="22" t="s">
        <v>476</v>
      </c>
      <c r="D87" s="22"/>
      <c r="E87" s="22"/>
      <c r="F87" s="41" t="s">
        <v>459</v>
      </c>
      <c r="G87" s="40"/>
      <c r="H87" s="22" t="s">
        <v>477</v>
      </c>
      <c r="I87" s="22" t="s">
        <v>455</v>
      </c>
      <c r="J87" s="22">
        <v>20</v>
      </c>
      <c r="K87" s="33"/>
    </row>
    <row r="88" spans="2:11" ht="15" customHeight="1">
      <c r="B88" s="42"/>
      <c r="C88" s="22" t="s">
        <v>478</v>
      </c>
      <c r="D88" s="22"/>
      <c r="E88" s="22"/>
      <c r="F88" s="41" t="s">
        <v>459</v>
      </c>
      <c r="G88" s="40"/>
      <c r="H88" s="22" t="s">
        <v>479</v>
      </c>
      <c r="I88" s="22" t="s">
        <v>455</v>
      </c>
      <c r="J88" s="22">
        <v>50</v>
      </c>
      <c r="K88" s="33"/>
    </row>
    <row r="89" spans="2:11" ht="15" customHeight="1">
      <c r="B89" s="42"/>
      <c r="C89" s="22" t="s">
        <v>480</v>
      </c>
      <c r="D89" s="22"/>
      <c r="E89" s="22"/>
      <c r="F89" s="41" t="s">
        <v>459</v>
      </c>
      <c r="G89" s="40"/>
      <c r="H89" s="22" t="s">
        <v>480</v>
      </c>
      <c r="I89" s="22" t="s">
        <v>455</v>
      </c>
      <c r="J89" s="22">
        <v>50</v>
      </c>
      <c r="K89" s="33"/>
    </row>
    <row r="90" spans="2:11" ht="15" customHeight="1">
      <c r="B90" s="42"/>
      <c r="C90" s="22" t="s">
        <v>107</v>
      </c>
      <c r="D90" s="22"/>
      <c r="E90" s="22"/>
      <c r="F90" s="41" t="s">
        <v>459</v>
      </c>
      <c r="G90" s="40"/>
      <c r="H90" s="22" t="s">
        <v>481</v>
      </c>
      <c r="I90" s="22" t="s">
        <v>455</v>
      </c>
      <c r="J90" s="22">
        <v>255</v>
      </c>
      <c r="K90" s="33"/>
    </row>
    <row r="91" spans="2:11" ht="15" customHeight="1">
      <c r="B91" s="42"/>
      <c r="C91" s="22" t="s">
        <v>482</v>
      </c>
      <c r="D91" s="22"/>
      <c r="E91" s="22"/>
      <c r="F91" s="41" t="s">
        <v>453</v>
      </c>
      <c r="G91" s="40"/>
      <c r="H91" s="22" t="s">
        <v>483</v>
      </c>
      <c r="I91" s="22" t="s">
        <v>484</v>
      </c>
      <c r="J91" s="22"/>
      <c r="K91" s="33"/>
    </row>
    <row r="92" spans="2:11" ht="15" customHeight="1">
      <c r="B92" s="42"/>
      <c r="C92" s="22" t="s">
        <v>485</v>
      </c>
      <c r="D92" s="22"/>
      <c r="E92" s="22"/>
      <c r="F92" s="41" t="s">
        <v>453</v>
      </c>
      <c r="G92" s="40"/>
      <c r="H92" s="22" t="s">
        <v>486</v>
      </c>
      <c r="I92" s="22" t="s">
        <v>487</v>
      </c>
      <c r="J92" s="22"/>
      <c r="K92" s="33"/>
    </row>
    <row r="93" spans="2:11" ht="15" customHeight="1">
      <c r="B93" s="42"/>
      <c r="C93" s="22" t="s">
        <v>488</v>
      </c>
      <c r="D93" s="22"/>
      <c r="E93" s="22"/>
      <c r="F93" s="41" t="s">
        <v>453</v>
      </c>
      <c r="G93" s="40"/>
      <c r="H93" s="22" t="s">
        <v>488</v>
      </c>
      <c r="I93" s="22" t="s">
        <v>487</v>
      </c>
      <c r="J93" s="22"/>
      <c r="K93" s="33"/>
    </row>
    <row r="94" spans="2:11" ht="15" customHeight="1">
      <c r="B94" s="42"/>
      <c r="C94" s="22" t="s">
        <v>36</v>
      </c>
      <c r="D94" s="22"/>
      <c r="E94" s="22"/>
      <c r="F94" s="41" t="s">
        <v>453</v>
      </c>
      <c r="G94" s="40"/>
      <c r="H94" s="22" t="s">
        <v>489</v>
      </c>
      <c r="I94" s="22" t="s">
        <v>487</v>
      </c>
      <c r="J94" s="22"/>
      <c r="K94" s="33"/>
    </row>
    <row r="95" spans="2:11" ht="15" customHeight="1">
      <c r="B95" s="42"/>
      <c r="C95" s="22" t="s">
        <v>46</v>
      </c>
      <c r="D95" s="22"/>
      <c r="E95" s="22"/>
      <c r="F95" s="41" t="s">
        <v>453</v>
      </c>
      <c r="G95" s="40"/>
      <c r="H95" s="22" t="s">
        <v>490</v>
      </c>
      <c r="I95" s="22" t="s">
        <v>487</v>
      </c>
      <c r="J95" s="22"/>
      <c r="K95" s="33"/>
    </row>
    <row r="96" spans="2:11" ht="15" customHeight="1">
      <c r="B96" s="45"/>
      <c r="C96" s="46"/>
      <c r="D96" s="46"/>
      <c r="E96" s="46"/>
      <c r="F96" s="46"/>
      <c r="G96" s="46"/>
      <c r="H96" s="46"/>
      <c r="I96" s="46"/>
      <c r="J96" s="46"/>
      <c r="K96" s="47"/>
    </row>
    <row r="97" spans="2:11" ht="18.75" customHeight="1">
      <c r="B97" s="48"/>
      <c r="C97" s="49"/>
      <c r="D97" s="49"/>
      <c r="E97" s="49"/>
      <c r="F97" s="49"/>
      <c r="G97" s="49"/>
      <c r="H97" s="49"/>
      <c r="I97" s="49"/>
      <c r="J97" s="49"/>
      <c r="K97" s="48"/>
    </row>
    <row r="98" spans="2:11" ht="18.75" customHeight="1">
      <c r="B98" s="28"/>
      <c r="C98" s="28"/>
      <c r="D98" s="28"/>
      <c r="E98" s="28"/>
      <c r="F98" s="28"/>
      <c r="G98" s="28"/>
      <c r="H98" s="28"/>
      <c r="I98" s="28"/>
      <c r="J98" s="28"/>
      <c r="K98" s="28"/>
    </row>
    <row r="99" spans="2:11" ht="7.5" customHeight="1">
      <c r="B99" s="29"/>
      <c r="C99" s="30"/>
      <c r="D99" s="30"/>
      <c r="E99" s="30"/>
      <c r="F99" s="30"/>
      <c r="G99" s="30"/>
      <c r="H99" s="30"/>
      <c r="I99" s="30"/>
      <c r="J99" s="30"/>
      <c r="K99" s="31"/>
    </row>
    <row r="100" spans="2:11" ht="45" customHeight="1">
      <c r="B100" s="32"/>
      <c r="C100" s="92" t="s">
        <v>491</v>
      </c>
      <c r="D100" s="92"/>
      <c r="E100" s="92"/>
      <c r="F100" s="92"/>
      <c r="G100" s="92"/>
      <c r="H100" s="92"/>
      <c r="I100" s="92"/>
      <c r="J100" s="92"/>
      <c r="K100" s="33"/>
    </row>
    <row r="101" spans="2:11" ht="17.25" customHeight="1">
      <c r="B101" s="32"/>
      <c r="C101" s="34" t="s">
        <v>447</v>
      </c>
      <c r="D101" s="34"/>
      <c r="E101" s="34"/>
      <c r="F101" s="34" t="s">
        <v>448</v>
      </c>
      <c r="G101" s="35"/>
      <c r="H101" s="34" t="s">
        <v>102</v>
      </c>
      <c r="I101" s="34" t="s">
        <v>55</v>
      </c>
      <c r="J101" s="34" t="s">
        <v>449</v>
      </c>
      <c r="K101" s="33"/>
    </row>
    <row r="102" spans="2:11" ht="17.25" customHeight="1">
      <c r="B102" s="32"/>
      <c r="C102" s="36" t="s">
        <v>450</v>
      </c>
      <c r="D102" s="36"/>
      <c r="E102" s="36"/>
      <c r="F102" s="37" t="s">
        <v>451</v>
      </c>
      <c r="G102" s="38"/>
      <c r="H102" s="36"/>
      <c r="I102" s="36"/>
      <c r="J102" s="36" t="s">
        <v>452</v>
      </c>
      <c r="K102" s="33"/>
    </row>
    <row r="103" spans="2:11" ht="5.25" customHeight="1">
      <c r="B103" s="32"/>
      <c r="C103" s="34"/>
      <c r="D103" s="34"/>
      <c r="E103" s="34"/>
      <c r="F103" s="34"/>
      <c r="G103" s="50"/>
      <c r="H103" s="34"/>
      <c r="I103" s="34"/>
      <c r="J103" s="34"/>
      <c r="K103" s="33"/>
    </row>
    <row r="104" spans="2:11" ht="15" customHeight="1">
      <c r="B104" s="32"/>
      <c r="C104" s="22" t="s">
        <v>51</v>
      </c>
      <c r="D104" s="39"/>
      <c r="E104" s="39"/>
      <c r="F104" s="41" t="s">
        <v>453</v>
      </c>
      <c r="G104" s="50"/>
      <c r="H104" s="22" t="s">
        <v>492</v>
      </c>
      <c r="I104" s="22" t="s">
        <v>455</v>
      </c>
      <c r="J104" s="22">
        <v>20</v>
      </c>
      <c r="K104" s="33"/>
    </row>
    <row r="105" spans="2:11" ht="15" customHeight="1">
      <c r="B105" s="32"/>
      <c r="C105" s="22" t="s">
        <v>456</v>
      </c>
      <c r="D105" s="22"/>
      <c r="E105" s="22"/>
      <c r="F105" s="41" t="s">
        <v>453</v>
      </c>
      <c r="G105" s="22"/>
      <c r="H105" s="22" t="s">
        <v>492</v>
      </c>
      <c r="I105" s="22" t="s">
        <v>455</v>
      </c>
      <c r="J105" s="22">
        <v>120</v>
      </c>
      <c r="K105" s="33"/>
    </row>
    <row r="106" spans="2:11" ht="15" customHeight="1">
      <c r="B106" s="42"/>
      <c r="C106" s="22" t="s">
        <v>458</v>
      </c>
      <c r="D106" s="22"/>
      <c r="E106" s="22"/>
      <c r="F106" s="41" t="s">
        <v>459</v>
      </c>
      <c r="G106" s="22"/>
      <c r="H106" s="22" t="s">
        <v>492</v>
      </c>
      <c r="I106" s="22" t="s">
        <v>455</v>
      </c>
      <c r="J106" s="22">
        <v>50</v>
      </c>
      <c r="K106" s="33"/>
    </row>
    <row r="107" spans="2:11" ht="15" customHeight="1">
      <c r="B107" s="42"/>
      <c r="C107" s="22" t="s">
        <v>461</v>
      </c>
      <c r="D107" s="22"/>
      <c r="E107" s="22"/>
      <c r="F107" s="41" t="s">
        <v>453</v>
      </c>
      <c r="G107" s="22"/>
      <c r="H107" s="22" t="s">
        <v>492</v>
      </c>
      <c r="I107" s="22" t="s">
        <v>463</v>
      </c>
      <c r="J107" s="22"/>
      <c r="K107" s="33"/>
    </row>
    <row r="108" spans="2:11" ht="15" customHeight="1">
      <c r="B108" s="42"/>
      <c r="C108" s="22" t="s">
        <v>472</v>
      </c>
      <c r="D108" s="22"/>
      <c r="E108" s="22"/>
      <c r="F108" s="41" t="s">
        <v>459</v>
      </c>
      <c r="G108" s="22"/>
      <c r="H108" s="22" t="s">
        <v>492</v>
      </c>
      <c r="I108" s="22" t="s">
        <v>455</v>
      </c>
      <c r="J108" s="22">
        <v>50</v>
      </c>
      <c r="K108" s="33"/>
    </row>
    <row r="109" spans="2:11" ht="15" customHeight="1">
      <c r="B109" s="42"/>
      <c r="C109" s="22" t="s">
        <v>480</v>
      </c>
      <c r="D109" s="22"/>
      <c r="E109" s="22"/>
      <c r="F109" s="41" t="s">
        <v>459</v>
      </c>
      <c r="G109" s="22"/>
      <c r="H109" s="22" t="s">
        <v>492</v>
      </c>
      <c r="I109" s="22" t="s">
        <v>455</v>
      </c>
      <c r="J109" s="22">
        <v>50</v>
      </c>
      <c r="K109" s="33"/>
    </row>
    <row r="110" spans="2:11" ht="15" customHeight="1">
      <c r="B110" s="42"/>
      <c r="C110" s="22" t="s">
        <v>478</v>
      </c>
      <c r="D110" s="22"/>
      <c r="E110" s="22"/>
      <c r="F110" s="41" t="s">
        <v>459</v>
      </c>
      <c r="G110" s="22"/>
      <c r="H110" s="22" t="s">
        <v>492</v>
      </c>
      <c r="I110" s="22" t="s">
        <v>455</v>
      </c>
      <c r="J110" s="22">
        <v>50</v>
      </c>
      <c r="K110" s="33"/>
    </row>
    <row r="111" spans="2:11" ht="15" customHeight="1">
      <c r="B111" s="42"/>
      <c r="C111" s="22" t="s">
        <v>51</v>
      </c>
      <c r="D111" s="22"/>
      <c r="E111" s="22"/>
      <c r="F111" s="41" t="s">
        <v>453</v>
      </c>
      <c r="G111" s="22"/>
      <c r="H111" s="22" t="s">
        <v>493</v>
      </c>
      <c r="I111" s="22" t="s">
        <v>455</v>
      </c>
      <c r="J111" s="22">
        <v>20</v>
      </c>
      <c r="K111" s="33"/>
    </row>
    <row r="112" spans="2:11" ht="15" customHeight="1">
      <c r="B112" s="42"/>
      <c r="C112" s="22" t="s">
        <v>494</v>
      </c>
      <c r="D112" s="22"/>
      <c r="E112" s="22"/>
      <c r="F112" s="41" t="s">
        <v>453</v>
      </c>
      <c r="G112" s="22"/>
      <c r="H112" s="22" t="s">
        <v>495</v>
      </c>
      <c r="I112" s="22" t="s">
        <v>455</v>
      </c>
      <c r="J112" s="22">
        <v>120</v>
      </c>
      <c r="K112" s="33"/>
    </row>
    <row r="113" spans="2:11" ht="15" customHeight="1">
      <c r="B113" s="42"/>
      <c r="C113" s="22" t="s">
        <v>36</v>
      </c>
      <c r="D113" s="22"/>
      <c r="E113" s="22"/>
      <c r="F113" s="41" t="s">
        <v>453</v>
      </c>
      <c r="G113" s="22"/>
      <c r="H113" s="22" t="s">
        <v>496</v>
      </c>
      <c r="I113" s="22" t="s">
        <v>487</v>
      </c>
      <c r="J113" s="22"/>
      <c r="K113" s="33"/>
    </row>
    <row r="114" spans="2:11" ht="15" customHeight="1">
      <c r="B114" s="42"/>
      <c r="C114" s="22" t="s">
        <v>46</v>
      </c>
      <c r="D114" s="22"/>
      <c r="E114" s="22"/>
      <c r="F114" s="41" t="s">
        <v>453</v>
      </c>
      <c r="G114" s="22"/>
      <c r="H114" s="22" t="s">
        <v>497</v>
      </c>
      <c r="I114" s="22" t="s">
        <v>487</v>
      </c>
      <c r="J114" s="22"/>
      <c r="K114" s="33"/>
    </row>
    <row r="115" spans="2:11" ht="15" customHeight="1">
      <c r="B115" s="42"/>
      <c r="C115" s="22" t="s">
        <v>55</v>
      </c>
      <c r="D115" s="22"/>
      <c r="E115" s="22"/>
      <c r="F115" s="41" t="s">
        <v>453</v>
      </c>
      <c r="G115" s="22"/>
      <c r="H115" s="22" t="s">
        <v>498</v>
      </c>
      <c r="I115" s="22" t="s">
        <v>499</v>
      </c>
      <c r="J115" s="22"/>
      <c r="K115" s="33"/>
    </row>
    <row r="116" spans="2:11" ht="15" customHeight="1">
      <c r="B116" s="45"/>
      <c r="C116" s="51"/>
      <c r="D116" s="51"/>
      <c r="E116" s="51"/>
      <c r="F116" s="51"/>
      <c r="G116" s="51"/>
      <c r="H116" s="51"/>
      <c r="I116" s="51"/>
      <c r="J116" s="51"/>
      <c r="K116" s="47"/>
    </row>
    <row r="117" spans="2:11" ht="18.75" customHeight="1">
      <c r="B117" s="52"/>
      <c r="C117" s="18"/>
      <c r="D117" s="18"/>
      <c r="E117" s="18"/>
      <c r="F117" s="53"/>
      <c r="G117" s="18"/>
      <c r="H117" s="18"/>
      <c r="I117" s="18"/>
      <c r="J117" s="18"/>
      <c r="K117" s="52"/>
    </row>
    <row r="118" spans="2:11" ht="18.75" customHeight="1">
      <c r="B118" s="28"/>
      <c r="C118" s="28"/>
      <c r="D118" s="28"/>
      <c r="E118" s="28"/>
      <c r="F118" s="28"/>
      <c r="G118" s="28"/>
      <c r="H118" s="28"/>
      <c r="I118" s="28"/>
      <c r="J118" s="28"/>
      <c r="K118" s="28"/>
    </row>
    <row r="119" spans="2:11" ht="7.5" customHeight="1">
      <c r="B119" s="54"/>
      <c r="C119" s="55"/>
      <c r="D119" s="55"/>
      <c r="E119" s="55"/>
      <c r="F119" s="55"/>
      <c r="G119" s="55"/>
      <c r="H119" s="55"/>
      <c r="I119" s="55"/>
      <c r="J119" s="55"/>
      <c r="K119" s="56"/>
    </row>
    <row r="120" spans="2:11" ht="45" customHeight="1">
      <c r="B120" s="57"/>
      <c r="C120" s="91" t="s">
        <v>500</v>
      </c>
      <c r="D120" s="91"/>
      <c r="E120" s="91"/>
      <c r="F120" s="91"/>
      <c r="G120" s="91"/>
      <c r="H120" s="91"/>
      <c r="I120" s="91"/>
      <c r="J120" s="91"/>
      <c r="K120" s="58"/>
    </row>
    <row r="121" spans="2:11" ht="17.25" customHeight="1">
      <c r="B121" s="59"/>
      <c r="C121" s="34" t="s">
        <v>447</v>
      </c>
      <c r="D121" s="34"/>
      <c r="E121" s="34"/>
      <c r="F121" s="34" t="s">
        <v>448</v>
      </c>
      <c r="G121" s="35"/>
      <c r="H121" s="34" t="s">
        <v>102</v>
      </c>
      <c r="I121" s="34" t="s">
        <v>55</v>
      </c>
      <c r="J121" s="34" t="s">
        <v>449</v>
      </c>
      <c r="K121" s="60"/>
    </row>
    <row r="122" spans="2:11" ht="17.25" customHeight="1">
      <c r="B122" s="59"/>
      <c r="C122" s="36" t="s">
        <v>450</v>
      </c>
      <c r="D122" s="36"/>
      <c r="E122" s="36"/>
      <c r="F122" s="37" t="s">
        <v>451</v>
      </c>
      <c r="G122" s="38"/>
      <c r="H122" s="36"/>
      <c r="I122" s="36"/>
      <c r="J122" s="36" t="s">
        <v>452</v>
      </c>
      <c r="K122" s="60"/>
    </row>
    <row r="123" spans="2:11" ht="5.25" customHeight="1">
      <c r="B123" s="61"/>
      <c r="C123" s="39"/>
      <c r="D123" s="39"/>
      <c r="E123" s="39"/>
      <c r="F123" s="39"/>
      <c r="G123" s="22"/>
      <c r="H123" s="39"/>
      <c r="I123" s="39"/>
      <c r="J123" s="39"/>
      <c r="K123" s="62"/>
    </row>
    <row r="124" spans="2:11" ht="15" customHeight="1">
      <c r="B124" s="61"/>
      <c r="C124" s="22" t="s">
        <v>456</v>
      </c>
      <c r="D124" s="39"/>
      <c r="E124" s="39"/>
      <c r="F124" s="41" t="s">
        <v>453</v>
      </c>
      <c r="G124" s="22"/>
      <c r="H124" s="22" t="s">
        <v>492</v>
      </c>
      <c r="I124" s="22" t="s">
        <v>455</v>
      </c>
      <c r="J124" s="22">
        <v>120</v>
      </c>
      <c r="K124" s="63"/>
    </row>
    <row r="125" spans="2:11" ht="15" customHeight="1">
      <c r="B125" s="61"/>
      <c r="C125" s="22" t="s">
        <v>501</v>
      </c>
      <c r="D125" s="22"/>
      <c r="E125" s="22"/>
      <c r="F125" s="41" t="s">
        <v>453</v>
      </c>
      <c r="G125" s="22"/>
      <c r="H125" s="22" t="s">
        <v>502</v>
      </c>
      <c r="I125" s="22" t="s">
        <v>455</v>
      </c>
      <c r="J125" s="22" t="s">
        <v>503</v>
      </c>
      <c r="K125" s="63"/>
    </row>
    <row r="126" spans="2:11" ht="15" customHeight="1">
      <c r="B126" s="61"/>
      <c r="C126" s="22" t="s">
        <v>402</v>
      </c>
      <c r="D126" s="22"/>
      <c r="E126" s="22"/>
      <c r="F126" s="41" t="s">
        <v>453</v>
      </c>
      <c r="G126" s="22"/>
      <c r="H126" s="22" t="s">
        <v>504</v>
      </c>
      <c r="I126" s="22" t="s">
        <v>455</v>
      </c>
      <c r="J126" s="22" t="s">
        <v>503</v>
      </c>
      <c r="K126" s="63"/>
    </row>
    <row r="127" spans="2:11" ht="15" customHeight="1">
      <c r="B127" s="61"/>
      <c r="C127" s="22" t="s">
        <v>464</v>
      </c>
      <c r="D127" s="22"/>
      <c r="E127" s="22"/>
      <c r="F127" s="41" t="s">
        <v>459</v>
      </c>
      <c r="G127" s="22"/>
      <c r="H127" s="22" t="s">
        <v>465</v>
      </c>
      <c r="I127" s="22" t="s">
        <v>455</v>
      </c>
      <c r="J127" s="22">
        <v>15</v>
      </c>
      <c r="K127" s="63"/>
    </row>
    <row r="128" spans="2:11" ht="15" customHeight="1">
      <c r="B128" s="61"/>
      <c r="C128" s="43" t="s">
        <v>466</v>
      </c>
      <c r="D128" s="43"/>
      <c r="E128" s="43"/>
      <c r="F128" s="44" t="s">
        <v>459</v>
      </c>
      <c r="G128" s="43"/>
      <c r="H128" s="43" t="s">
        <v>467</v>
      </c>
      <c r="I128" s="43" t="s">
        <v>455</v>
      </c>
      <c r="J128" s="43">
        <v>15</v>
      </c>
      <c r="K128" s="63"/>
    </row>
    <row r="129" spans="2:11" ht="15" customHeight="1">
      <c r="B129" s="61"/>
      <c r="C129" s="43" t="s">
        <v>468</v>
      </c>
      <c r="D129" s="43"/>
      <c r="E129" s="43"/>
      <c r="F129" s="44" t="s">
        <v>459</v>
      </c>
      <c r="G129" s="43"/>
      <c r="H129" s="43" t="s">
        <v>469</v>
      </c>
      <c r="I129" s="43" t="s">
        <v>455</v>
      </c>
      <c r="J129" s="43">
        <v>20</v>
      </c>
      <c r="K129" s="63"/>
    </row>
    <row r="130" spans="2:11" ht="15" customHeight="1">
      <c r="B130" s="61"/>
      <c r="C130" s="43" t="s">
        <v>470</v>
      </c>
      <c r="D130" s="43"/>
      <c r="E130" s="43"/>
      <c r="F130" s="44" t="s">
        <v>459</v>
      </c>
      <c r="G130" s="43"/>
      <c r="H130" s="43" t="s">
        <v>471</v>
      </c>
      <c r="I130" s="43" t="s">
        <v>455</v>
      </c>
      <c r="J130" s="43">
        <v>20</v>
      </c>
      <c r="K130" s="63"/>
    </row>
    <row r="131" spans="2:11" ht="15" customHeight="1">
      <c r="B131" s="61"/>
      <c r="C131" s="22" t="s">
        <v>458</v>
      </c>
      <c r="D131" s="22"/>
      <c r="E131" s="22"/>
      <c r="F131" s="41" t="s">
        <v>459</v>
      </c>
      <c r="G131" s="22"/>
      <c r="H131" s="22" t="s">
        <v>492</v>
      </c>
      <c r="I131" s="22" t="s">
        <v>455</v>
      </c>
      <c r="J131" s="22">
        <v>50</v>
      </c>
      <c r="K131" s="63"/>
    </row>
    <row r="132" spans="2:11" ht="15" customHeight="1">
      <c r="B132" s="61"/>
      <c r="C132" s="22" t="s">
        <v>472</v>
      </c>
      <c r="D132" s="22"/>
      <c r="E132" s="22"/>
      <c r="F132" s="41" t="s">
        <v>459</v>
      </c>
      <c r="G132" s="22"/>
      <c r="H132" s="22" t="s">
        <v>492</v>
      </c>
      <c r="I132" s="22" t="s">
        <v>455</v>
      </c>
      <c r="J132" s="22">
        <v>50</v>
      </c>
      <c r="K132" s="63"/>
    </row>
    <row r="133" spans="2:11" ht="15" customHeight="1">
      <c r="B133" s="61"/>
      <c r="C133" s="22" t="s">
        <v>478</v>
      </c>
      <c r="D133" s="22"/>
      <c r="E133" s="22"/>
      <c r="F133" s="41" t="s">
        <v>459</v>
      </c>
      <c r="G133" s="22"/>
      <c r="H133" s="22" t="s">
        <v>492</v>
      </c>
      <c r="I133" s="22" t="s">
        <v>455</v>
      </c>
      <c r="J133" s="22">
        <v>50</v>
      </c>
      <c r="K133" s="63"/>
    </row>
    <row r="134" spans="2:11" ht="15" customHeight="1">
      <c r="B134" s="61"/>
      <c r="C134" s="22" t="s">
        <v>480</v>
      </c>
      <c r="D134" s="22"/>
      <c r="E134" s="22"/>
      <c r="F134" s="41" t="s">
        <v>459</v>
      </c>
      <c r="G134" s="22"/>
      <c r="H134" s="22" t="s">
        <v>492</v>
      </c>
      <c r="I134" s="22" t="s">
        <v>455</v>
      </c>
      <c r="J134" s="22">
        <v>50</v>
      </c>
      <c r="K134" s="63"/>
    </row>
    <row r="135" spans="2:11" ht="15" customHeight="1">
      <c r="B135" s="61"/>
      <c r="C135" s="22" t="s">
        <v>107</v>
      </c>
      <c r="D135" s="22"/>
      <c r="E135" s="22"/>
      <c r="F135" s="41" t="s">
        <v>459</v>
      </c>
      <c r="G135" s="22"/>
      <c r="H135" s="22" t="s">
        <v>505</v>
      </c>
      <c r="I135" s="22" t="s">
        <v>455</v>
      </c>
      <c r="J135" s="22">
        <v>255</v>
      </c>
      <c r="K135" s="63"/>
    </row>
    <row r="136" spans="2:11" ht="15" customHeight="1">
      <c r="B136" s="61"/>
      <c r="C136" s="22" t="s">
        <v>482</v>
      </c>
      <c r="D136" s="22"/>
      <c r="E136" s="22"/>
      <c r="F136" s="41" t="s">
        <v>453</v>
      </c>
      <c r="G136" s="22"/>
      <c r="H136" s="22" t="s">
        <v>506</v>
      </c>
      <c r="I136" s="22" t="s">
        <v>484</v>
      </c>
      <c r="J136" s="22"/>
      <c r="K136" s="63"/>
    </row>
    <row r="137" spans="2:11" ht="15" customHeight="1">
      <c r="B137" s="61"/>
      <c r="C137" s="22" t="s">
        <v>485</v>
      </c>
      <c r="D137" s="22"/>
      <c r="E137" s="22"/>
      <c r="F137" s="41" t="s">
        <v>453</v>
      </c>
      <c r="G137" s="22"/>
      <c r="H137" s="22" t="s">
        <v>507</v>
      </c>
      <c r="I137" s="22" t="s">
        <v>487</v>
      </c>
      <c r="J137" s="22"/>
      <c r="K137" s="63"/>
    </row>
    <row r="138" spans="2:11" ht="15" customHeight="1">
      <c r="B138" s="61"/>
      <c r="C138" s="22" t="s">
        <v>488</v>
      </c>
      <c r="D138" s="22"/>
      <c r="E138" s="22"/>
      <c r="F138" s="41" t="s">
        <v>453</v>
      </c>
      <c r="G138" s="22"/>
      <c r="H138" s="22" t="s">
        <v>488</v>
      </c>
      <c r="I138" s="22" t="s">
        <v>487</v>
      </c>
      <c r="J138" s="22"/>
      <c r="K138" s="63"/>
    </row>
    <row r="139" spans="2:11" ht="15" customHeight="1">
      <c r="B139" s="61"/>
      <c r="C139" s="22" t="s">
        <v>36</v>
      </c>
      <c r="D139" s="22"/>
      <c r="E139" s="22"/>
      <c r="F139" s="41" t="s">
        <v>453</v>
      </c>
      <c r="G139" s="22"/>
      <c r="H139" s="22" t="s">
        <v>508</v>
      </c>
      <c r="I139" s="22" t="s">
        <v>487</v>
      </c>
      <c r="J139" s="22"/>
      <c r="K139" s="63"/>
    </row>
    <row r="140" spans="2:11" ht="15" customHeight="1">
      <c r="B140" s="61"/>
      <c r="C140" s="22" t="s">
        <v>509</v>
      </c>
      <c r="D140" s="22"/>
      <c r="E140" s="22"/>
      <c r="F140" s="41" t="s">
        <v>453</v>
      </c>
      <c r="G140" s="22"/>
      <c r="H140" s="22" t="s">
        <v>510</v>
      </c>
      <c r="I140" s="22" t="s">
        <v>487</v>
      </c>
      <c r="J140" s="22"/>
      <c r="K140" s="63"/>
    </row>
    <row r="141" spans="2:11" ht="15" customHeight="1">
      <c r="B141" s="64"/>
      <c r="C141" s="65"/>
      <c r="D141" s="65"/>
      <c r="E141" s="65"/>
      <c r="F141" s="65"/>
      <c r="G141" s="65"/>
      <c r="H141" s="65"/>
      <c r="I141" s="65"/>
      <c r="J141" s="65"/>
      <c r="K141" s="66"/>
    </row>
    <row r="142" spans="2:11" ht="18.75" customHeight="1">
      <c r="B142" s="18"/>
      <c r="C142" s="18"/>
      <c r="D142" s="18"/>
      <c r="E142" s="18"/>
      <c r="F142" s="53"/>
      <c r="G142" s="18"/>
      <c r="H142" s="18"/>
      <c r="I142" s="18"/>
      <c r="J142" s="18"/>
      <c r="K142" s="18"/>
    </row>
    <row r="143" spans="2:11" ht="18.75" customHeight="1">
      <c r="B143" s="28"/>
      <c r="C143" s="28"/>
      <c r="D143" s="28"/>
      <c r="E143" s="28"/>
      <c r="F143" s="28"/>
      <c r="G143" s="28"/>
      <c r="H143" s="28"/>
      <c r="I143" s="28"/>
      <c r="J143" s="28"/>
      <c r="K143" s="28"/>
    </row>
    <row r="144" spans="2:11" ht="7.5" customHeight="1">
      <c r="B144" s="29"/>
      <c r="C144" s="30"/>
      <c r="D144" s="30"/>
      <c r="E144" s="30"/>
      <c r="F144" s="30"/>
      <c r="G144" s="30"/>
      <c r="H144" s="30"/>
      <c r="I144" s="30"/>
      <c r="J144" s="30"/>
      <c r="K144" s="31"/>
    </row>
    <row r="145" spans="2:11" ht="45" customHeight="1">
      <c r="B145" s="32"/>
      <c r="C145" s="92" t="s">
        <v>511</v>
      </c>
      <c r="D145" s="92"/>
      <c r="E145" s="92"/>
      <c r="F145" s="92"/>
      <c r="G145" s="92"/>
      <c r="H145" s="92"/>
      <c r="I145" s="92"/>
      <c r="J145" s="92"/>
      <c r="K145" s="33"/>
    </row>
    <row r="146" spans="2:11" ht="17.25" customHeight="1">
      <c r="B146" s="32"/>
      <c r="C146" s="34" t="s">
        <v>447</v>
      </c>
      <c r="D146" s="34"/>
      <c r="E146" s="34"/>
      <c r="F146" s="34" t="s">
        <v>448</v>
      </c>
      <c r="G146" s="35"/>
      <c r="H146" s="34" t="s">
        <v>102</v>
      </c>
      <c r="I146" s="34" t="s">
        <v>55</v>
      </c>
      <c r="J146" s="34" t="s">
        <v>449</v>
      </c>
      <c r="K146" s="33"/>
    </row>
    <row r="147" spans="2:11" ht="17.25" customHeight="1">
      <c r="B147" s="32"/>
      <c r="C147" s="36" t="s">
        <v>450</v>
      </c>
      <c r="D147" s="36"/>
      <c r="E147" s="36"/>
      <c r="F147" s="37" t="s">
        <v>451</v>
      </c>
      <c r="G147" s="38"/>
      <c r="H147" s="36"/>
      <c r="I147" s="36"/>
      <c r="J147" s="36" t="s">
        <v>452</v>
      </c>
      <c r="K147" s="33"/>
    </row>
    <row r="148" spans="2:11" ht="5.25" customHeight="1">
      <c r="B148" s="42"/>
      <c r="C148" s="39"/>
      <c r="D148" s="39"/>
      <c r="E148" s="39"/>
      <c r="F148" s="39"/>
      <c r="G148" s="40"/>
      <c r="H148" s="39"/>
      <c r="I148" s="39"/>
      <c r="J148" s="39"/>
      <c r="K148" s="63"/>
    </row>
    <row r="149" spans="2:11" ht="15" customHeight="1">
      <c r="B149" s="42"/>
      <c r="C149" s="67" t="s">
        <v>456</v>
      </c>
      <c r="D149" s="22"/>
      <c r="E149" s="22"/>
      <c r="F149" s="68" t="s">
        <v>453</v>
      </c>
      <c r="G149" s="22"/>
      <c r="H149" s="67" t="s">
        <v>492</v>
      </c>
      <c r="I149" s="67" t="s">
        <v>455</v>
      </c>
      <c r="J149" s="67">
        <v>120</v>
      </c>
      <c r="K149" s="63"/>
    </row>
    <row r="150" spans="2:11" ht="15" customHeight="1">
      <c r="B150" s="42"/>
      <c r="C150" s="67" t="s">
        <v>501</v>
      </c>
      <c r="D150" s="22"/>
      <c r="E150" s="22"/>
      <c r="F150" s="68" t="s">
        <v>453</v>
      </c>
      <c r="G150" s="22"/>
      <c r="H150" s="67" t="s">
        <v>512</v>
      </c>
      <c r="I150" s="67" t="s">
        <v>455</v>
      </c>
      <c r="J150" s="67" t="s">
        <v>503</v>
      </c>
      <c r="K150" s="63"/>
    </row>
    <row r="151" spans="2:11" ht="15" customHeight="1">
      <c r="B151" s="42"/>
      <c r="C151" s="67" t="s">
        <v>402</v>
      </c>
      <c r="D151" s="22"/>
      <c r="E151" s="22"/>
      <c r="F151" s="68" t="s">
        <v>453</v>
      </c>
      <c r="G151" s="22"/>
      <c r="H151" s="67" t="s">
        <v>513</v>
      </c>
      <c r="I151" s="67" t="s">
        <v>455</v>
      </c>
      <c r="J151" s="67" t="s">
        <v>503</v>
      </c>
      <c r="K151" s="63"/>
    </row>
    <row r="152" spans="2:11" ht="15" customHeight="1">
      <c r="B152" s="42"/>
      <c r="C152" s="67" t="s">
        <v>458</v>
      </c>
      <c r="D152" s="22"/>
      <c r="E152" s="22"/>
      <c r="F152" s="68" t="s">
        <v>459</v>
      </c>
      <c r="G152" s="22"/>
      <c r="H152" s="67" t="s">
        <v>492</v>
      </c>
      <c r="I152" s="67" t="s">
        <v>455</v>
      </c>
      <c r="J152" s="67">
        <v>50</v>
      </c>
      <c r="K152" s="63"/>
    </row>
    <row r="153" spans="2:11" ht="15" customHeight="1">
      <c r="B153" s="42"/>
      <c r="C153" s="67" t="s">
        <v>461</v>
      </c>
      <c r="D153" s="22"/>
      <c r="E153" s="22"/>
      <c r="F153" s="68" t="s">
        <v>453</v>
      </c>
      <c r="G153" s="22"/>
      <c r="H153" s="67" t="s">
        <v>492</v>
      </c>
      <c r="I153" s="67" t="s">
        <v>463</v>
      </c>
      <c r="J153" s="67"/>
      <c r="K153" s="63"/>
    </row>
    <row r="154" spans="2:11" ht="15" customHeight="1">
      <c r="B154" s="42"/>
      <c r="C154" s="67" t="s">
        <v>472</v>
      </c>
      <c r="D154" s="22"/>
      <c r="E154" s="22"/>
      <c r="F154" s="68" t="s">
        <v>459</v>
      </c>
      <c r="G154" s="22"/>
      <c r="H154" s="67" t="s">
        <v>492</v>
      </c>
      <c r="I154" s="67" t="s">
        <v>455</v>
      </c>
      <c r="J154" s="67">
        <v>50</v>
      </c>
      <c r="K154" s="63"/>
    </row>
    <row r="155" spans="2:11" ht="15" customHeight="1">
      <c r="B155" s="42"/>
      <c r="C155" s="67" t="s">
        <v>480</v>
      </c>
      <c r="D155" s="22"/>
      <c r="E155" s="22"/>
      <c r="F155" s="68" t="s">
        <v>459</v>
      </c>
      <c r="G155" s="22"/>
      <c r="H155" s="67" t="s">
        <v>492</v>
      </c>
      <c r="I155" s="67" t="s">
        <v>455</v>
      </c>
      <c r="J155" s="67">
        <v>50</v>
      </c>
      <c r="K155" s="63"/>
    </row>
    <row r="156" spans="2:11" ht="15" customHeight="1">
      <c r="B156" s="42"/>
      <c r="C156" s="67" t="s">
        <v>478</v>
      </c>
      <c r="D156" s="22"/>
      <c r="E156" s="22"/>
      <c r="F156" s="68" t="s">
        <v>459</v>
      </c>
      <c r="G156" s="22"/>
      <c r="H156" s="67" t="s">
        <v>492</v>
      </c>
      <c r="I156" s="67" t="s">
        <v>455</v>
      </c>
      <c r="J156" s="67">
        <v>50</v>
      </c>
      <c r="K156" s="63"/>
    </row>
    <row r="157" spans="2:11" ht="15" customHeight="1">
      <c r="B157" s="42"/>
      <c r="C157" s="67" t="s">
        <v>90</v>
      </c>
      <c r="D157" s="22"/>
      <c r="E157" s="22"/>
      <c r="F157" s="68" t="s">
        <v>453</v>
      </c>
      <c r="G157" s="22"/>
      <c r="H157" s="67" t="s">
        <v>514</v>
      </c>
      <c r="I157" s="67" t="s">
        <v>455</v>
      </c>
      <c r="J157" s="67" t="s">
        <v>515</v>
      </c>
      <c r="K157" s="63"/>
    </row>
    <row r="158" spans="2:11" ht="15" customHeight="1">
      <c r="B158" s="42"/>
      <c r="C158" s="67" t="s">
        <v>516</v>
      </c>
      <c r="D158" s="22"/>
      <c r="E158" s="22"/>
      <c r="F158" s="68" t="s">
        <v>453</v>
      </c>
      <c r="G158" s="22"/>
      <c r="H158" s="67" t="s">
        <v>517</v>
      </c>
      <c r="I158" s="67" t="s">
        <v>487</v>
      </c>
      <c r="J158" s="67"/>
      <c r="K158" s="63"/>
    </row>
    <row r="159" spans="2:11" ht="15" customHeight="1">
      <c r="B159" s="69"/>
      <c r="C159" s="51"/>
      <c r="D159" s="51"/>
      <c r="E159" s="51"/>
      <c r="F159" s="51"/>
      <c r="G159" s="51"/>
      <c r="H159" s="51"/>
      <c r="I159" s="51"/>
      <c r="J159" s="51"/>
      <c r="K159" s="70"/>
    </row>
    <row r="160" spans="2:11" ht="18.75" customHeight="1">
      <c r="B160" s="18"/>
      <c r="C160" s="22"/>
      <c r="D160" s="22"/>
      <c r="E160" s="22"/>
      <c r="F160" s="41"/>
      <c r="G160" s="22"/>
      <c r="H160" s="22"/>
      <c r="I160" s="22"/>
      <c r="J160" s="22"/>
      <c r="K160" s="18"/>
    </row>
    <row r="161" spans="2:11" ht="18.75" customHeight="1">
      <c r="B161" s="28"/>
      <c r="C161" s="28"/>
      <c r="D161" s="28"/>
      <c r="E161" s="28"/>
      <c r="F161" s="28"/>
      <c r="G161" s="28"/>
      <c r="H161" s="28"/>
      <c r="I161" s="28"/>
      <c r="J161" s="28"/>
      <c r="K161" s="28"/>
    </row>
    <row r="162" spans="2:11" ht="7.5" customHeight="1">
      <c r="B162" s="10"/>
      <c r="C162" s="11"/>
      <c r="D162" s="11"/>
      <c r="E162" s="11"/>
      <c r="F162" s="11"/>
      <c r="G162" s="11"/>
      <c r="H162" s="11"/>
      <c r="I162" s="11"/>
      <c r="J162" s="11"/>
      <c r="K162" s="12"/>
    </row>
    <row r="163" spans="2:11" ht="45" customHeight="1">
      <c r="B163" s="13"/>
      <c r="C163" s="91" t="s">
        <v>518</v>
      </c>
      <c r="D163" s="91"/>
      <c r="E163" s="91"/>
      <c r="F163" s="91"/>
      <c r="G163" s="91"/>
      <c r="H163" s="91"/>
      <c r="I163" s="91"/>
      <c r="J163" s="91"/>
      <c r="K163" s="14"/>
    </row>
    <row r="164" spans="2:11" ht="17.25" customHeight="1">
      <c r="B164" s="13"/>
      <c r="C164" s="34" t="s">
        <v>447</v>
      </c>
      <c r="D164" s="34"/>
      <c r="E164" s="34"/>
      <c r="F164" s="34" t="s">
        <v>448</v>
      </c>
      <c r="G164" s="71"/>
      <c r="H164" s="72" t="s">
        <v>102</v>
      </c>
      <c r="I164" s="72" t="s">
        <v>55</v>
      </c>
      <c r="J164" s="34" t="s">
        <v>449</v>
      </c>
      <c r="K164" s="14"/>
    </row>
    <row r="165" spans="2:11" ht="17.25" customHeight="1">
      <c r="B165" s="15"/>
      <c r="C165" s="36" t="s">
        <v>450</v>
      </c>
      <c r="D165" s="36"/>
      <c r="E165" s="36"/>
      <c r="F165" s="37" t="s">
        <v>451</v>
      </c>
      <c r="G165" s="73"/>
      <c r="H165" s="74"/>
      <c r="I165" s="74"/>
      <c r="J165" s="36" t="s">
        <v>452</v>
      </c>
      <c r="K165" s="16"/>
    </row>
    <row r="166" spans="2:11" ht="5.25" customHeight="1">
      <c r="B166" s="42"/>
      <c r="C166" s="39"/>
      <c r="D166" s="39"/>
      <c r="E166" s="39"/>
      <c r="F166" s="39"/>
      <c r="G166" s="40"/>
      <c r="H166" s="39"/>
      <c r="I166" s="39"/>
      <c r="J166" s="39"/>
      <c r="K166" s="63"/>
    </row>
    <row r="167" spans="2:11" ht="15" customHeight="1">
      <c r="B167" s="42"/>
      <c r="C167" s="22" t="s">
        <v>456</v>
      </c>
      <c r="D167" s="22"/>
      <c r="E167" s="22"/>
      <c r="F167" s="41" t="s">
        <v>453</v>
      </c>
      <c r="G167" s="22"/>
      <c r="H167" s="22" t="s">
        <v>492</v>
      </c>
      <c r="I167" s="22" t="s">
        <v>455</v>
      </c>
      <c r="J167" s="22">
        <v>120</v>
      </c>
      <c r="K167" s="63"/>
    </row>
    <row r="168" spans="2:11" ht="15" customHeight="1">
      <c r="B168" s="42"/>
      <c r="C168" s="22" t="s">
        <v>501</v>
      </c>
      <c r="D168" s="22"/>
      <c r="E168" s="22"/>
      <c r="F168" s="41" t="s">
        <v>453</v>
      </c>
      <c r="G168" s="22"/>
      <c r="H168" s="22" t="s">
        <v>502</v>
      </c>
      <c r="I168" s="22" t="s">
        <v>455</v>
      </c>
      <c r="J168" s="22" t="s">
        <v>503</v>
      </c>
      <c r="K168" s="63"/>
    </row>
    <row r="169" spans="2:11" ht="15" customHeight="1">
      <c r="B169" s="42"/>
      <c r="C169" s="22" t="s">
        <v>402</v>
      </c>
      <c r="D169" s="22"/>
      <c r="E169" s="22"/>
      <c r="F169" s="41" t="s">
        <v>453</v>
      </c>
      <c r="G169" s="22"/>
      <c r="H169" s="22" t="s">
        <v>519</v>
      </c>
      <c r="I169" s="22" t="s">
        <v>455</v>
      </c>
      <c r="J169" s="22" t="s">
        <v>503</v>
      </c>
      <c r="K169" s="63"/>
    </row>
    <row r="170" spans="2:11" ht="15" customHeight="1">
      <c r="B170" s="42"/>
      <c r="C170" s="22" t="s">
        <v>458</v>
      </c>
      <c r="D170" s="22"/>
      <c r="E170" s="22"/>
      <c r="F170" s="41" t="s">
        <v>459</v>
      </c>
      <c r="G170" s="22"/>
      <c r="H170" s="22" t="s">
        <v>519</v>
      </c>
      <c r="I170" s="22" t="s">
        <v>455</v>
      </c>
      <c r="J170" s="22">
        <v>50</v>
      </c>
      <c r="K170" s="63"/>
    </row>
    <row r="171" spans="2:11" ht="15" customHeight="1">
      <c r="B171" s="42"/>
      <c r="C171" s="22" t="s">
        <v>461</v>
      </c>
      <c r="D171" s="22"/>
      <c r="E171" s="22"/>
      <c r="F171" s="41" t="s">
        <v>453</v>
      </c>
      <c r="G171" s="22"/>
      <c r="H171" s="22" t="s">
        <v>519</v>
      </c>
      <c r="I171" s="22" t="s">
        <v>463</v>
      </c>
      <c r="J171" s="22"/>
      <c r="K171" s="63"/>
    </row>
    <row r="172" spans="2:11" ht="15" customHeight="1">
      <c r="B172" s="42"/>
      <c r="C172" s="22" t="s">
        <v>472</v>
      </c>
      <c r="D172" s="22"/>
      <c r="E172" s="22"/>
      <c r="F172" s="41" t="s">
        <v>459</v>
      </c>
      <c r="G172" s="22"/>
      <c r="H172" s="22" t="s">
        <v>519</v>
      </c>
      <c r="I172" s="22" t="s">
        <v>455</v>
      </c>
      <c r="J172" s="22">
        <v>50</v>
      </c>
      <c r="K172" s="63"/>
    </row>
    <row r="173" spans="2:11" ht="15" customHeight="1">
      <c r="B173" s="42"/>
      <c r="C173" s="22" t="s">
        <v>480</v>
      </c>
      <c r="D173" s="22"/>
      <c r="E173" s="22"/>
      <c r="F173" s="41" t="s">
        <v>459</v>
      </c>
      <c r="G173" s="22"/>
      <c r="H173" s="22" t="s">
        <v>519</v>
      </c>
      <c r="I173" s="22" t="s">
        <v>455</v>
      </c>
      <c r="J173" s="22">
        <v>50</v>
      </c>
      <c r="K173" s="63"/>
    </row>
    <row r="174" spans="2:11" ht="15" customHeight="1">
      <c r="B174" s="42"/>
      <c r="C174" s="22" t="s">
        <v>478</v>
      </c>
      <c r="D174" s="22"/>
      <c r="E174" s="22"/>
      <c r="F174" s="41" t="s">
        <v>459</v>
      </c>
      <c r="G174" s="22"/>
      <c r="H174" s="22" t="s">
        <v>519</v>
      </c>
      <c r="I174" s="22" t="s">
        <v>455</v>
      </c>
      <c r="J174" s="22">
        <v>50</v>
      </c>
      <c r="K174" s="63"/>
    </row>
    <row r="175" spans="2:11" ht="15" customHeight="1">
      <c r="B175" s="42"/>
      <c r="C175" s="22" t="s">
        <v>101</v>
      </c>
      <c r="D175" s="22"/>
      <c r="E175" s="22"/>
      <c r="F175" s="41" t="s">
        <v>453</v>
      </c>
      <c r="G175" s="22"/>
      <c r="H175" s="22" t="s">
        <v>520</v>
      </c>
      <c r="I175" s="22" t="s">
        <v>521</v>
      </c>
      <c r="J175" s="22"/>
      <c r="K175" s="63"/>
    </row>
    <row r="176" spans="2:11" ht="15" customHeight="1">
      <c r="B176" s="42"/>
      <c r="C176" s="22" t="s">
        <v>55</v>
      </c>
      <c r="D176" s="22"/>
      <c r="E176" s="22"/>
      <c r="F176" s="41" t="s">
        <v>453</v>
      </c>
      <c r="G176" s="22"/>
      <c r="H176" s="22" t="s">
        <v>522</v>
      </c>
      <c r="I176" s="22" t="s">
        <v>523</v>
      </c>
      <c r="J176" s="22">
        <v>1</v>
      </c>
      <c r="K176" s="63"/>
    </row>
    <row r="177" spans="2:11" ht="15" customHeight="1">
      <c r="B177" s="42"/>
      <c r="C177" s="22" t="s">
        <v>51</v>
      </c>
      <c r="D177" s="22"/>
      <c r="E177" s="22"/>
      <c r="F177" s="41" t="s">
        <v>453</v>
      </c>
      <c r="G177" s="22"/>
      <c r="H177" s="22" t="s">
        <v>524</v>
      </c>
      <c r="I177" s="22" t="s">
        <v>455</v>
      </c>
      <c r="J177" s="22">
        <v>20</v>
      </c>
      <c r="K177" s="63"/>
    </row>
    <row r="178" spans="2:11" ht="15" customHeight="1">
      <c r="B178" s="42"/>
      <c r="C178" s="22" t="s">
        <v>102</v>
      </c>
      <c r="D178" s="22"/>
      <c r="E178" s="22"/>
      <c r="F178" s="41" t="s">
        <v>453</v>
      </c>
      <c r="G178" s="22"/>
      <c r="H178" s="22" t="s">
        <v>525</v>
      </c>
      <c r="I178" s="22" t="s">
        <v>455</v>
      </c>
      <c r="J178" s="22">
        <v>255</v>
      </c>
      <c r="K178" s="63"/>
    </row>
    <row r="179" spans="2:11" ht="15" customHeight="1">
      <c r="B179" s="42"/>
      <c r="C179" s="22" t="s">
        <v>103</v>
      </c>
      <c r="D179" s="22"/>
      <c r="E179" s="22"/>
      <c r="F179" s="41" t="s">
        <v>453</v>
      </c>
      <c r="G179" s="22"/>
      <c r="H179" s="22" t="s">
        <v>418</v>
      </c>
      <c r="I179" s="22" t="s">
        <v>455</v>
      </c>
      <c r="J179" s="22">
        <v>10</v>
      </c>
      <c r="K179" s="63"/>
    </row>
    <row r="180" spans="2:11" ht="15" customHeight="1">
      <c r="B180" s="42"/>
      <c r="C180" s="22" t="s">
        <v>104</v>
      </c>
      <c r="D180" s="22"/>
      <c r="E180" s="22"/>
      <c r="F180" s="41" t="s">
        <v>453</v>
      </c>
      <c r="G180" s="22"/>
      <c r="H180" s="22" t="s">
        <v>526</v>
      </c>
      <c r="I180" s="22" t="s">
        <v>487</v>
      </c>
      <c r="J180" s="22"/>
      <c r="K180" s="63"/>
    </row>
    <row r="181" spans="2:11" ht="15" customHeight="1">
      <c r="B181" s="42"/>
      <c r="C181" s="22" t="s">
        <v>527</v>
      </c>
      <c r="D181" s="22"/>
      <c r="E181" s="22"/>
      <c r="F181" s="41" t="s">
        <v>453</v>
      </c>
      <c r="G181" s="22"/>
      <c r="H181" s="22" t="s">
        <v>528</v>
      </c>
      <c r="I181" s="22" t="s">
        <v>487</v>
      </c>
      <c r="J181" s="22"/>
      <c r="K181" s="63"/>
    </row>
    <row r="182" spans="2:11" ht="15" customHeight="1">
      <c r="B182" s="42"/>
      <c r="C182" s="22" t="s">
        <v>516</v>
      </c>
      <c r="D182" s="22"/>
      <c r="E182" s="22"/>
      <c r="F182" s="41" t="s">
        <v>453</v>
      </c>
      <c r="G182" s="22"/>
      <c r="H182" s="22" t="s">
        <v>529</v>
      </c>
      <c r="I182" s="22" t="s">
        <v>487</v>
      </c>
      <c r="J182" s="22"/>
      <c r="K182" s="63"/>
    </row>
    <row r="183" spans="2:11" ht="15" customHeight="1">
      <c r="B183" s="42"/>
      <c r="C183" s="22" t="s">
        <v>106</v>
      </c>
      <c r="D183" s="22"/>
      <c r="E183" s="22"/>
      <c r="F183" s="41" t="s">
        <v>459</v>
      </c>
      <c r="G183" s="22"/>
      <c r="H183" s="22" t="s">
        <v>530</v>
      </c>
      <c r="I183" s="22" t="s">
        <v>455</v>
      </c>
      <c r="J183" s="22">
        <v>50</v>
      </c>
      <c r="K183" s="63"/>
    </row>
    <row r="184" spans="2:11" ht="15" customHeight="1">
      <c r="B184" s="42"/>
      <c r="C184" s="22" t="s">
        <v>531</v>
      </c>
      <c r="D184" s="22"/>
      <c r="E184" s="22"/>
      <c r="F184" s="41" t="s">
        <v>459</v>
      </c>
      <c r="G184" s="22"/>
      <c r="H184" s="22" t="s">
        <v>532</v>
      </c>
      <c r="I184" s="22" t="s">
        <v>533</v>
      </c>
      <c r="J184" s="22"/>
      <c r="K184" s="63"/>
    </row>
    <row r="185" spans="2:11" ht="15" customHeight="1">
      <c r="B185" s="42"/>
      <c r="C185" s="22" t="s">
        <v>534</v>
      </c>
      <c r="D185" s="22"/>
      <c r="E185" s="22"/>
      <c r="F185" s="41" t="s">
        <v>459</v>
      </c>
      <c r="G185" s="22"/>
      <c r="H185" s="22" t="s">
        <v>535</v>
      </c>
      <c r="I185" s="22" t="s">
        <v>533</v>
      </c>
      <c r="J185" s="22"/>
      <c r="K185" s="63"/>
    </row>
    <row r="186" spans="2:11" ht="15" customHeight="1">
      <c r="B186" s="42"/>
      <c r="C186" s="22" t="s">
        <v>536</v>
      </c>
      <c r="D186" s="22"/>
      <c r="E186" s="22"/>
      <c r="F186" s="41" t="s">
        <v>459</v>
      </c>
      <c r="G186" s="22"/>
      <c r="H186" s="22" t="s">
        <v>537</v>
      </c>
      <c r="I186" s="22" t="s">
        <v>533</v>
      </c>
      <c r="J186" s="22"/>
      <c r="K186" s="63"/>
    </row>
    <row r="187" spans="2:11" ht="15" customHeight="1">
      <c r="B187" s="42"/>
      <c r="C187" s="75" t="s">
        <v>538</v>
      </c>
      <c r="D187" s="22"/>
      <c r="E187" s="22"/>
      <c r="F187" s="41" t="s">
        <v>459</v>
      </c>
      <c r="G187" s="22"/>
      <c r="H187" s="22" t="s">
        <v>539</v>
      </c>
      <c r="I187" s="22" t="s">
        <v>540</v>
      </c>
      <c r="J187" s="76" t="s">
        <v>541</v>
      </c>
      <c r="K187" s="63"/>
    </row>
    <row r="188" spans="2:11" ht="15" customHeight="1">
      <c r="B188" s="42"/>
      <c r="C188" s="27" t="s">
        <v>40</v>
      </c>
      <c r="D188" s="22"/>
      <c r="E188" s="22"/>
      <c r="F188" s="41" t="s">
        <v>453</v>
      </c>
      <c r="G188" s="22"/>
      <c r="H188" s="18" t="s">
        <v>542</v>
      </c>
      <c r="I188" s="22" t="s">
        <v>543</v>
      </c>
      <c r="J188" s="22"/>
      <c r="K188" s="63"/>
    </row>
    <row r="189" spans="2:11" ht="15" customHeight="1">
      <c r="B189" s="42"/>
      <c r="C189" s="27" t="s">
        <v>544</v>
      </c>
      <c r="D189" s="22"/>
      <c r="E189" s="22"/>
      <c r="F189" s="41" t="s">
        <v>453</v>
      </c>
      <c r="G189" s="22"/>
      <c r="H189" s="22" t="s">
        <v>545</v>
      </c>
      <c r="I189" s="22" t="s">
        <v>487</v>
      </c>
      <c r="J189" s="22"/>
      <c r="K189" s="63"/>
    </row>
    <row r="190" spans="2:11" ht="15" customHeight="1">
      <c r="B190" s="42"/>
      <c r="C190" s="27" t="s">
        <v>546</v>
      </c>
      <c r="D190" s="22"/>
      <c r="E190" s="22"/>
      <c r="F190" s="41" t="s">
        <v>453</v>
      </c>
      <c r="G190" s="22"/>
      <c r="H190" s="22" t="s">
        <v>547</v>
      </c>
      <c r="I190" s="22" t="s">
        <v>487</v>
      </c>
      <c r="J190" s="22"/>
      <c r="K190" s="63"/>
    </row>
    <row r="191" spans="2:11" ht="15" customHeight="1">
      <c r="B191" s="42"/>
      <c r="C191" s="27" t="s">
        <v>548</v>
      </c>
      <c r="D191" s="22"/>
      <c r="E191" s="22"/>
      <c r="F191" s="41" t="s">
        <v>459</v>
      </c>
      <c r="G191" s="22"/>
      <c r="H191" s="22" t="s">
        <v>549</v>
      </c>
      <c r="I191" s="22" t="s">
        <v>487</v>
      </c>
      <c r="J191" s="22"/>
      <c r="K191" s="63"/>
    </row>
    <row r="192" spans="2:11" ht="15" customHeight="1">
      <c r="B192" s="69"/>
      <c r="C192" s="77"/>
      <c r="D192" s="51"/>
      <c r="E192" s="51"/>
      <c r="F192" s="51"/>
      <c r="G192" s="51"/>
      <c r="H192" s="51"/>
      <c r="I192" s="51"/>
      <c r="J192" s="51"/>
      <c r="K192" s="70"/>
    </row>
    <row r="193" spans="2:11" ht="18.75" customHeight="1">
      <c r="B193" s="18"/>
      <c r="C193" s="22"/>
      <c r="D193" s="22"/>
      <c r="E193" s="22"/>
      <c r="F193" s="41"/>
      <c r="G193" s="22"/>
      <c r="H193" s="22"/>
      <c r="I193" s="22"/>
      <c r="J193" s="22"/>
      <c r="K193" s="18"/>
    </row>
    <row r="194" spans="2:11" ht="18.75" customHeight="1">
      <c r="B194" s="18"/>
      <c r="C194" s="22"/>
      <c r="D194" s="22"/>
      <c r="E194" s="22"/>
      <c r="F194" s="41"/>
      <c r="G194" s="22"/>
      <c r="H194" s="22"/>
      <c r="I194" s="22"/>
      <c r="J194" s="22"/>
      <c r="K194" s="18"/>
    </row>
    <row r="195" spans="2:11" ht="18.75" customHeight="1">
      <c r="B195" s="28"/>
      <c r="C195" s="28"/>
      <c r="D195" s="28"/>
      <c r="E195" s="28"/>
      <c r="F195" s="28"/>
      <c r="G195" s="28"/>
      <c r="H195" s="28"/>
      <c r="I195" s="28"/>
      <c r="J195" s="28"/>
      <c r="K195" s="28"/>
    </row>
    <row r="196" spans="2:11">
      <c r="B196" s="10"/>
      <c r="C196" s="11"/>
      <c r="D196" s="11"/>
      <c r="E196" s="11"/>
      <c r="F196" s="11"/>
      <c r="G196" s="11"/>
      <c r="H196" s="11"/>
      <c r="I196" s="11"/>
      <c r="J196" s="11"/>
      <c r="K196" s="12"/>
    </row>
    <row r="197" spans="2:11" ht="21">
      <c r="B197" s="13"/>
      <c r="C197" s="91" t="s">
        <v>550</v>
      </c>
      <c r="D197" s="91"/>
      <c r="E197" s="91"/>
      <c r="F197" s="91"/>
      <c r="G197" s="91"/>
      <c r="H197" s="91"/>
      <c r="I197" s="91"/>
      <c r="J197" s="91"/>
      <c r="K197" s="14"/>
    </row>
    <row r="198" spans="2:11" ht="25.5" customHeight="1">
      <c r="B198" s="13"/>
      <c r="C198" s="78" t="s">
        <v>551</v>
      </c>
      <c r="D198" s="78"/>
      <c r="E198" s="78"/>
      <c r="F198" s="78" t="s">
        <v>552</v>
      </c>
      <c r="G198" s="79"/>
      <c r="H198" s="90" t="s">
        <v>553</v>
      </c>
      <c r="I198" s="90"/>
      <c r="J198" s="90"/>
      <c r="K198" s="14"/>
    </row>
    <row r="199" spans="2:11" ht="5.25" customHeight="1">
      <c r="B199" s="42"/>
      <c r="C199" s="39"/>
      <c r="D199" s="39"/>
      <c r="E199" s="39"/>
      <c r="F199" s="39"/>
      <c r="G199" s="22"/>
      <c r="H199" s="39"/>
      <c r="I199" s="39"/>
      <c r="J199" s="39"/>
      <c r="K199" s="63"/>
    </row>
    <row r="200" spans="2:11" ht="15" customHeight="1">
      <c r="B200" s="42"/>
      <c r="C200" s="22" t="s">
        <v>543</v>
      </c>
      <c r="D200" s="22"/>
      <c r="E200" s="22"/>
      <c r="F200" s="41" t="s">
        <v>41</v>
      </c>
      <c r="G200" s="22"/>
      <c r="H200" s="89" t="s">
        <v>554</v>
      </c>
      <c r="I200" s="89"/>
      <c r="J200" s="89"/>
      <c r="K200" s="63"/>
    </row>
    <row r="201" spans="2:11" ht="15" customHeight="1">
      <c r="B201" s="42"/>
      <c r="C201" s="48"/>
      <c r="D201" s="22"/>
      <c r="E201" s="22"/>
      <c r="F201" s="41" t="s">
        <v>42</v>
      </c>
      <c r="G201" s="22"/>
      <c r="H201" s="89" t="s">
        <v>555</v>
      </c>
      <c r="I201" s="89"/>
      <c r="J201" s="89"/>
      <c r="K201" s="63"/>
    </row>
    <row r="202" spans="2:11" ht="15" customHeight="1">
      <c r="B202" s="42"/>
      <c r="C202" s="48"/>
      <c r="D202" s="22"/>
      <c r="E202" s="22"/>
      <c r="F202" s="41" t="s">
        <v>45</v>
      </c>
      <c r="G202" s="22"/>
      <c r="H202" s="89" t="s">
        <v>556</v>
      </c>
      <c r="I202" s="89"/>
      <c r="J202" s="89"/>
      <c r="K202" s="63"/>
    </row>
    <row r="203" spans="2:11" ht="15" customHeight="1">
      <c r="B203" s="42"/>
      <c r="C203" s="22"/>
      <c r="D203" s="22"/>
      <c r="E203" s="22"/>
      <c r="F203" s="41" t="s">
        <v>43</v>
      </c>
      <c r="G203" s="22"/>
      <c r="H203" s="89" t="s">
        <v>557</v>
      </c>
      <c r="I203" s="89"/>
      <c r="J203" s="89"/>
      <c r="K203" s="63"/>
    </row>
    <row r="204" spans="2:11" ht="15" customHeight="1">
      <c r="B204" s="42"/>
      <c r="C204" s="22"/>
      <c r="D204" s="22"/>
      <c r="E204" s="22"/>
      <c r="F204" s="41" t="s">
        <v>44</v>
      </c>
      <c r="G204" s="22"/>
      <c r="H204" s="89" t="s">
        <v>558</v>
      </c>
      <c r="I204" s="89"/>
      <c r="J204" s="89"/>
      <c r="K204" s="63"/>
    </row>
    <row r="205" spans="2:11" ht="15" customHeight="1">
      <c r="B205" s="42"/>
      <c r="C205" s="22"/>
      <c r="D205" s="22"/>
      <c r="E205" s="22"/>
      <c r="F205" s="41"/>
      <c r="G205" s="22"/>
      <c r="H205" s="22"/>
      <c r="I205" s="22"/>
      <c r="J205" s="22"/>
      <c r="K205" s="63"/>
    </row>
    <row r="206" spans="2:11" ht="15" customHeight="1">
      <c r="B206" s="42"/>
      <c r="C206" s="22" t="s">
        <v>499</v>
      </c>
      <c r="D206" s="22"/>
      <c r="E206" s="22"/>
      <c r="F206" s="41" t="s">
        <v>77</v>
      </c>
      <c r="G206" s="22"/>
      <c r="H206" s="89" t="s">
        <v>559</v>
      </c>
      <c r="I206" s="89"/>
      <c r="J206" s="89"/>
      <c r="K206" s="63"/>
    </row>
    <row r="207" spans="2:11" ht="15" customHeight="1">
      <c r="B207" s="42"/>
      <c r="C207" s="48"/>
      <c r="D207" s="22"/>
      <c r="E207" s="22"/>
      <c r="F207" s="41" t="s">
        <v>397</v>
      </c>
      <c r="G207" s="22"/>
      <c r="H207" s="89" t="s">
        <v>398</v>
      </c>
      <c r="I207" s="89"/>
      <c r="J207" s="89"/>
      <c r="K207" s="63"/>
    </row>
    <row r="208" spans="2:11" ht="15" customHeight="1">
      <c r="B208" s="42"/>
      <c r="C208" s="22"/>
      <c r="D208" s="22"/>
      <c r="E208" s="22"/>
      <c r="F208" s="41" t="s">
        <v>395</v>
      </c>
      <c r="G208" s="22"/>
      <c r="H208" s="89" t="s">
        <v>560</v>
      </c>
      <c r="I208" s="89"/>
      <c r="J208" s="89"/>
      <c r="K208" s="63"/>
    </row>
    <row r="209" spans="2:11" ht="15" customHeight="1">
      <c r="B209" s="80"/>
      <c r="C209" s="48"/>
      <c r="D209" s="48"/>
      <c r="E209" s="48"/>
      <c r="F209" s="41" t="s">
        <v>399</v>
      </c>
      <c r="G209" s="27"/>
      <c r="H209" s="88" t="s">
        <v>400</v>
      </c>
      <c r="I209" s="88"/>
      <c r="J209" s="88"/>
      <c r="K209" s="81"/>
    </row>
    <row r="210" spans="2:11" ht="15" customHeight="1">
      <c r="B210" s="80"/>
      <c r="C210" s="48"/>
      <c r="D210" s="48"/>
      <c r="E210" s="48"/>
      <c r="F210" s="41" t="s">
        <v>401</v>
      </c>
      <c r="G210" s="27"/>
      <c r="H210" s="88" t="s">
        <v>561</v>
      </c>
      <c r="I210" s="88"/>
      <c r="J210" s="88"/>
      <c r="K210" s="81"/>
    </row>
    <row r="211" spans="2:11" ht="15" customHeight="1">
      <c r="B211" s="80"/>
      <c r="C211" s="48"/>
      <c r="D211" s="48"/>
      <c r="E211" s="48"/>
      <c r="F211" s="82"/>
      <c r="G211" s="27"/>
      <c r="H211" s="83"/>
      <c r="I211" s="83"/>
      <c r="J211" s="83"/>
      <c r="K211" s="81"/>
    </row>
    <row r="212" spans="2:11" ht="15" customHeight="1">
      <c r="B212" s="80"/>
      <c r="C212" s="22" t="s">
        <v>523</v>
      </c>
      <c r="D212" s="48"/>
      <c r="E212" s="48"/>
      <c r="F212" s="41">
        <v>1</v>
      </c>
      <c r="G212" s="27"/>
      <c r="H212" s="88" t="s">
        <v>562</v>
      </c>
      <c r="I212" s="88"/>
      <c r="J212" s="88"/>
      <c r="K212" s="81"/>
    </row>
    <row r="213" spans="2:11" ht="15" customHeight="1">
      <c r="B213" s="80"/>
      <c r="C213" s="48"/>
      <c r="D213" s="48"/>
      <c r="E213" s="48"/>
      <c r="F213" s="41">
        <v>2</v>
      </c>
      <c r="G213" s="27"/>
      <c r="H213" s="88" t="s">
        <v>563</v>
      </c>
      <c r="I213" s="88"/>
      <c r="J213" s="88"/>
      <c r="K213" s="81"/>
    </row>
    <row r="214" spans="2:11" ht="15" customHeight="1">
      <c r="B214" s="80"/>
      <c r="C214" s="48"/>
      <c r="D214" s="48"/>
      <c r="E214" s="48"/>
      <c r="F214" s="41">
        <v>3</v>
      </c>
      <c r="G214" s="27"/>
      <c r="H214" s="88" t="s">
        <v>564</v>
      </c>
      <c r="I214" s="88"/>
      <c r="J214" s="88"/>
      <c r="K214" s="81"/>
    </row>
    <row r="215" spans="2:11" ht="15" customHeight="1">
      <c r="B215" s="80"/>
      <c r="C215" s="48"/>
      <c r="D215" s="48"/>
      <c r="E215" s="48"/>
      <c r="F215" s="41">
        <v>4</v>
      </c>
      <c r="G215" s="27"/>
      <c r="H215" s="88" t="s">
        <v>565</v>
      </c>
      <c r="I215" s="88"/>
      <c r="J215" s="88"/>
      <c r="K215" s="81"/>
    </row>
    <row r="216" spans="2:11" ht="12.75" customHeight="1">
      <c r="B216" s="84"/>
      <c r="C216" s="85"/>
      <c r="D216" s="85"/>
      <c r="E216" s="85"/>
      <c r="F216" s="85"/>
      <c r="G216" s="85"/>
      <c r="H216" s="85"/>
      <c r="I216" s="85"/>
      <c r="J216" s="85"/>
      <c r="K216" s="86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D.1.4.E,F - Slaboproudé r...</vt:lpstr>
      <vt:lpstr>Pokyny pro vyplnění</vt:lpstr>
      <vt:lpstr>'D.1.4.E,F - Slaboproudé r...'!Názvy_tisku</vt:lpstr>
      <vt:lpstr>'Rekapitulace stavby'!Názvy_tisku</vt:lpstr>
      <vt:lpstr>'D.1.4.E,F - Slaboproudé r...'!Oblast_tisku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JARDA\user</dc:creator>
  <cp:lastModifiedBy>Rošková Eva</cp:lastModifiedBy>
  <dcterms:created xsi:type="dcterms:W3CDTF">2019-08-19T15:36:45Z</dcterms:created>
  <dcterms:modified xsi:type="dcterms:W3CDTF">2019-10-31T08:04:01Z</dcterms:modified>
</cp:coreProperties>
</file>