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5" windowHeight="1239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M11" i="1" l="1"/>
  <c r="N56" i="1" l="1"/>
  <c r="N55" i="1"/>
  <c r="M56" i="1"/>
  <c r="M55" i="1"/>
  <c r="N7" i="1" l="1"/>
  <c r="N8" i="1"/>
  <c r="N9" i="1"/>
  <c r="N10" i="1"/>
  <c r="N11" i="1"/>
  <c r="N12" i="1"/>
  <c r="N13" i="1"/>
  <c r="N14" i="1"/>
  <c r="N15" i="1"/>
  <c r="N17" i="1"/>
  <c r="N18" i="1"/>
  <c r="N19" i="1"/>
  <c r="N21" i="1"/>
  <c r="N22" i="1"/>
  <c r="N23" i="1"/>
  <c r="N24" i="1"/>
  <c r="N27" i="1"/>
  <c r="N28" i="1"/>
  <c r="N29" i="1"/>
  <c r="N31" i="1"/>
  <c r="N32" i="1"/>
  <c r="N33" i="1"/>
  <c r="N34" i="1"/>
  <c r="N35" i="1"/>
  <c r="N36" i="1"/>
  <c r="N37" i="1"/>
  <c r="N38" i="1"/>
  <c r="N40" i="1"/>
  <c r="N41" i="1"/>
  <c r="N42" i="1"/>
  <c r="N43" i="1"/>
  <c r="N44" i="1"/>
  <c r="N47" i="1"/>
  <c r="N48" i="1"/>
  <c r="N49" i="1"/>
  <c r="M49" i="1" l="1"/>
  <c r="M48" i="1" l="1"/>
  <c r="M41" i="1" l="1"/>
  <c r="M45" i="1"/>
  <c r="N45" i="1" s="1"/>
  <c r="M42" i="1" l="1"/>
  <c r="M27" i="1"/>
  <c r="M14" i="1"/>
  <c r="M22" i="1" l="1"/>
  <c r="M15" i="1"/>
  <c r="M47" i="1"/>
  <c r="M44" i="1"/>
  <c r="M43" i="1"/>
  <c r="M40" i="1"/>
  <c r="M38" i="1"/>
  <c r="M37" i="1"/>
  <c r="M36" i="1"/>
  <c r="M35" i="1"/>
  <c r="M34" i="1"/>
  <c r="M33" i="1"/>
  <c r="M32" i="1"/>
  <c r="M31" i="1"/>
  <c r="M29" i="1"/>
  <c r="M28" i="1"/>
  <c r="M25" i="1"/>
  <c r="M24" i="1"/>
  <c r="M23" i="1"/>
  <c r="M21" i="1"/>
  <c r="M19" i="1"/>
  <c r="M18" i="1"/>
  <c r="M17" i="1"/>
  <c r="N25" i="1" l="1"/>
  <c r="N51" i="1" s="1"/>
  <c r="N52" i="1" s="1"/>
  <c r="M51" i="1"/>
  <c r="M52" i="1" s="1"/>
  <c r="M6" i="1"/>
  <c r="M9" i="1" l="1"/>
  <c r="M8" i="1"/>
  <c r="M12" i="1" l="1"/>
  <c r="M7" i="1"/>
  <c r="M10" i="1" l="1"/>
  <c r="M13" i="1"/>
  <c r="N6" i="1" l="1"/>
</calcChain>
</file>

<file path=xl/sharedStrings.xml><?xml version="1.0" encoding="utf-8"?>
<sst xmlns="http://schemas.openxmlformats.org/spreadsheetml/2006/main" count="132" uniqueCount="83">
  <si>
    <t>plovoucí podlaha</t>
  </si>
  <si>
    <t>schodiště</t>
  </si>
  <si>
    <t>teraco</t>
  </si>
  <si>
    <t>výtah</t>
  </si>
  <si>
    <t>protiskluzové lino</t>
  </si>
  <si>
    <t>Cenová kalkulace úklidových služeb a hygienických prostředků</t>
  </si>
  <si>
    <t>Název položky</t>
  </si>
  <si>
    <t>MJ</t>
  </si>
  <si>
    <t>povrch</t>
  </si>
  <si>
    <t>Cena za MJ bez DPH</t>
  </si>
  <si>
    <t>Půlročně</t>
  </si>
  <si>
    <t>Vytírání podlah</t>
  </si>
  <si>
    <t>ks</t>
  </si>
  <si>
    <t>Mytí</t>
  </si>
  <si>
    <t>neprosklené dveře včetně klik</t>
  </si>
  <si>
    <t>radiátory</t>
  </si>
  <si>
    <t xml:space="preserve">madla a zábradlí schodiště                         </t>
  </si>
  <si>
    <t>Čištění a leštění prosklených ploch</t>
  </si>
  <si>
    <t xml:space="preserve">Ostatní </t>
  </si>
  <si>
    <t xml:space="preserve">prosklené dveře včetně rámů </t>
  </si>
  <si>
    <t>MÉSÍČNÍ NABÍDKOVÁ CENA ZAOKROUHLENÁ NA CELÉ KČ:</t>
  </si>
  <si>
    <t>Mimořádný úklid</t>
  </si>
  <si>
    <t>okna včetně rámů a parapetů ve všech  prostorách, kde je prováděn úklid</t>
  </si>
  <si>
    <t>otírání prachu z radiátorů</t>
  </si>
  <si>
    <t>Zametání</t>
  </si>
  <si>
    <t>Borový Vrch 1031 a 1032</t>
  </si>
  <si>
    <t>tech. místnost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</si>
  <si>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</si>
  <si>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</si>
  <si>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</si>
  <si>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beton s nátěrem</t>
  </si>
  <si>
    <t>střešní světlíky</t>
  </si>
  <si>
    <t>hasící přístroje a skříně hydrantů</t>
  </si>
  <si>
    <t>svítidla stropní a nástěnná</t>
  </si>
  <si>
    <t>svítidla nouzová</t>
  </si>
  <si>
    <t>venkovní schodiště</t>
  </si>
  <si>
    <t>schodišťové prosklené stěny</t>
  </si>
  <si>
    <t>vstupy - venkovní rohože</t>
  </si>
  <si>
    <t>vstupní prostory rohože</t>
  </si>
  <si>
    <t xml:space="preserve">Vysávání </t>
  </si>
  <si>
    <t>větrací mřížky VZT plastové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</si>
  <si>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</si>
  <si>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</si>
  <si>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</si>
  <si>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</si>
  <si>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</si>
  <si>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</si>
  <si>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Cena s DPH 15%</t>
  </si>
  <si>
    <t>beton. teraco dlažba</t>
  </si>
  <si>
    <t>CELKOVÁ ROČNÍ NABÍDKOVÁ CENA V KČ ZAOKROUHLENÁ NA 2 DESETINNÁ MÍSTA:</t>
  </si>
  <si>
    <t>Denně v pracovní dny</t>
  </si>
  <si>
    <t>výtahová kabina běžné mytí stěn, podhledu a kabinových dveří</t>
  </si>
  <si>
    <t>větrací mřížky VZT a přetlak.větráky</t>
  </si>
  <si>
    <r>
      <t>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</si>
  <si>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13,73m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</si>
  <si>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11,82m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</si>
  <si>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dřevěná madla 44,7m</t>
  </si>
  <si>
    <r>
      <t>30,40m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</si>
  <si>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14,35m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</si>
  <si>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vstupní dveře prosklené včetně rámů</t>
  </si>
  <si>
    <r>
      <t>47,92m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</si>
  <si>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stěny v jídelně</t>
  </si>
  <si>
    <r>
      <t>25,56m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</si>
  <si>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</si>
  <si>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t>otírání prachu z poštovních schránek</t>
  </si>
  <si>
    <t>terasa - prostor mezi objekty</t>
  </si>
  <si>
    <t>chodby u střešní terasy</t>
  </si>
  <si>
    <t>1x týdně</t>
  </si>
  <si>
    <t>2x týdně</t>
  </si>
  <si>
    <t>1x měsíc</t>
  </si>
  <si>
    <t>Čtvrtletně</t>
  </si>
  <si>
    <t>hala, společenská místnost</t>
  </si>
  <si>
    <t>chodby ke sklepům a mezi sklepy</t>
  </si>
  <si>
    <t>chodba spojovací  a ch. boční, 1.PP</t>
  </si>
  <si>
    <t>střešní terasy</t>
  </si>
  <si>
    <t>Mytí, čištění a desinfekce</t>
  </si>
  <si>
    <t>pavučiny na sklepních kójích</t>
  </si>
  <si>
    <t>chodby u schodiště (2.NP - 4.NP)</t>
  </si>
  <si>
    <t>hala - chodba, zádveří  1.PP</t>
  </si>
  <si>
    <t>vstupní haly, chodby u sch. (1.NP)</t>
  </si>
  <si>
    <t>úklid sněhu  před vchodem k hranici chodníku parkoviště, cena za 1 m2</t>
  </si>
  <si>
    <t>asfalt, zámková dlažba</t>
  </si>
  <si>
    <t>Cena bez DPH 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</si>
</sst>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5" fillId="0" borderId="0"/>
    <xf numFmtId="43" fontId="19" fillId="0" borderId="0" applyFont="0" applyFill="0" applyBorder="0" applyAlignment="0" applyProtection="0"/>
  </cellStyleXfs>
  <cellXfs count="150">
    <xf numFmtId="0" fontId="0" fillId="0" borderId="0" xfId="0"/>
    <xf numFmtId="0" fontId="17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3" xfId="0" applyFont="1" applyFill="1" applyBorder="1"/>
    <xf numFmtId="0" fontId="0" fillId="0" borderId="3" xfId="0" applyFont="1" applyBorder="1" applyAlignment="1">
      <alignment horizontal="center"/>
    </xf>
    <xf numFmtId="0" fontId="13" fillId="4" borderId="2" xfId="0" applyFont="1" applyFill="1" applyBorder="1"/>
    <xf numFmtId="0" fontId="13" fillId="4" borderId="2" xfId="0" applyFont="1" applyFill="1" applyBorder="1" applyAlignment="1">
      <alignment horizontal="center"/>
    </xf>
    <xf numFmtId="0" fontId="13" fillId="0" borderId="3" xfId="0" applyFont="1" applyBorder="1"/>
    <xf numFmtId="0" fontId="13" fillId="0" borderId="3" xfId="0" applyFont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20" fillId="4" borderId="2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5" fillId="0" borderId="8" xfId="1" applyFont="1" applyFill="1" applyBorder="1" applyAlignment="1">
      <alignment vertical="center"/>
    </xf>
    <xf numFmtId="0" fontId="19" fillId="0" borderId="4" xfId="0" applyFont="1" applyBorder="1" applyAlignment="1">
      <alignment vertical="center"/>
    </xf>
    <xf numFmtId="1" fontId="26" fillId="0" borderId="4" xfId="1" applyNumberFormat="1" applyFont="1" applyFill="1" applyBorder="1" applyAlignment="1">
      <alignment horizontal="center" vertical="center"/>
    </xf>
    <xf numFmtId="0" fontId="19" fillId="0" borderId="4" xfId="0" applyFont="1" applyBorder="1"/>
    <xf numFmtId="0" fontId="19" fillId="0" borderId="2" xfId="0" applyFont="1" applyBorder="1"/>
    <xf numFmtId="0" fontId="21" fillId="4" borderId="12" xfId="0" applyFont="1" applyFill="1" applyBorder="1" applyAlignment="1"/>
    <xf numFmtId="0" fontId="21" fillId="4" borderId="13" xfId="0" applyFont="1" applyFill="1" applyBorder="1" applyAlignment="1"/>
    <xf numFmtId="0" fontId="21" fillId="4" borderId="13" xfId="0" applyFont="1" applyFill="1" applyBorder="1" applyAlignment="1">
      <alignment horizontal="center"/>
    </xf>
    <xf numFmtId="0" fontId="21" fillId="4" borderId="14" xfId="0" applyFont="1" applyFill="1" applyBorder="1" applyAlignment="1">
      <alignment horizontal="center"/>
    </xf>
    <xf numFmtId="0" fontId="0" fillId="0" borderId="15" xfId="0" applyFont="1" applyBorder="1"/>
    <xf numFmtId="0" fontId="20" fillId="4" borderId="10" xfId="0" applyFont="1" applyFill="1" applyBorder="1"/>
    <xf numFmtId="0" fontId="13" fillId="0" borderId="7" xfId="0" applyFont="1" applyBorder="1"/>
    <xf numFmtId="0" fontId="13" fillId="0" borderId="15" xfId="0" applyFont="1" applyFill="1" applyBorder="1"/>
    <xf numFmtId="0" fontId="13" fillId="0" borderId="6" xfId="0" applyFont="1" applyFill="1" applyBorder="1"/>
    <xf numFmtId="0" fontId="23" fillId="0" borderId="15" xfId="1" applyFont="1" applyFill="1" applyBorder="1" applyAlignment="1">
      <alignment vertical="center" wrapText="1"/>
    </xf>
    <xf numFmtId="0" fontId="23" fillId="0" borderId="6" xfId="1" applyFont="1" applyFill="1" applyBorder="1" applyAlignment="1">
      <alignment vertical="center" wrapText="1"/>
    </xf>
    <xf numFmtId="0" fontId="13" fillId="0" borderId="17" xfId="0" applyFont="1" applyFill="1" applyBorder="1"/>
    <xf numFmtId="0" fontId="24" fillId="4" borderId="10" xfId="1" applyFont="1" applyFill="1" applyBorder="1" applyAlignment="1">
      <alignment vertical="center"/>
    </xf>
    <xf numFmtId="0" fontId="24" fillId="4" borderId="10" xfId="1" applyFont="1" applyFill="1" applyBorder="1" applyAlignment="1">
      <alignment vertical="center" wrapText="1"/>
    </xf>
    <xf numFmtId="0" fontId="13" fillId="0" borderId="15" xfId="1" applyFont="1" applyFill="1" applyBorder="1" applyAlignment="1">
      <alignment vertical="center" wrapText="1"/>
    </xf>
    <xf numFmtId="0" fontId="23" fillId="0" borderId="6" xfId="0" applyFont="1" applyBorder="1" applyAlignment="1">
      <alignment horizontal="justify" vertical="center"/>
    </xf>
    <xf numFmtId="0" fontId="13" fillId="0" borderId="2" xfId="0" applyFont="1" applyBorder="1" applyAlignment="1">
      <alignment horizontal="center"/>
    </xf>
    <xf numFmtId="0" fontId="21" fillId="0" borderId="13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/>
    </xf>
    <xf numFmtId="0" fontId="13" fillId="0" borderId="18" xfId="0" applyFont="1" applyBorder="1"/>
    <xf numFmtId="0" fontId="13" fillId="0" borderId="1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3" xfId="0" applyFont="1" applyBorder="1"/>
    <xf numFmtId="0" fontId="18" fillId="3" borderId="4" xfId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horizontal="right" vertical="center"/>
    </xf>
    <xf numFmtId="0" fontId="18" fillId="3" borderId="4" xfId="1" applyNumberFormat="1" applyFont="1" applyFill="1" applyBorder="1" applyAlignment="1">
      <alignment vertical="center"/>
    </xf>
    <xf numFmtId="1" fontId="18" fillId="3" borderId="4" xfId="1" applyNumberFormat="1" applyFont="1" applyFill="1" applyBorder="1" applyAlignment="1">
      <alignment horizontal="center" vertical="center"/>
    </xf>
    <xf numFmtId="2" fontId="18" fillId="3" borderId="9" xfId="1" applyNumberFormat="1" applyFont="1" applyFill="1" applyBorder="1" applyAlignment="1">
      <alignment horizontal="center" vertical="center"/>
    </xf>
    <xf numFmtId="4" fontId="26" fillId="0" borderId="2" xfId="1" applyNumberFormat="1" applyFont="1" applyFill="1" applyBorder="1" applyAlignment="1">
      <alignment horizontal="right" vertical="center"/>
    </xf>
    <xf numFmtId="0" fontId="25" fillId="3" borderId="8" xfId="1" applyFont="1" applyFill="1" applyBorder="1" applyAlignment="1">
      <alignment vertical="center"/>
    </xf>
    <xf numFmtId="0" fontId="13" fillId="4" borderId="19" xfId="0" applyFont="1" applyFill="1" applyBorder="1" applyAlignment="1">
      <alignment horizontal="center"/>
    </xf>
    <xf numFmtId="0" fontId="8" fillId="0" borderId="6" xfId="0" applyFont="1" applyFill="1" applyBorder="1"/>
    <xf numFmtId="0" fontId="8" fillId="0" borderId="1" xfId="0" applyFont="1" applyBorder="1"/>
    <xf numFmtId="0" fontId="8" fillId="0" borderId="3" xfId="0" applyFont="1" applyBorder="1"/>
    <xf numFmtId="0" fontId="23" fillId="0" borderId="7" xfId="0" applyFont="1" applyBorder="1" applyAlignment="1">
      <alignment horizontal="justify" vertic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6" fillId="0" borderId="6" xfId="0" applyFont="1" applyBorder="1"/>
    <xf numFmtId="0" fontId="25" fillId="0" borderId="2" xfId="1" applyFont="1" applyFill="1" applyBorder="1" applyAlignment="1">
      <alignment horizontal="left" vertical="center" wrapText="1"/>
    </xf>
    <xf numFmtId="0" fontId="0" fillId="0" borderId="6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0" xfId="0" applyFont="1" applyFill="1" applyBorder="1"/>
    <xf numFmtId="0" fontId="13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0" fillId="4" borderId="15" xfId="0" applyFont="1" applyFill="1" applyBorder="1"/>
    <xf numFmtId="0" fontId="13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21" fillId="4" borderId="19" xfId="0" applyNumberFormat="1" applyFont="1" applyFill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164" fontId="13" fillId="0" borderId="5" xfId="0" applyNumberFormat="1" applyFont="1" applyBorder="1" applyAlignment="1">
      <alignment horizontal="center"/>
    </xf>
    <xf numFmtId="0" fontId="24" fillId="4" borderId="7" xfId="1" applyFont="1" applyFill="1" applyBorder="1" applyAlignment="1">
      <alignment vertical="center"/>
    </xf>
    <xf numFmtId="0" fontId="13" fillId="4" borderId="5" xfId="0" applyFont="1" applyFill="1" applyBorder="1"/>
    <xf numFmtId="0" fontId="20" fillId="4" borderId="5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23" fillId="0" borderId="10" xfId="1" applyFont="1" applyFill="1" applyBorder="1" applyAlignment="1">
      <alignment horizontal="left" vertical="center" wrapText="1"/>
    </xf>
    <xf numFmtId="0" fontId="23" fillId="0" borderId="2" xfId="1" applyFont="1" applyFill="1" applyBorder="1" applyAlignment="1">
      <alignment horizontal="left" vertical="center" wrapText="1"/>
    </xf>
    <xf numFmtId="49" fontId="26" fillId="0" borderId="1" xfId="1" applyNumberFormat="1" applyFont="1" applyFill="1" applyBorder="1" applyAlignment="1">
      <alignment horizontal="center" vertical="center" wrapText="1" shrinkToFit="1"/>
    </xf>
    <xf numFmtId="4" fontId="26" fillId="0" borderId="1" xfId="1" applyNumberFormat="1" applyFont="1" applyFill="1" applyBorder="1" applyAlignment="1">
      <alignment horizontal="right" vertical="center"/>
    </xf>
    <xf numFmtId="1" fontId="18" fillId="0" borderId="1" xfId="1" applyNumberFormat="1" applyFont="1" applyFill="1" applyBorder="1" applyAlignment="1">
      <alignment horizontal="center" vertical="center"/>
    </xf>
    <xf numFmtId="0" fontId="26" fillId="0" borderId="6" xfId="2" applyFont="1" applyBorder="1" applyAlignment="1">
      <alignment horizontal="justify" vertical="center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2" fillId="0" borderId="1" xfId="0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0" fillId="0" borderId="20" xfId="0" applyNumberFormat="1" applyFont="1" applyBorder="1" applyAlignment="1">
      <alignment horizontal="center"/>
    </xf>
    <xf numFmtId="1" fontId="13" fillId="4" borderId="2" xfId="0" applyNumberFormat="1" applyFont="1" applyFill="1" applyBorder="1" applyAlignment="1">
      <alignment horizontal="center"/>
    </xf>
    <xf numFmtId="1" fontId="0" fillId="4" borderId="21" xfId="0" applyNumberFormat="1" applyFont="1" applyFill="1" applyBorder="1" applyAlignment="1">
      <alignment horizontal="center"/>
    </xf>
    <xf numFmtId="1" fontId="0" fillId="2" borderId="16" xfId="0" applyNumberFormat="1" applyFont="1" applyFill="1" applyBorder="1" applyAlignment="1">
      <alignment horizontal="center"/>
    </xf>
    <xf numFmtId="1" fontId="0" fillId="2" borderId="20" xfId="0" applyNumberFormat="1" applyFont="1" applyFill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4" borderId="3" xfId="0" applyNumberFormat="1" applyFont="1" applyFill="1" applyBorder="1" applyAlignment="1">
      <alignment horizontal="center"/>
    </xf>
    <xf numFmtId="1" fontId="0" fillId="4" borderId="16" xfId="0" applyNumberFormat="1" applyFont="1" applyFill="1" applyBorder="1" applyAlignment="1">
      <alignment horizontal="center"/>
    </xf>
    <xf numFmtId="1" fontId="0" fillId="4" borderId="11" xfId="0" applyNumberFormat="1" applyFont="1" applyFill="1" applyBorder="1" applyAlignment="1">
      <alignment horizontal="center"/>
    </xf>
    <xf numFmtId="1" fontId="13" fillId="4" borderId="5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17" fillId="0" borderId="0" xfId="0" applyNumberFormat="1" applyFont="1"/>
    <xf numFmtId="1" fontId="0" fillId="0" borderId="14" xfId="0" applyNumberFormat="1" applyFont="1" applyBorder="1" applyAlignment="1">
      <alignment horizontal="center"/>
    </xf>
    <xf numFmtId="1" fontId="20" fillId="0" borderId="4" xfId="3" applyNumberFormat="1" applyFont="1" applyBorder="1" applyAlignment="1">
      <alignment horizontal="center"/>
    </xf>
    <xf numFmtId="1" fontId="20" fillId="0" borderId="2" xfId="3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2" fontId="17" fillId="0" borderId="0" xfId="0" applyNumberFormat="1" applyFont="1"/>
    <xf numFmtId="2" fontId="1" fillId="0" borderId="2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center"/>
      <protection locked="0"/>
    </xf>
    <xf numFmtId="0" fontId="13" fillId="5" borderId="18" xfId="0" applyFont="1" applyFill="1" applyBorder="1" applyAlignment="1" applyProtection="1">
      <alignment horizontal="center"/>
      <protection locked="0"/>
    </xf>
    <xf numFmtId="0" fontId="13" fillId="5" borderId="4" xfId="0" applyFont="1" applyFill="1" applyBorder="1" applyAlignment="1" applyProtection="1">
      <alignment horizontal="center"/>
      <protection locked="0"/>
    </xf>
    <xf numFmtId="4" fontId="18" fillId="5" borderId="1" xfId="1" applyNumberFormat="1" applyFont="1" applyFill="1" applyBorder="1" applyAlignment="1" applyProtection="1">
      <alignment vertical="center"/>
      <protection locked="0"/>
    </xf>
    <xf numFmtId="0" fontId="0" fillId="5" borderId="2" xfId="0" applyFill="1" applyBorder="1" applyProtection="1">
      <protection locked="0"/>
    </xf>
    <xf numFmtId="0" fontId="1" fillId="5" borderId="5" xfId="0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5" fillId="0" borderId="10" xfId="1" applyFont="1" applyFill="1" applyBorder="1" applyAlignment="1">
      <alignment horizontal="left" vertical="center" wrapText="1"/>
    </xf>
    <xf numFmtId="0" fontId="25" fillId="0" borderId="2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left" vertical="center" wrapText="1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6"/>
  <sheetViews>
    <sheetView tabSelected="1" zoomScale="69" zoomScaleNormal="69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R49" sqref="R49"/>
    </sheetView>
  </sheetViews>
  <sheetFormatPr defaultRowHeight="15" x14ac:dyDescent="0.25"/>
  <cols>
    <col min="1" max="1" width="6.28515625" customWidth="1"/>
    <col min="2" max="2" width="31.7109375" customWidth="1"/>
    <col min="3" max="3" width="24.140625" customWidth="1"/>
    <col min="4" max="4" width="6.5703125" customWidth="1"/>
    <col min="5" max="5" width="9.140625" customWidth="1"/>
    <col min="6" max="6" width="8.7109375" customWidth="1"/>
    <col min="7" max="7" width="5.85546875" customWidth="1"/>
    <col min="8" max="8" width="6" customWidth="1"/>
    <col min="9" max="9" width="6.140625" customWidth="1"/>
    <col min="10" max="10" width="9.85546875" customWidth="1"/>
    <col min="11" max="11" width="8.85546875" bestFit="1" customWidth="1"/>
    <col min="12" max="12" width="6.42578125" bestFit="1" customWidth="1"/>
    <col min="13" max="13" width="14.85546875" customWidth="1"/>
    <col min="14" max="14" width="13.85546875" customWidth="1"/>
  </cols>
  <sheetData>
    <row r="1" spans="2:14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19.5" thickBot="1" x14ac:dyDescent="0.35">
      <c r="B2" s="143" t="s">
        <v>5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2:14" s="40" customFormat="1" ht="48.75" customHeight="1" thickBot="1" x14ac:dyDescent="0.3">
      <c r="B3" s="38" t="s">
        <v>6</v>
      </c>
      <c r="C3" s="37" t="s">
        <v>8</v>
      </c>
      <c r="D3" s="37" t="s">
        <v>7</v>
      </c>
      <c r="E3" s="37" t="s">
        <v>9</v>
      </c>
      <c r="F3" s="37" t="s">
        <v>50</v>
      </c>
      <c r="G3" s="37" t="s">
        <v>67</v>
      </c>
      <c r="H3" s="37" t="s">
        <v>68</v>
      </c>
      <c r="I3" s="37" t="s">
        <v>69</v>
      </c>
      <c r="J3" s="37" t="s">
        <v>70</v>
      </c>
      <c r="K3" s="37" t="s">
        <v>10</v>
      </c>
      <c r="L3" s="37" t="s">
        <v>29</v>
      </c>
      <c r="M3" s="37" t="s">
        <v>82</v>
      </c>
      <c r="N3" s="39" t="s">
        <v>47</v>
      </c>
    </row>
    <row r="4" spans="2:14" ht="17.25" customHeight="1" thickBot="1" x14ac:dyDescent="0.3">
      <c r="B4" s="142" t="s">
        <v>25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5" spans="2:14" ht="18" thickBot="1" x14ac:dyDescent="0.3">
      <c r="B5" s="20" t="s">
        <v>11</v>
      </c>
      <c r="C5" s="21"/>
      <c r="D5" s="22" t="s">
        <v>27</v>
      </c>
      <c r="E5" s="22"/>
      <c r="F5" s="22"/>
      <c r="G5" s="22"/>
      <c r="H5" s="22"/>
      <c r="I5" s="22"/>
      <c r="J5" s="22"/>
      <c r="K5" s="22"/>
      <c r="L5" s="22"/>
      <c r="M5" s="22"/>
      <c r="N5" s="23"/>
    </row>
    <row r="6" spans="2:14" x14ac:dyDescent="0.25">
      <c r="B6" s="24" t="s">
        <v>71</v>
      </c>
      <c r="C6" s="5" t="s">
        <v>0</v>
      </c>
      <c r="D6" s="85">
        <v>78</v>
      </c>
      <c r="E6" s="131"/>
      <c r="F6" s="6"/>
      <c r="G6" s="6"/>
      <c r="H6" s="6" t="s">
        <v>28</v>
      </c>
      <c r="I6" s="6"/>
      <c r="J6" s="6"/>
      <c r="K6" s="6"/>
      <c r="L6" s="6"/>
      <c r="M6" s="105">
        <f>+(D6*E6)*104</f>
        <v>0</v>
      </c>
      <c r="N6" s="106">
        <f>+M6*1.15</f>
        <v>0</v>
      </c>
    </row>
    <row r="7" spans="2:14" x14ac:dyDescent="0.25">
      <c r="B7" s="2" t="s">
        <v>78</v>
      </c>
      <c r="C7" s="3" t="s">
        <v>2</v>
      </c>
      <c r="D7" s="86">
        <v>52</v>
      </c>
      <c r="E7" s="132"/>
      <c r="F7" s="4" t="s">
        <v>28</v>
      </c>
      <c r="G7" s="4"/>
      <c r="H7" s="4"/>
      <c r="I7" s="4"/>
      <c r="J7" s="4"/>
      <c r="K7" s="4"/>
      <c r="L7" s="4"/>
      <c r="M7" s="105">
        <f>+(D7*E7)*251</f>
        <v>0</v>
      </c>
      <c r="N7" s="106">
        <f t="shared" ref="N7:N49" si="0">+M7*1.15</f>
        <v>0</v>
      </c>
    </row>
    <row r="8" spans="2:14" x14ac:dyDescent="0.25">
      <c r="B8" s="2" t="s">
        <v>1</v>
      </c>
      <c r="C8" s="3" t="s">
        <v>2</v>
      </c>
      <c r="D8" s="86">
        <v>85.999999999999986</v>
      </c>
      <c r="E8" s="132"/>
      <c r="F8" s="4"/>
      <c r="G8" s="4" t="s">
        <v>28</v>
      </c>
      <c r="H8" s="4"/>
      <c r="I8" s="4"/>
      <c r="J8" s="4"/>
      <c r="K8" s="4"/>
      <c r="L8" s="4"/>
      <c r="M8" s="105">
        <f>+(D8*E8)*52</f>
        <v>0</v>
      </c>
      <c r="N8" s="106">
        <f t="shared" si="0"/>
        <v>0</v>
      </c>
    </row>
    <row r="9" spans="2:14" x14ac:dyDescent="0.25">
      <c r="B9" s="2" t="s">
        <v>72</v>
      </c>
      <c r="C9" s="3" t="s">
        <v>2</v>
      </c>
      <c r="D9" s="86">
        <v>29.5</v>
      </c>
      <c r="E9" s="132"/>
      <c r="F9" s="4"/>
      <c r="G9" s="4"/>
      <c r="H9" s="4"/>
      <c r="I9" s="4"/>
      <c r="J9" s="4" t="s">
        <v>28</v>
      </c>
      <c r="K9" s="4"/>
      <c r="L9" s="4"/>
      <c r="M9" s="105">
        <f>+(D9*E9)*4</f>
        <v>0</v>
      </c>
      <c r="N9" s="106">
        <f t="shared" si="0"/>
        <v>0</v>
      </c>
    </row>
    <row r="10" spans="2:14" x14ac:dyDescent="0.25">
      <c r="B10" s="2" t="s">
        <v>3</v>
      </c>
      <c r="C10" s="3" t="s">
        <v>4</v>
      </c>
      <c r="D10" s="86">
        <v>4.4000000000000004</v>
      </c>
      <c r="E10" s="132"/>
      <c r="F10" s="4" t="s">
        <v>28</v>
      </c>
      <c r="G10" s="4"/>
      <c r="H10" s="4"/>
      <c r="I10" s="4"/>
      <c r="J10" s="4"/>
      <c r="K10" s="4"/>
      <c r="L10" s="4"/>
      <c r="M10" s="105">
        <f>+(D10*E10)*251</f>
        <v>0</v>
      </c>
      <c r="N10" s="106">
        <f t="shared" si="0"/>
        <v>0</v>
      </c>
    </row>
    <row r="11" spans="2:14" x14ac:dyDescent="0.25">
      <c r="B11" s="66" t="s">
        <v>77</v>
      </c>
      <c r="C11" s="3" t="s">
        <v>2</v>
      </c>
      <c r="D11" s="86">
        <v>51.6</v>
      </c>
      <c r="E11" s="132"/>
      <c r="F11" s="4"/>
      <c r="G11" s="4"/>
      <c r="H11" s="4" t="s">
        <v>28</v>
      </c>
      <c r="I11" s="4"/>
      <c r="J11" s="4"/>
      <c r="K11" s="4"/>
      <c r="L11" s="4"/>
      <c r="M11" s="105">
        <f>+(D11*E11)*104</f>
        <v>0</v>
      </c>
      <c r="N11" s="106">
        <f t="shared" si="0"/>
        <v>0</v>
      </c>
    </row>
    <row r="12" spans="2:14" x14ac:dyDescent="0.25">
      <c r="B12" s="2" t="s">
        <v>73</v>
      </c>
      <c r="C12" s="3" t="s">
        <v>2</v>
      </c>
      <c r="D12" s="86">
        <v>32.799999999999997</v>
      </c>
      <c r="E12" s="132"/>
      <c r="F12" s="4" t="s">
        <v>28</v>
      </c>
      <c r="G12" s="4"/>
      <c r="H12" s="4"/>
      <c r="I12" s="4"/>
      <c r="J12" s="4"/>
      <c r="K12" s="4"/>
      <c r="L12" s="4"/>
      <c r="M12" s="105">
        <f>+(D12*E12)*251</f>
        <v>0</v>
      </c>
      <c r="N12" s="106">
        <f t="shared" si="0"/>
        <v>0</v>
      </c>
    </row>
    <row r="13" spans="2:14" x14ac:dyDescent="0.25">
      <c r="B13" s="2" t="s">
        <v>79</v>
      </c>
      <c r="C13" s="3" t="s">
        <v>2</v>
      </c>
      <c r="D13" s="86">
        <v>43.1</v>
      </c>
      <c r="E13" s="132"/>
      <c r="F13" s="4" t="s">
        <v>28</v>
      </c>
      <c r="G13" s="4"/>
      <c r="H13" s="4"/>
      <c r="I13" s="4"/>
      <c r="J13" s="4"/>
      <c r="K13" s="4"/>
      <c r="L13" s="4"/>
      <c r="M13" s="105">
        <f>+(D13*E13)*251</f>
        <v>0</v>
      </c>
      <c r="N13" s="106">
        <f t="shared" si="0"/>
        <v>0</v>
      </c>
    </row>
    <row r="14" spans="2:14" x14ac:dyDescent="0.25">
      <c r="B14" s="2" t="s">
        <v>26</v>
      </c>
      <c r="C14" s="3" t="s">
        <v>30</v>
      </c>
      <c r="D14" s="86">
        <v>20.100000000000001</v>
      </c>
      <c r="E14" s="132"/>
      <c r="F14" s="4"/>
      <c r="G14" s="4"/>
      <c r="H14" s="4"/>
      <c r="I14" s="4"/>
      <c r="J14" s="4"/>
      <c r="K14" s="4"/>
      <c r="L14" s="4" t="s">
        <v>28</v>
      </c>
      <c r="M14" s="105">
        <f>+(D14*E14)</f>
        <v>0</v>
      </c>
      <c r="N14" s="107">
        <f t="shared" si="0"/>
        <v>0</v>
      </c>
    </row>
    <row r="15" spans="2:14" x14ac:dyDescent="0.25">
      <c r="B15" s="61" t="s">
        <v>66</v>
      </c>
      <c r="C15" s="62" t="s">
        <v>2</v>
      </c>
      <c r="D15" s="86">
        <v>13.6</v>
      </c>
      <c r="E15" s="132"/>
      <c r="F15" s="63"/>
      <c r="G15" s="63" t="s">
        <v>28</v>
      </c>
      <c r="H15" s="63"/>
      <c r="I15" s="63"/>
      <c r="J15" s="63"/>
      <c r="K15" s="63"/>
      <c r="L15" s="63"/>
      <c r="M15" s="105">
        <f>+(D15*E15)*52</f>
        <v>0</v>
      </c>
      <c r="N15" s="106">
        <f t="shared" si="0"/>
        <v>0</v>
      </c>
    </row>
    <row r="16" spans="2:14" ht="18" thickBot="1" x14ac:dyDescent="0.3">
      <c r="B16" s="25" t="s">
        <v>24</v>
      </c>
      <c r="C16" s="7"/>
      <c r="D16" s="87" t="s">
        <v>27</v>
      </c>
      <c r="E16" s="54"/>
      <c r="F16" s="8"/>
      <c r="G16" s="8"/>
      <c r="H16" s="8"/>
      <c r="I16" s="8"/>
      <c r="J16" s="8"/>
      <c r="K16" s="8"/>
      <c r="L16" s="8"/>
      <c r="M16" s="108"/>
      <c r="N16" s="109"/>
    </row>
    <row r="17" spans="2:14" x14ac:dyDescent="0.25">
      <c r="B17" s="70" t="s">
        <v>74</v>
      </c>
      <c r="C17" s="9" t="s">
        <v>2</v>
      </c>
      <c r="D17" s="88">
        <v>57.4</v>
      </c>
      <c r="E17" s="133"/>
      <c r="F17" s="10"/>
      <c r="G17" s="10"/>
      <c r="H17" s="10"/>
      <c r="I17" s="10"/>
      <c r="J17" s="67" t="s">
        <v>28</v>
      </c>
      <c r="K17" s="10"/>
      <c r="L17" s="10"/>
      <c r="M17" s="105">
        <f>+(D17*E17)*4</f>
        <v>0</v>
      </c>
      <c r="N17" s="106">
        <f t="shared" si="0"/>
        <v>0</v>
      </c>
    </row>
    <row r="18" spans="2:14" x14ac:dyDescent="0.25">
      <c r="B18" s="64" t="s">
        <v>65</v>
      </c>
      <c r="C18" s="46" t="s">
        <v>48</v>
      </c>
      <c r="D18" s="89">
        <v>150</v>
      </c>
      <c r="E18" s="134"/>
      <c r="F18" s="12"/>
      <c r="G18" s="12"/>
      <c r="H18" s="12"/>
      <c r="I18" s="68" t="s">
        <v>28</v>
      </c>
      <c r="J18" s="12"/>
      <c r="K18" s="12"/>
      <c r="L18" s="12"/>
      <c r="M18" s="105">
        <f>+(D18*E18)*12</f>
        <v>0</v>
      </c>
      <c r="N18" s="110">
        <f t="shared" si="0"/>
        <v>0</v>
      </c>
    </row>
    <row r="19" spans="2:14" x14ac:dyDescent="0.25">
      <c r="B19" s="26" t="s">
        <v>35</v>
      </c>
      <c r="C19" s="9" t="s">
        <v>2</v>
      </c>
      <c r="D19" s="90">
        <v>19</v>
      </c>
      <c r="E19" s="135"/>
      <c r="F19" s="14"/>
      <c r="G19" s="14"/>
      <c r="H19" s="14"/>
      <c r="I19" s="69" t="s">
        <v>28</v>
      </c>
      <c r="J19" s="14"/>
      <c r="K19" s="14"/>
      <c r="L19" s="14"/>
      <c r="M19" s="105">
        <f>+(D19*E19)*12</f>
        <v>0</v>
      </c>
      <c r="N19" s="111">
        <f t="shared" si="0"/>
        <v>0</v>
      </c>
    </row>
    <row r="20" spans="2:14" ht="15.75" thickBot="1" x14ac:dyDescent="0.3">
      <c r="B20" s="25" t="s">
        <v>39</v>
      </c>
      <c r="C20" s="7"/>
      <c r="D20" s="13" t="s">
        <v>12</v>
      </c>
      <c r="E20" s="8"/>
      <c r="F20" s="8"/>
      <c r="G20" s="8"/>
      <c r="H20" s="8"/>
      <c r="I20" s="8"/>
      <c r="J20" s="8"/>
      <c r="K20" s="8"/>
      <c r="L20" s="8"/>
      <c r="M20" s="108"/>
      <c r="N20" s="109"/>
    </row>
    <row r="21" spans="2:14" x14ac:dyDescent="0.25">
      <c r="B21" s="27" t="s">
        <v>38</v>
      </c>
      <c r="C21" s="9"/>
      <c r="D21" s="10">
        <v>5</v>
      </c>
      <c r="E21" s="133"/>
      <c r="F21" s="10"/>
      <c r="G21" s="10" t="s">
        <v>28</v>
      </c>
      <c r="H21" s="10"/>
      <c r="I21" s="10"/>
      <c r="J21" s="10"/>
      <c r="K21" s="10"/>
      <c r="L21" s="10"/>
      <c r="M21" s="105">
        <f>+(D21*E21)*52</f>
        <v>0</v>
      </c>
      <c r="N21" s="106">
        <f t="shared" si="0"/>
        <v>0</v>
      </c>
    </row>
    <row r="22" spans="2:14" x14ac:dyDescent="0.25">
      <c r="B22" s="28" t="s">
        <v>37</v>
      </c>
      <c r="C22" s="11"/>
      <c r="D22" s="12">
        <v>5</v>
      </c>
      <c r="E22" s="134"/>
      <c r="F22" s="12"/>
      <c r="G22" s="41" t="s">
        <v>28</v>
      </c>
      <c r="H22" s="12"/>
      <c r="I22" s="12"/>
      <c r="J22" s="12"/>
      <c r="K22" s="12"/>
      <c r="L22" s="12"/>
      <c r="M22" s="105">
        <f>+(D22*E22)*52</f>
        <v>0</v>
      </c>
      <c r="N22" s="106">
        <f t="shared" si="0"/>
        <v>0</v>
      </c>
    </row>
    <row r="23" spans="2:14" x14ac:dyDescent="0.25">
      <c r="B23" s="55" t="s">
        <v>52</v>
      </c>
      <c r="C23" s="11"/>
      <c r="D23" s="12">
        <v>20</v>
      </c>
      <c r="E23" s="134"/>
      <c r="F23" s="12"/>
      <c r="G23" s="12"/>
      <c r="H23" s="12"/>
      <c r="I23" s="12"/>
      <c r="J23" s="12"/>
      <c r="K23" s="12"/>
      <c r="L23" s="12" t="s">
        <v>28</v>
      </c>
      <c r="M23" s="105">
        <f>+(D23*E23)</f>
        <v>0</v>
      </c>
      <c r="N23" s="106">
        <f t="shared" si="0"/>
        <v>0</v>
      </c>
    </row>
    <row r="24" spans="2:14" x14ac:dyDescent="0.25">
      <c r="B24" s="28" t="s">
        <v>41</v>
      </c>
      <c r="C24" s="11"/>
      <c r="D24" s="12">
        <v>2</v>
      </c>
      <c r="E24" s="134"/>
      <c r="F24" s="12"/>
      <c r="G24" s="12"/>
      <c r="H24" s="12"/>
      <c r="I24" s="71" t="s">
        <v>28</v>
      </c>
      <c r="J24" s="12"/>
      <c r="K24" s="12"/>
      <c r="L24" s="12"/>
      <c r="M24" s="105">
        <f>+(D24*E24)*12</f>
        <v>0</v>
      </c>
      <c r="N24" s="107">
        <f t="shared" si="0"/>
        <v>0</v>
      </c>
    </row>
    <row r="25" spans="2:14" ht="15.75" thickBot="1" x14ac:dyDescent="0.3">
      <c r="B25" s="72" t="s">
        <v>76</v>
      </c>
      <c r="C25" s="73"/>
      <c r="D25" s="36">
        <v>0</v>
      </c>
      <c r="E25" s="136"/>
      <c r="F25" s="36"/>
      <c r="G25" s="36"/>
      <c r="H25" s="36"/>
      <c r="I25" s="36"/>
      <c r="J25" s="74" t="s">
        <v>28</v>
      </c>
      <c r="K25" s="36"/>
      <c r="L25" s="36"/>
      <c r="M25" s="112">
        <f>+(D25*E25)*4</f>
        <v>0</v>
      </c>
      <c r="N25" s="113">
        <f t="shared" si="0"/>
        <v>0</v>
      </c>
    </row>
    <row r="26" spans="2:14" x14ac:dyDescent="0.25">
      <c r="B26" s="77" t="s">
        <v>75</v>
      </c>
      <c r="C26" s="78"/>
      <c r="D26" s="79"/>
      <c r="E26" s="79"/>
      <c r="F26" s="79"/>
      <c r="G26" s="79"/>
      <c r="H26" s="79"/>
      <c r="I26" s="79"/>
      <c r="J26" s="79"/>
      <c r="K26" s="79"/>
      <c r="L26" s="79"/>
      <c r="M26" s="114"/>
      <c r="N26" s="115"/>
    </row>
    <row r="27" spans="2:14" ht="30.75" customHeight="1" x14ac:dyDescent="0.25">
      <c r="B27" s="30" t="s">
        <v>51</v>
      </c>
      <c r="C27" s="11"/>
      <c r="D27" s="44">
        <v>2</v>
      </c>
      <c r="E27" s="134"/>
      <c r="F27" s="12"/>
      <c r="G27" s="12"/>
      <c r="H27" s="45"/>
      <c r="I27" s="71" t="s">
        <v>28</v>
      </c>
      <c r="J27" s="45"/>
      <c r="K27" s="12"/>
      <c r="L27" s="12"/>
      <c r="M27" s="105">
        <f>+(D27*E27)*12</f>
        <v>0</v>
      </c>
      <c r="N27" s="106">
        <f t="shared" si="0"/>
        <v>0</v>
      </c>
    </row>
    <row r="28" spans="2:14" ht="15" customHeight="1" x14ac:dyDescent="0.25">
      <c r="B28" s="30" t="s">
        <v>46</v>
      </c>
      <c r="C28" s="11"/>
      <c r="D28" s="44">
        <v>2</v>
      </c>
      <c r="E28" s="134"/>
      <c r="F28" s="12"/>
      <c r="G28" s="12"/>
      <c r="H28" s="12"/>
      <c r="I28" s="68"/>
      <c r="J28" s="12"/>
      <c r="K28" s="12"/>
      <c r="L28" s="71" t="s">
        <v>28</v>
      </c>
      <c r="M28" s="105">
        <f>+(D28*E28)</f>
        <v>0</v>
      </c>
      <c r="N28" s="106">
        <f t="shared" si="0"/>
        <v>0</v>
      </c>
    </row>
    <row r="29" spans="2:14" ht="15" customHeight="1" x14ac:dyDescent="0.25">
      <c r="B29" s="31" t="s">
        <v>40</v>
      </c>
      <c r="C29" s="42"/>
      <c r="D29" s="43">
        <v>14</v>
      </c>
      <c r="E29" s="137"/>
      <c r="F29" s="43"/>
      <c r="G29" s="43"/>
      <c r="H29" s="43"/>
      <c r="I29" s="43"/>
      <c r="J29" s="43"/>
      <c r="K29" s="80"/>
      <c r="L29" s="43" t="s">
        <v>28</v>
      </c>
      <c r="M29" s="105">
        <f>+(D29*E29)</f>
        <v>0</v>
      </c>
      <c r="N29" s="106">
        <f t="shared" si="0"/>
        <v>0</v>
      </c>
    </row>
    <row r="30" spans="2:14" ht="15.75" thickBot="1" x14ac:dyDescent="0.3">
      <c r="B30" s="32" t="s">
        <v>13</v>
      </c>
      <c r="C30" s="7"/>
      <c r="D30" s="13" t="s">
        <v>12</v>
      </c>
      <c r="E30" s="8"/>
      <c r="F30" s="8"/>
      <c r="G30" s="8"/>
      <c r="H30" s="8"/>
      <c r="I30" s="8"/>
      <c r="J30" s="8"/>
      <c r="K30" s="8"/>
      <c r="L30" s="8"/>
      <c r="M30" s="108"/>
      <c r="N30" s="116"/>
    </row>
    <row r="31" spans="2:14" ht="17.25" x14ac:dyDescent="0.25">
      <c r="B31" s="29" t="s">
        <v>14</v>
      </c>
      <c r="C31" s="57" t="s">
        <v>55</v>
      </c>
      <c r="D31" s="10">
        <v>6</v>
      </c>
      <c r="E31" s="133"/>
      <c r="F31" s="10"/>
      <c r="G31" s="10"/>
      <c r="H31" s="10"/>
      <c r="I31" s="10"/>
      <c r="J31" s="10"/>
      <c r="K31" s="10" t="s">
        <v>28</v>
      </c>
      <c r="L31" s="10"/>
      <c r="M31" s="105">
        <f>+(D31*E31)*2</f>
        <v>0</v>
      </c>
      <c r="N31" s="106">
        <f t="shared" si="0"/>
        <v>0</v>
      </c>
    </row>
    <row r="32" spans="2:14" x14ac:dyDescent="0.25">
      <c r="B32" s="30" t="s">
        <v>15</v>
      </c>
      <c r="C32" s="11"/>
      <c r="D32" s="12">
        <v>2</v>
      </c>
      <c r="E32" s="134"/>
      <c r="F32" s="12"/>
      <c r="G32" s="12"/>
      <c r="H32" s="12"/>
      <c r="I32" s="12"/>
      <c r="J32" s="12"/>
      <c r="K32" s="12"/>
      <c r="L32" s="12" t="s">
        <v>28</v>
      </c>
      <c r="M32" s="105">
        <f>+(D32*E32)</f>
        <v>0</v>
      </c>
      <c r="N32" s="106">
        <f t="shared" si="0"/>
        <v>0</v>
      </c>
    </row>
    <row r="33" spans="2:14" x14ac:dyDescent="0.25">
      <c r="B33" s="30" t="s">
        <v>33</v>
      </c>
      <c r="C33" s="11"/>
      <c r="D33" s="12">
        <v>87</v>
      </c>
      <c r="E33" s="134"/>
      <c r="F33" s="12"/>
      <c r="G33" s="12"/>
      <c r="H33" s="12"/>
      <c r="I33" s="12"/>
      <c r="J33" s="12"/>
      <c r="K33" s="12"/>
      <c r="L33" s="12" t="s">
        <v>28</v>
      </c>
      <c r="M33" s="105">
        <f>+(D33*E33)</f>
        <v>0</v>
      </c>
      <c r="N33" s="106">
        <f t="shared" si="0"/>
        <v>0</v>
      </c>
    </row>
    <row r="34" spans="2:14" x14ac:dyDescent="0.25">
      <c r="B34" s="30" t="s">
        <v>34</v>
      </c>
      <c r="C34" s="11"/>
      <c r="D34" s="12">
        <v>28</v>
      </c>
      <c r="E34" s="134"/>
      <c r="F34" s="12"/>
      <c r="G34" s="12"/>
      <c r="H34" s="12"/>
      <c r="I34" s="12"/>
      <c r="J34" s="12"/>
      <c r="K34" s="12"/>
      <c r="L34" s="12" t="s">
        <v>28</v>
      </c>
      <c r="M34" s="105">
        <f>+(D34*E34)</f>
        <v>0</v>
      </c>
      <c r="N34" s="106">
        <f t="shared" si="0"/>
        <v>0</v>
      </c>
    </row>
    <row r="35" spans="2:14" ht="17.25" x14ac:dyDescent="0.25">
      <c r="B35" s="30" t="s">
        <v>31</v>
      </c>
      <c r="C35" s="56" t="s">
        <v>53</v>
      </c>
      <c r="D35" s="12">
        <v>4</v>
      </c>
      <c r="E35" s="134"/>
      <c r="F35" s="12"/>
      <c r="G35" s="12"/>
      <c r="H35" s="12"/>
      <c r="I35" s="12"/>
      <c r="J35" s="12"/>
      <c r="K35" s="12"/>
      <c r="L35" s="12" t="s">
        <v>28</v>
      </c>
      <c r="M35" s="105">
        <f>+(D35*E35)</f>
        <v>0</v>
      </c>
      <c r="N35" s="106">
        <f t="shared" si="0"/>
        <v>0</v>
      </c>
    </row>
    <row r="36" spans="2:14" ht="15" customHeight="1" x14ac:dyDescent="0.25">
      <c r="B36" s="30" t="s">
        <v>32</v>
      </c>
      <c r="C36" s="11"/>
      <c r="D36" s="12">
        <v>34</v>
      </c>
      <c r="E36" s="134"/>
      <c r="F36" s="12"/>
      <c r="G36" s="12"/>
      <c r="H36" s="12"/>
      <c r="I36" s="12"/>
      <c r="J36" s="12"/>
      <c r="K36" s="12"/>
      <c r="L36" s="71" t="s">
        <v>28</v>
      </c>
      <c r="M36" s="105">
        <f>+(D36*E36)</f>
        <v>0</v>
      </c>
      <c r="N36" s="106">
        <f t="shared" si="0"/>
        <v>0</v>
      </c>
    </row>
    <row r="37" spans="2:14" ht="17.25" x14ac:dyDescent="0.25">
      <c r="B37" s="30" t="s">
        <v>42</v>
      </c>
      <c r="C37" s="56" t="s">
        <v>54</v>
      </c>
      <c r="D37" s="12">
        <v>8</v>
      </c>
      <c r="E37" s="134"/>
      <c r="F37" s="12"/>
      <c r="G37" s="12"/>
      <c r="H37" s="12"/>
      <c r="I37" s="71"/>
      <c r="J37" s="71" t="s">
        <v>28</v>
      </c>
      <c r="K37" s="12"/>
      <c r="L37" s="12"/>
      <c r="M37" s="105">
        <f>+(D37*E37)*4</f>
        <v>0</v>
      </c>
      <c r="N37" s="106">
        <f t="shared" si="0"/>
        <v>0</v>
      </c>
    </row>
    <row r="38" spans="2:14" x14ac:dyDescent="0.25">
      <c r="B38" s="30" t="s">
        <v>16</v>
      </c>
      <c r="C38" s="56" t="s">
        <v>56</v>
      </c>
      <c r="D38" s="12">
        <v>1</v>
      </c>
      <c r="E38" s="134"/>
      <c r="F38" s="12"/>
      <c r="G38" s="12"/>
      <c r="H38" s="12"/>
      <c r="I38" s="71" t="s">
        <v>28</v>
      </c>
      <c r="J38" s="12"/>
      <c r="K38" s="12"/>
      <c r="L38" s="12"/>
      <c r="M38" s="105">
        <f>+(D38*E38)*12</f>
        <v>0</v>
      </c>
      <c r="N38" s="106">
        <f t="shared" si="0"/>
        <v>0</v>
      </c>
    </row>
    <row r="39" spans="2:14" ht="22.5" customHeight="1" thickBot="1" x14ac:dyDescent="0.3">
      <c r="B39" s="33" t="s">
        <v>17</v>
      </c>
      <c r="C39" s="7"/>
      <c r="D39" s="13" t="s">
        <v>12</v>
      </c>
      <c r="E39" s="8"/>
      <c r="F39" s="8"/>
      <c r="G39" s="8"/>
      <c r="H39" s="8"/>
      <c r="I39" s="8"/>
      <c r="J39" s="8"/>
      <c r="K39" s="8"/>
      <c r="L39" s="8"/>
      <c r="M39" s="108"/>
      <c r="N39" s="116"/>
    </row>
    <row r="40" spans="2:14" ht="45" x14ac:dyDescent="0.25">
      <c r="B40" s="34" t="s">
        <v>22</v>
      </c>
      <c r="C40" s="9"/>
      <c r="D40" s="10">
        <v>8</v>
      </c>
      <c r="E40" s="133"/>
      <c r="F40" s="10"/>
      <c r="G40" s="10"/>
      <c r="H40" s="10"/>
      <c r="I40" s="10"/>
      <c r="J40" s="10"/>
      <c r="K40" s="75" t="s">
        <v>28</v>
      </c>
      <c r="L40" s="10"/>
      <c r="M40" s="105">
        <f>+(D40*E40)*2</f>
        <v>0</v>
      </c>
      <c r="N40" s="106">
        <f t="shared" si="0"/>
        <v>0</v>
      </c>
    </row>
    <row r="41" spans="2:14" x14ac:dyDescent="0.25">
      <c r="B41" s="30" t="s">
        <v>63</v>
      </c>
      <c r="C41" s="11"/>
      <c r="D41" s="12">
        <v>2</v>
      </c>
      <c r="E41" s="134"/>
      <c r="F41" s="12"/>
      <c r="G41" s="12" t="s">
        <v>28</v>
      </c>
      <c r="H41" s="12"/>
      <c r="I41" s="12"/>
      <c r="J41" s="12"/>
      <c r="K41" s="12"/>
      <c r="L41" s="12"/>
      <c r="M41" s="105">
        <f>+(D41*E41)*52</f>
        <v>0</v>
      </c>
      <c r="N41" s="106">
        <f t="shared" si="0"/>
        <v>0</v>
      </c>
    </row>
    <row r="42" spans="2:14" ht="17.25" x14ac:dyDescent="0.25">
      <c r="B42" s="30" t="s">
        <v>36</v>
      </c>
      <c r="C42" s="56" t="s">
        <v>57</v>
      </c>
      <c r="D42" s="12">
        <v>4</v>
      </c>
      <c r="E42" s="134"/>
      <c r="F42" s="12"/>
      <c r="G42" s="12"/>
      <c r="H42" s="12"/>
      <c r="I42" s="12"/>
      <c r="J42" s="12"/>
      <c r="K42" s="71" t="s">
        <v>28</v>
      </c>
      <c r="L42" s="12"/>
      <c r="M42" s="105">
        <f>+(D42*E42)*2</f>
        <v>0</v>
      </c>
      <c r="N42" s="106">
        <f t="shared" si="0"/>
        <v>0</v>
      </c>
    </row>
    <row r="43" spans="2:14" ht="30" x14ac:dyDescent="0.25">
      <c r="B43" s="30" t="s">
        <v>59</v>
      </c>
      <c r="C43" s="56" t="s">
        <v>58</v>
      </c>
      <c r="D43" s="12">
        <v>6</v>
      </c>
      <c r="E43" s="134"/>
      <c r="F43" s="12"/>
      <c r="G43" s="12" t="s">
        <v>28</v>
      </c>
      <c r="H43" s="12"/>
      <c r="I43" s="12"/>
      <c r="J43" s="12"/>
      <c r="K43" s="12"/>
      <c r="L43" s="12"/>
      <c r="M43" s="105">
        <f>+(D43*E43)*52</f>
        <v>0</v>
      </c>
      <c r="N43" s="106">
        <f t="shared" si="0"/>
        <v>0</v>
      </c>
    </row>
    <row r="44" spans="2:14" ht="17.25" x14ac:dyDescent="0.25">
      <c r="B44" s="35" t="s">
        <v>19</v>
      </c>
      <c r="C44" s="56" t="s">
        <v>60</v>
      </c>
      <c r="D44" s="12">
        <v>16</v>
      </c>
      <c r="E44" s="134"/>
      <c r="F44" s="12"/>
      <c r="G44" s="71"/>
      <c r="H44" s="12"/>
      <c r="I44" s="71" t="s">
        <v>28</v>
      </c>
      <c r="J44" s="12"/>
      <c r="K44" s="12"/>
      <c r="L44" s="12"/>
      <c r="M44" s="105">
        <f>+(D44*E44)*12</f>
        <v>0</v>
      </c>
      <c r="N44" s="106">
        <f t="shared" si="0"/>
        <v>0</v>
      </c>
    </row>
    <row r="45" spans="2:14" ht="17.25" x14ac:dyDescent="0.25">
      <c r="B45" s="58" t="s">
        <v>61</v>
      </c>
      <c r="C45" s="59" t="s">
        <v>62</v>
      </c>
      <c r="D45" s="14">
        <v>5</v>
      </c>
      <c r="E45" s="141"/>
      <c r="F45" s="14"/>
      <c r="G45" s="14"/>
      <c r="H45" s="60"/>
      <c r="I45" s="60"/>
      <c r="J45" s="60"/>
      <c r="K45" s="76" t="s">
        <v>28</v>
      </c>
      <c r="L45" s="14"/>
      <c r="M45" s="105">
        <f>+(D45*E45)*2</f>
        <v>0</v>
      </c>
      <c r="N45" s="107">
        <f t="shared" si="0"/>
        <v>0</v>
      </c>
    </row>
    <row r="46" spans="2:14" ht="15.75" thickBot="1" x14ac:dyDescent="0.3">
      <c r="B46" s="91" t="s">
        <v>18</v>
      </c>
      <c r="C46" s="92"/>
      <c r="D46" s="93" t="s">
        <v>12</v>
      </c>
      <c r="E46" s="94"/>
      <c r="F46" s="94"/>
      <c r="G46" s="94"/>
      <c r="H46" s="94"/>
      <c r="I46" s="94"/>
      <c r="J46" s="94"/>
      <c r="K46" s="94"/>
      <c r="L46" s="94"/>
      <c r="M46" s="117"/>
      <c r="N46" s="109"/>
    </row>
    <row r="47" spans="2:14" ht="30.75" customHeight="1" x14ac:dyDescent="0.25">
      <c r="B47" s="146" t="s">
        <v>45</v>
      </c>
      <c r="C47" s="147"/>
      <c r="D47" s="81">
        <v>1</v>
      </c>
      <c r="E47" s="138"/>
      <c r="F47" s="81"/>
      <c r="G47" s="81"/>
      <c r="H47" s="81"/>
      <c r="I47" s="81"/>
      <c r="J47" s="82" t="s">
        <v>28</v>
      </c>
      <c r="K47" s="81"/>
      <c r="L47" s="83"/>
      <c r="M47" s="118">
        <f>+(D47*E47)*4</f>
        <v>0</v>
      </c>
      <c r="N47" s="106">
        <f t="shared" si="0"/>
        <v>0</v>
      </c>
    </row>
    <row r="48" spans="2:14" x14ac:dyDescent="0.25">
      <c r="B48" s="148" t="s">
        <v>23</v>
      </c>
      <c r="C48" s="149"/>
      <c r="D48" s="12">
        <v>16</v>
      </c>
      <c r="E48" s="134"/>
      <c r="F48" s="12"/>
      <c r="G48" s="71"/>
      <c r="H48" s="12"/>
      <c r="I48" s="12"/>
      <c r="J48" s="104" t="s">
        <v>28</v>
      </c>
      <c r="K48" s="12"/>
      <c r="L48" s="12"/>
      <c r="M48" s="119">
        <f>+(D48*E48)*4</f>
        <v>0</v>
      </c>
      <c r="N48" s="106">
        <f t="shared" si="0"/>
        <v>0</v>
      </c>
    </row>
    <row r="49" spans="2:14" ht="30.75" thickBot="1" x14ac:dyDescent="0.3">
      <c r="B49" s="95" t="s">
        <v>64</v>
      </c>
      <c r="C49" s="96"/>
      <c r="D49" s="36">
        <v>1</v>
      </c>
      <c r="E49" s="136"/>
      <c r="F49" s="36"/>
      <c r="G49" s="36"/>
      <c r="H49" s="84"/>
      <c r="I49" s="84"/>
      <c r="J49" s="74" t="s">
        <v>28</v>
      </c>
      <c r="K49" s="36"/>
      <c r="L49" s="36"/>
      <c r="M49" s="112">
        <f>+(D49*E49)*4</f>
        <v>0</v>
      </c>
      <c r="N49" s="113">
        <f t="shared" si="0"/>
        <v>0</v>
      </c>
    </row>
    <row r="50" spans="2:14" ht="15.75" thickBot="1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20"/>
      <c r="N50" s="121"/>
    </row>
    <row r="51" spans="2:14" x14ac:dyDescent="0.25">
      <c r="B51" s="15" t="s">
        <v>49</v>
      </c>
      <c r="C51" s="16"/>
      <c r="D51" s="16"/>
      <c r="E51" s="16"/>
      <c r="F51" s="17"/>
      <c r="G51" s="17"/>
      <c r="H51" s="17"/>
      <c r="I51" s="17"/>
      <c r="J51" s="17"/>
      <c r="K51" s="18"/>
      <c r="L51" s="18"/>
      <c r="M51" s="122">
        <f>SUM(M6:M50)</f>
        <v>0</v>
      </c>
      <c r="N51" s="126">
        <f>SUM(N6:N50)</f>
        <v>0</v>
      </c>
    </row>
    <row r="52" spans="2:14" ht="23.25" customHeight="1" thickBot="1" x14ac:dyDescent="0.3">
      <c r="B52" s="144" t="s">
        <v>20</v>
      </c>
      <c r="C52" s="145"/>
      <c r="D52" s="145"/>
      <c r="E52" s="145"/>
      <c r="F52" s="145"/>
      <c r="G52" s="145"/>
      <c r="H52" s="145"/>
      <c r="I52" s="65"/>
      <c r="J52" s="65"/>
      <c r="K52" s="19"/>
      <c r="L52" s="19"/>
      <c r="M52" s="123">
        <f>M51/12</f>
        <v>0</v>
      </c>
      <c r="N52" s="127">
        <f>N51/12</f>
        <v>0</v>
      </c>
    </row>
    <row r="53" spans="2:14" ht="15.75" thickBot="1" x14ac:dyDescent="0.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20"/>
      <c r="N53" s="128"/>
    </row>
    <row r="54" spans="2:14" x14ac:dyDescent="0.25">
      <c r="B54" s="53" t="s">
        <v>21</v>
      </c>
      <c r="C54" s="47"/>
      <c r="D54" s="48"/>
      <c r="E54" s="49"/>
      <c r="F54" s="50"/>
      <c r="G54" s="50"/>
      <c r="H54" s="50"/>
      <c r="I54" s="50"/>
      <c r="J54" s="50"/>
      <c r="K54" s="50"/>
      <c r="L54" s="50"/>
      <c r="M54" s="50"/>
      <c r="N54" s="51"/>
    </row>
    <row r="55" spans="2:14" ht="45" x14ac:dyDescent="0.25">
      <c r="B55" s="100" t="s">
        <v>44</v>
      </c>
      <c r="C55" s="97" t="s">
        <v>43</v>
      </c>
      <c r="D55" s="98">
        <v>1</v>
      </c>
      <c r="E55" s="139"/>
      <c r="F55" s="99"/>
      <c r="G55" s="99"/>
      <c r="H55" s="99"/>
      <c r="I55" s="99"/>
      <c r="J55" s="99"/>
      <c r="K55" s="99"/>
      <c r="L55" s="99"/>
      <c r="M55" s="124">
        <f>+E55*D55</f>
        <v>0</v>
      </c>
      <c r="N55" s="129">
        <f>+M55*1.15</f>
        <v>0</v>
      </c>
    </row>
    <row r="56" spans="2:14" ht="45.75" thickBot="1" x14ac:dyDescent="0.3">
      <c r="B56" s="101" t="s">
        <v>80</v>
      </c>
      <c r="C56" s="102" t="s">
        <v>81</v>
      </c>
      <c r="D56" s="52">
        <v>1</v>
      </c>
      <c r="E56" s="140"/>
      <c r="F56" s="103"/>
      <c r="G56" s="103"/>
      <c r="H56" s="103"/>
      <c r="I56" s="103"/>
      <c r="J56" s="103"/>
      <c r="K56" s="103"/>
      <c r="L56" s="103"/>
      <c r="M56" s="125">
        <f>+E56*D56</f>
        <v>0</v>
      </c>
      <c r="N56" s="130">
        <f>+M56*1.15</f>
        <v>0</v>
      </c>
    </row>
  </sheetData>
  <sheetProtection algorithmName="SHA-512" hashValue="k5oX6MEzwos9+e/5Pr1mkoSAZ+17yIQD7sQOaWYApoe0XZNo/XAidBGQ4ufF1iTW3lkgd6ZljfDNpIC+gvQAew==" saltValue="Xu3+0fW/BWCDGXvCc3P+yg==" spinCount="100000" sheet="1" objects="1" scenarios="1"/>
  <mergeCells count="5">
    <mergeCell ref="B4:N4"/>
    <mergeCell ref="B2:N2"/>
    <mergeCell ref="B52:H52"/>
    <mergeCell ref="B47:C47"/>
    <mergeCell ref="B48:C48"/>
  </mergeCells>
  <pageMargins left="0.23622047244094491" right="0.2362204724409449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2020-01-30T12:31:37Z</dcterms:modified>
</cp:coreProperties>
</file>