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M50" i="1" l="1"/>
  <c r="N50" i="1" s="1"/>
  <c r="M49" i="1"/>
  <c r="N49" i="1" s="1"/>
  <c r="M19" i="1" l="1"/>
  <c r="M43" i="1" l="1"/>
  <c r="M42" i="1"/>
  <c r="M41" i="1"/>
  <c r="M40" i="1"/>
  <c r="M39" i="1"/>
  <c r="M37" i="1"/>
  <c r="M36" i="1"/>
  <c r="M35" i="1"/>
  <c r="M33" i="1"/>
  <c r="M32" i="1"/>
  <c r="M31" i="1"/>
  <c r="M30" i="1"/>
  <c r="M29" i="1"/>
  <c r="M28" i="1"/>
  <c r="M27" i="1"/>
  <c r="M26" i="1"/>
  <c r="M23" i="1"/>
  <c r="M22" i="1"/>
  <c r="M20" i="1"/>
  <c r="M18" i="1"/>
  <c r="M17" i="1"/>
  <c r="M16" i="1"/>
  <c r="M14" i="1"/>
  <c r="M13" i="1"/>
  <c r="M11" i="1"/>
  <c r="M9" i="1"/>
  <c r="M8" i="1"/>
  <c r="M7" i="1"/>
  <c r="M6" i="1"/>
  <c r="M45" i="1" l="1"/>
  <c r="M46" i="1" s="1"/>
  <c r="N19" i="1"/>
  <c r="N20" i="1"/>
  <c r="N9" i="1"/>
  <c r="N32" i="1"/>
  <c r="N42" i="1"/>
  <c r="N41" i="1"/>
  <c r="N33" i="1"/>
  <c r="N22" i="1"/>
  <c r="N36" i="1"/>
  <c r="N17" i="1"/>
  <c r="N16" i="1"/>
  <c r="N14" i="1"/>
  <c r="N13" i="1"/>
  <c r="N26" i="1"/>
  <c r="N35" i="1"/>
  <c r="N39" i="1"/>
  <c r="N37" i="1"/>
  <c r="N40" i="1"/>
  <c r="N31" i="1"/>
  <c r="N30" i="1"/>
  <c r="N29" i="1"/>
  <c r="N28" i="1"/>
  <c r="N27" i="1"/>
  <c r="M24" i="1"/>
  <c r="N24" i="1" s="1"/>
  <c r="N23" i="1"/>
  <c r="N18" i="1"/>
  <c r="N11" i="1"/>
  <c r="N8" i="1"/>
  <c r="N7" i="1"/>
  <c r="N6" i="1" l="1"/>
  <c r="N43" i="1"/>
  <c r="N45" i="1" s="1"/>
  <c r="N46" i="1" s="1"/>
  <c r="D11" i="1"/>
</calcChain>
</file>

<file path=xl/sharedStrings.xml><?xml version="1.0" encoding="utf-8"?>
<sst xmlns="http://schemas.openxmlformats.org/spreadsheetml/2006/main" count="111" uniqueCount="74">
  <si>
    <t>výtah</t>
  </si>
  <si>
    <t>Název položky</t>
  </si>
  <si>
    <t>MJ</t>
  </si>
  <si>
    <t>povrch</t>
  </si>
  <si>
    <t>Cena za MJ bez DPH</t>
  </si>
  <si>
    <t>Půlročně</t>
  </si>
  <si>
    <t>Vytírání podlah</t>
  </si>
  <si>
    <t>Mytí, čištění a dezinfekce</t>
  </si>
  <si>
    <t>ks</t>
  </si>
  <si>
    <t>Mytí</t>
  </si>
  <si>
    <t>neprosklené dveře včetně klik</t>
  </si>
  <si>
    <t>radiátory</t>
  </si>
  <si>
    <t>Čištění a leštění prosklených ploch</t>
  </si>
  <si>
    <t xml:space="preserve">Ostatní </t>
  </si>
  <si>
    <t>otírání prachu z vnitřního parapetu</t>
  </si>
  <si>
    <t>MÉSÍČNÍ NABÍDKOVÁ CENA ZAOKROUHLENÁ NA CELÉ KČ:</t>
  </si>
  <si>
    <t>Mimořádný úklid</t>
  </si>
  <si>
    <t>okna včetně rámů a parapetů ve všech  prostorách, kde je prováděn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</si>
  <si>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</si>
  <si>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</si>
  <si>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</si>
  <si>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</si>
  <si>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</si>
  <si>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</si>
  <si>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</si>
  <si>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</si>
  <si>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vstupy - venkovní rohože</t>
  </si>
  <si>
    <t xml:space="preserve">Vysávání </t>
  </si>
  <si>
    <t>větrací mřížky VZT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</si>
  <si>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</si>
  <si>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</si>
  <si>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</si>
  <si>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</si>
  <si>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</si>
  <si>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</si>
  <si>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Cena s DPH 15%</t>
  </si>
  <si>
    <t>požární žebříky</t>
  </si>
  <si>
    <t>Česká 617</t>
  </si>
  <si>
    <t>PVC</t>
  </si>
  <si>
    <t>garáž</t>
  </si>
  <si>
    <t>beton</t>
  </si>
  <si>
    <t>pavučiny na sklepních kójích</t>
  </si>
  <si>
    <t>prostory , kde je prováděn úklid</t>
  </si>
  <si>
    <t>Denně v pracovní dny</t>
  </si>
  <si>
    <t>Cenová kalkulace úklidových služeb a hygienických prostředků Česká 617</t>
  </si>
  <si>
    <t>PVC protiskluzné</t>
  </si>
  <si>
    <t>dlažba</t>
  </si>
  <si>
    <t>CELKOVÁ NABÍDKOVÁ CENA V KČ :</t>
  </si>
  <si>
    <t>Strojové (hloubkové) čištění podlah</t>
  </si>
  <si>
    <t>výtahová kabina běžné mytí stěn, podhledu a kabinových dveří</t>
  </si>
  <si>
    <t>prosklené stěny vč. rámů a dveří</t>
  </si>
  <si>
    <t>PVC, dlažba</t>
  </si>
  <si>
    <t>zrcadla ve výtazích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</si>
  <si>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</si>
  <si>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</si>
  <si>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větrací mřížky VZT </t>
  </si>
  <si>
    <t>ometání větracích mřížek v garážích</t>
  </si>
  <si>
    <r>
      <t>15m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</si>
  <si>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schodiště, včetně spodní chránící lišty                        </t>
  </si>
  <si>
    <t>kov, dřevo, 502m</t>
  </si>
  <si>
    <t>otírání prachu z poštovních schránek</t>
  </si>
  <si>
    <t>venkovní závětří</t>
  </si>
  <si>
    <t xml:space="preserve">vstupní prostory rohože </t>
  </si>
  <si>
    <r>
      <t>čistící zóna, 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</si>
  <si>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</si>
  <si>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2x týdně</t>
  </si>
  <si>
    <t>úklid sněhu  před vchodem k hranici chodníku parkoviště, cena za 1 m2</t>
  </si>
  <si>
    <t>asfalt, zámková dlažba</t>
  </si>
  <si>
    <t>1X měsíc</t>
  </si>
  <si>
    <t>Čtvrtletně</t>
  </si>
  <si>
    <t>chodba u schodiště 2. NP až 4. NP, chodby u bytů 2. NP až 4. NP</t>
  </si>
  <si>
    <t xml:space="preserve">chodba u vstupu a u schodiště 1. NP, chodba 1. NP u nebytových prostor </t>
  </si>
  <si>
    <t xml:space="preserve">chodba u schodiště 1. PP, schodiště všechna podlaží </t>
  </si>
  <si>
    <t>Cena bez DPH 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</si>
</sst>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2" fillId="0" borderId="0"/>
    <xf numFmtId="0" fontId="23" fillId="0" borderId="0"/>
    <xf numFmtId="43" fontId="27" fillId="0" borderId="0" applyFont="0" applyFill="0" applyBorder="0" applyAlignment="0" applyProtection="0"/>
  </cellStyleXfs>
  <cellXfs count="153">
    <xf numFmtId="0" fontId="0" fillId="0" borderId="0" xfId="0"/>
    <xf numFmtId="0" fontId="25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3" borderId="2" xfId="0" applyFont="1" applyFill="1" applyBorder="1"/>
    <xf numFmtId="0" fontId="21" fillId="3" borderId="2" xfId="0" applyFont="1" applyFill="1" applyBorder="1" applyAlignment="1">
      <alignment horizontal="center"/>
    </xf>
    <xf numFmtId="0" fontId="21" fillId="0" borderId="3" xfId="0" applyFont="1" applyBorder="1"/>
    <xf numFmtId="0" fontId="21" fillId="0" borderId="3" xfId="0" applyFont="1" applyBorder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8" fillId="3" borderId="2" xfId="0" applyFont="1" applyFill="1" applyBorder="1" applyAlignment="1">
      <alignment horizontal="center"/>
    </xf>
    <xf numFmtId="0" fontId="28" fillId="3" borderId="2" xfId="0" applyFont="1" applyFill="1" applyBorder="1" applyAlignment="1"/>
    <xf numFmtId="0" fontId="21" fillId="0" borderId="5" xfId="0" applyFont="1" applyBorder="1" applyAlignment="1">
      <alignment horizontal="center"/>
    </xf>
    <xf numFmtId="0" fontId="33" fillId="0" borderId="8" xfId="1" applyFont="1" applyFill="1" applyBorder="1" applyAlignment="1">
      <alignment vertical="center"/>
    </xf>
    <xf numFmtId="0" fontId="27" fillId="0" borderId="4" xfId="0" applyFont="1" applyBorder="1" applyAlignment="1">
      <alignment vertical="center"/>
    </xf>
    <xf numFmtId="1" fontId="34" fillId="0" borderId="4" xfId="1" applyNumberFormat="1" applyFont="1" applyFill="1" applyBorder="1" applyAlignment="1">
      <alignment horizontal="center" vertical="center"/>
    </xf>
    <xf numFmtId="0" fontId="27" fillId="0" borderId="4" xfId="0" applyFont="1" applyBorder="1"/>
    <xf numFmtId="0" fontId="27" fillId="0" borderId="2" xfId="0" applyFont="1" applyBorder="1"/>
    <xf numFmtId="0" fontId="29" fillId="3" borderId="12" xfId="0" applyFont="1" applyFill="1" applyBorder="1" applyAlignment="1"/>
    <xf numFmtId="0" fontId="29" fillId="3" borderId="13" xfId="0" applyFont="1" applyFill="1" applyBorder="1" applyAlignment="1"/>
    <xf numFmtId="0" fontId="29" fillId="3" borderId="13" xfId="0" applyFont="1" applyFill="1" applyBorder="1" applyAlignment="1">
      <alignment horizontal="center"/>
    </xf>
    <xf numFmtId="0" fontId="29" fillId="3" borderId="14" xfId="0" applyFont="1" applyFill="1" applyBorder="1" applyAlignment="1">
      <alignment horizontal="center"/>
    </xf>
    <xf numFmtId="0" fontId="28" fillId="3" borderId="10" xfId="0" applyFont="1" applyFill="1" applyBorder="1"/>
    <xf numFmtId="0" fontId="21" fillId="0" borderId="6" xfId="0" applyFont="1" applyFill="1" applyBorder="1"/>
    <xf numFmtId="0" fontId="28" fillId="3" borderId="10" xfId="0" applyFont="1" applyFill="1" applyBorder="1" applyAlignment="1"/>
    <xf numFmtId="0" fontId="31" fillId="0" borderId="15" xfId="1" applyFont="1" applyFill="1" applyBorder="1" applyAlignment="1">
      <alignment vertical="center" wrapText="1"/>
    </xf>
    <xf numFmtId="0" fontId="31" fillId="0" borderId="6" xfId="1" applyFont="1" applyFill="1" applyBorder="1" applyAlignment="1">
      <alignment vertical="center" wrapText="1"/>
    </xf>
    <xf numFmtId="0" fontId="32" fillId="3" borderId="10" xfId="1" applyFont="1" applyFill="1" applyBorder="1" applyAlignment="1">
      <alignment vertical="center"/>
    </xf>
    <xf numFmtId="0" fontId="32" fillId="3" borderId="10" xfId="1" applyFont="1" applyFill="1" applyBorder="1" applyAlignment="1">
      <alignment vertical="center" wrapText="1"/>
    </xf>
    <xf numFmtId="0" fontId="21" fillId="0" borderId="15" xfId="1" applyFont="1" applyFill="1" applyBorder="1" applyAlignment="1">
      <alignment vertical="center" wrapText="1"/>
    </xf>
    <xf numFmtId="0" fontId="21" fillId="0" borderId="2" xfId="0" applyFont="1" applyBorder="1" applyAlignment="1">
      <alignment horizontal="center"/>
    </xf>
    <xf numFmtId="0" fontId="29" fillId="0" borderId="13" xfId="0" applyFont="1" applyBorder="1" applyAlignment="1">
      <alignment horizontal="center" wrapText="1"/>
    </xf>
    <xf numFmtId="0" fontId="29" fillId="0" borderId="12" xfId="0" applyFont="1" applyBorder="1" applyAlignment="1">
      <alignment horizontal="center" wrapText="1"/>
    </xf>
    <xf numFmtId="0" fontId="29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/>
    </xf>
    <xf numFmtId="0" fontId="21" fillId="0" borderId="22" xfId="0" applyFont="1" applyBorder="1"/>
    <xf numFmtId="0" fontId="21" fillId="0" borderId="22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6" fillId="2" borderId="4" xfId="1" applyFont="1" applyFill="1" applyBorder="1" applyAlignment="1">
      <alignment horizontal="center" vertical="center" wrapText="1"/>
    </xf>
    <xf numFmtId="0" fontId="26" fillId="2" borderId="4" xfId="1" applyNumberFormat="1" applyFont="1" applyFill="1" applyBorder="1" applyAlignment="1">
      <alignment horizontal="right" vertical="center"/>
    </xf>
    <xf numFmtId="0" fontId="26" fillId="2" borderId="4" xfId="1" applyNumberFormat="1" applyFont="1" applyFill="1" applyBorder="1" applyAlignment="1">
      <alignment vertical="center"/>
    </xf>
    <xf numFmtId="1" fontId="26" fillId="2" borderId="4" xfId="1" applyNumberFormat="1" applyFont="1" applyFill="1" applyBorder="1" applyAlignment="1">
      <alignment horizontal="center" vertical="center"/>
    </xf>
    <xf numFmtId="2" fontId="26" fillId="2" borderId="4" xfId="1" applyNumberFormat="1" applyFont="1" applyFill="1" applyBorder="1" applyAlignment="1">
      <alignment horizontal="center" vertical="center"/>
    </xf>
    <xf numFmtId="2" fontId="26" fillId="2" borderId="9" xfId="1" applyNumberFormat="1" applyFont="1" applyFill="1" applyBorder="1" applyAlignment="1">
      <alignment horizontal="center" vertical="center"/>
    </xf>
    <xf numFmtId="4" fontId="34" fillId="0" borderId="2" xfId="1" applyNumberFormat="1" applyFont="1" applyFill="1" applyBorder="1" applyAlignment="1">
      <alignment horizontal="right" vertical="center"/>
    </xf>
    <xf numFmtId="0" fontId="33" fillId="2" borderId="8" xfId="1" applyFont="1" applyFill="1" applyBorder="1" applyAlignment="1">
      <alignment vertical="center"/>
    </xf>
    <xf numFmtId="0" fontId="17" fillId="0" borderId="1" xfId="0" applyFont="1" applyBorder="1" applyAlignment="1">
      <alignment horizontal="center"/>
    </xf>
    <xf numFmtId="0" fontId="16" fillId="0" borderId="15" xfId="0" applyFont="1" applyBorder="1"/>
    <xf numFmtId="0" fontId="16" fillId="0" borderId="3" xfId="0" applyFont="1" applyBorder="1"/>
    <xf numFmtId="0" fontId="15" fillId="0" borderId="6" xfId="0" applyFont="1" applyFill="1" applyBorder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0" fillId="0" borderId="17" xfId="0" applyNumberFormat="1" applyFont="1" applyBorder="1"/>
    <xf numFmtId="0" fontId="0" fillId="0" borderId="22" xfId="0" applyFont="1" applyBorder="1"/>
    <xf numFmtId="0" fontId="0" fillId="0" borderId="22" xfId="0" applyFont="1" applyBorder="1" applyAlignment="1">
      <alignment horizontal="center"/>
    </xf>
    <xf numFmtId="49" fontId="28" fillId="3" borderId="10" xfId="0" applyNumberFormat="1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Fill="1" applyBorder="1"/>
    <xf numFmtId="0" fontId="21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0" fillId="0" borderId="3" xfId="0" applyFont="1" applyBorder="1"/>
    <xf numFmtId="0" fontId="10" fillId="0" borderId="1" xfId="0" applyFont="1" applyBorder="1"/>
    <xf numFmtId="0" fontId="10" fillId="0" borderId="17" xfId="0" applyFont="1" applyFill="1" applyBorder="1"/>
    <xf numFmtId="0" fontId="9" fillId="0" borderId="1" xfId="0" applyFont="1" applyBorder="1"/>
    <xf numFmtId="0" fontId="31" fillId="0" borderId="25" xfId="1" applyFont="1" applyFill="1" applyBorder="1" applyAlignment="1">
      <alignment horizontal="left" vertical="center" wrapText="1"/>
    </xf>
    <xf numFmtId="0" fontId="31" fillId="0" borderId="26" xfId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/>
    </xf>
    <xf numFmtId="0" fontId="7" fillId="0" borderId="7" xfId="0" applyFont="1" applyBorder="1"/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5" fillId="0" borderId="15" xfId="0" applyFont="1" applyFill="1" applyBorder="1"/>
    <xf numFmtId="164" fontId="0" fillId="3" borderId="2" xfId="0" applyNumberFormat="1" applyFont="1" applyFill="1" applyBorder="1" applyAlignment="1">
      <alignment horizontal="center"/>
    </xf>
    <xf numFmtId="164" fontId="29" fillId="3" borderId="23" xfId="0" applyNumberFormat="1" applyFont="1" applyFill="1" applyBorder="1" applyAlignment="1">
      <alignment horizontal="center"/>
    </xf>
    <xf numFmtId="0" fontId="0" fillId="0" borderId="5" xfId="0" applyFont="1" applyBorder="1"/>
    <xf numFmtId="2" fontId="0" fillId="0" borderId="1" xfId="0" applyNumberFormat="1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21" fillId="0" borderId="5" xfId="0" applyNumberFormat="1" applyFont="1" applyBorder="1" applyAlignment="1">
      <alignment horizontal="center"/>
    </xf>
    <xf numFmtId="2" fontId="21" fillId="0" borderId="3" xfId="0" applyNumberFormat="1" applyFont="1" applyBorder="1" applyAlignment="1">
      <alignment horizontal="center"/>
    </xf>
    <xf numFmtId="2" fontId="0" fillId="0" borderId="0" xfId="0" applyNumberFormat="1"/>
    <xf numFmtId="0" fontId="33" fillId="0" borderId="2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1" fillId="0" borderId="18" xfId="1" applyFont="1" applyFill="1" applyBorder="1" applyAlignment="1">
      <alignment horizontal="left" vertical="center" wrapText="1"/>
    </xf>
    <xf numFmtId="0" fontId="31" fillId="0" borderId="19" xfId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7" fillId="4" borderId="4" xfId="0" applyFont="1" applyFill="1" applyBorder="1" applyAlignment="1">
      <alignment vertical="center"/>
    </xf>
    <xf numFmtId="0" fontId="0" fillId="0" borderId="7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29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3" fillId="0" borderId="10" xfId="1" applyFont="1" applyFill="1" applyBorder="1" applyAlignment="1">
      <alignment horizontal="left"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31" fillId="0" borderId="27" xfId="1" applyFont="1" applyFill="1" applyBorder="1" applyAlignment="1">
      <alignment horizontal="left" vertical="center" wrapText="1"/>
    </xf>
    <xf numFmtId="0" fontId="31" fillId="0" borderId="28" xfId="1" applyFont="1" applyFill="1" applyBorder="1" applyAlignment="1">
      <alignment horizontal="left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31" fillId="0" borderId="19" xfId="1" applyFont="1" applyFill="1" applyBorder="1" applyAlignment="1">
      <alignment horizontal="left" vertical="center" wrapText="1"/>
    </xf>
    <xf numFmtId="0" fontId="31" fillId="0" borderId="20" xfId="1" applyFont="1" applyFill="1" applyBorder="1" applyAlignment="1">
      <alignment horizontal="left" vertical="center" wrapText="1"/>
    </xf>
    <xf numFmtId="0" fontId="31" fillId="0" borderId="21" xfId="1" applyFont="1" applyFill="1" applyBorder="1" applyAlignment="1">
      <alignment horizontal="left" vertical="center" wrapText="1"/>
    </xf>
    <xf numFmtId="0" fontId="21" fillId="5" borderId="4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 applyProtection="1">
      <alignment horizontal="center"/>
      <protection locked="0"/>
    </xf>
    <xf numFmtId="0" fontId="21" fillId="5" borderId="5" xfId="0" applyFont="1" applyFill="1" applyBorder="1" applyAlignment="1" applyProtection="1">
      <alignment horizontal="center"/>
      <protection locked="0"/>
    </xf>
    <xf numFmtId="0" fontId="21" fillId="5" borderId="2" xfId="0" applyFont="1" applyFill="1" applyBorder="1" applyAlignment="1" applyProtection="1">
      <alignment horizontal="center"/>
      <protection locked="0"/>
    </xf>
    <xf numFmtId="0" fontId="21" fillId="5" borderId="3" xfId="0" applyFont="1" applyFill="1" applyBorder="1" applyAlignment="1" applyProtection="1">
      <alignment horizontal="center"/>
      <protection locked="0"/>
    </xf>
    <xf numFmtId="0" fontId="21" fillId="5" borderId="22" xfId="0" applyFont="1" applyFill="1" applyBorder="1" applyAlignment="1" applyProtection="1">
      <alignment horizontal="center"/>
      <protection locked="0"/>
    </xf>
    <xf numFmtId="0" fontId="0" fillId="5" borderId="22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2" fontId="28" fillId="0" borderId="9" xfId="3" applyNumberFormat="1" applyFont="1" applyBorder="1" applyAlignment="1">
      <alignment horizontal="center"/>
    </xf>
    <xf numFmtId="2" fontId="28" fillId="0" borderId="11" xfId="3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0" fillId="3" borderId="11" xfId="0" applyNumberFormat="1" applyFont="1" applyFill="1" applyBorder="1" applyAlignment="1">
      <alignment horizontal="center"/>
    </xf>
    <xf numFmtId="1" fontId="21" fillId="3" borderId="2" xfId="0" applyNumberFormat="1" applyFont="1" applyFill="1" applyBorder="1" applyAlignment="1">
      <alignment horizontal="center"/>
    </xf>
    <xf numFmtId="1" fontId="21" fillId="3" borderId="11" xfId="0" applyNumberFormat="1" applyFont="1" applyFill="1" applyBorder="1" applyAlignment="1">
      <alignment horizontal="center"/>
    </xf>
    <xf numFmtId="1" fontId="28" fillId="3" borderId="2" xfId="0" applyNumberFormat="1" applyFont="1" applyFill="1" applyBorder="1" applyAlignment="1">
      <alignment horizontal="center"/>
    </xf>
    <xf numFmtId="1" fontId="28" fillId="3" borderId="11" xfId="0" applyNumberFormat="1" applyFont="1" applyFill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21" fillId="3" borderId="23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" fontId="0" fillId="0" borderId="23" xfId="0" applyNumberFormat="1" applyFont="1" applyBorder="1" applyAlignment="1">
      <alignment horizontal="center"/>
    </xf>
    <xf numFmtId="1" fontId="0" fillId="0" borderId="24" xfId="0" applyNumberFormat="1" applyFont="1" applyBorder="1" applyAlignment="1">
      <alignment horizontal="center"/>
    </xf>
    <xf numFmtId="1" fontId="25" fillId="0" borderId="0" xfId="0" applyNumberFormat="1" applyFont="1"/>
    <xf numFmtId="1" fontId="28" fillId="0" borderId="4" xfId="3" applyNumberFormat="1" applyFont="1" applyBorder="1" applyAlignment="1">
      <alignment horizontal="center"/>
    </xf>
    <xf numFmtId="1" fontId="28" fillId="0" borderId="2" xfId="3" applyNumberFormat="1" applyFont="1" applyBorder="1" applyAlignment="1">
      <alignment horizontal="center"/>
    </xf>
    <xf numFmtId="49" fontId="34" fillId="0" borderId="1" xfId="1" applyNumberFormat="1" applyFont="1" applyFill="1" applyBorder="1" applyAlignment="1">
      <alignment horizontal="center" vertical="center" wrapText="1" shrinkToFit="1"/>
    </xf>
    <xf numFmtId="4" fontId="34" fillId="0" borderId="1" xfId="1" applyNumberFormat="1" applyFont="1" applyFill="1" applyBorder="1" applyAlignment="1">
      <alignment horizontal="right" vertical="center"/>
    </xf>
    <xf numFmtId="4" fontId="26" fillId="5" borderId="1" xfId="1" applyNumberFormat="1" applyFont="1" applyFill="1" applyBorder="1" applyAlignment="1" applyProtection="1">
      <alignment vertical="center"/>
      <protection locked="0"/>
    </xf>
    <xf numFmtId="1" fontId="26" fillId="0" borderId="1" xfId="1" applyNumberFormat="1" applyFont="1" applyFill="1" applyBorder="1" applyAlignment="1">
      <alignment horizontal="center" vertical="center"/>
    </xf>
    <xf numFmtId="0" fontId="34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 applyAlignment="1">
      <alignment wrapText="1"/>
    </xf>
    <xf numFmtId="0" fontId="0" fillId="5" borderId="2" xfId="0" applyFill="1" applyBorder="1" applyProtection="1">
      <protection locked="0"/>
    </xf>
    <xf numFmtId="0" fontId="0" fillId="0" borderId="2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0"/>
  <sheetViews>
    <sheetView tabSelected="1" zoomScale="70" zoomScaleNormal="7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E35" sqref="E35"/>
    </sheetView>
  </sheetViews>
  <sheetFormatPr defaultRowHeight="14.4" x14ac:dyDescent="0.3"/>
  <cols>
    <col min="1" max="1" width="6.33203125" customWidth="1"/>
    <col min="2" max="2" width="36.109375" customWidth="1"/>
    <col min="3" max="3" width="18.44140625" customWidth="1"/>
    <col min="4" max="4" width="7.5546875" customWidth="1"/>
    <col min="5" max="5" width="9.109375" customWidth="1"/>
    <col min="6" max="6" width="8.44140625" customWidth="1"/>
    <col min="7" max="7" width="7" customWidth="1"/>
    <col min="8" max="9" width="6.5546875" customWidth="1"/>
    <col min="10" max="10" width="10.109375" customWidth="1"/>
    <col min="11" max="11" width="9.44140625" customWidth="1"/>
    <col min="12" max="12" width="6.44140625" bestFit="1" customWidth="1"/>
    <col min="13" max="14" width="15" customWidth="1"/>
  </cols>
  <sheetData>
    <row r="1" spans="2:17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7" ht="18.600000000000001" thickBot="1" x14ac:dyDescent="0.4">
      <c r="B2" s="103" t="s">
        <v>44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2:17" s="35" customFormat="1" ht="48.75" customHeight="1" thickBot="1" x14ac:dyDescent="0.35">
      <c r="B3" s="33" t="s">
        <v>1</v>
      </c>
      <c r="C3" s="32" t="s">
        <v>3</v>
      </c>
      <c r="D3" s="32" t="s">
        <v>2</v>
      </c>
      <c r="E3" s="32" t="s">
        <v>4</v>
      </c>
      <c r="F3" s="32" t="s">
        <v>43</v>
      </c>
      <c r="G3" s="32" t="s">
        <v>64</v>
      </c>
      <c r="H3" s="32" t="s">
        <v>65</v>
      </c>
      <c r="I3" s="32" t="s">
        <v>68</v>
      </c>
      <c r="J3" s="32" t="s">
        <v>69</v>
      </c>
      <c r="K3" s="32" t="s">
        <v>5</v>
      </c>
      <c r="L3" s="32" t="s">
        <v>22</v>
      </c>
      <c r="M3" s="32" t="s">
        <v>73</v>
      </c>
      <c r="N3" s="34" t="s">
        <v>35</v>
      </c>
    </row>
    <row r="4" spans="2:17" ht="17.25" customHeight="1" thickBot="1" x14ac:dyDescent="0.35">
      <c r="B4" s="102" t="s">
        <v>37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2:17" ht="16.8" thickBot="1" x14ac:dyDescent="0.35">
      <c r="B5" s="19" t="s">
        <v>6</v>
      </c>
      <c r="C5" s="20"/>
      <c r="D5" s="21" t="s">
        <v>20</v>
      </c>
      <c r="E5" s="21"/>
      <c r="F5" s="21"/>
      <c r="G5" s="21"/>
      <c r="H5" s="21"/>
      <c r="I5" s="21"/>
      <c r="J5" s="21"/>
      <c r="K5" s="21"/>
      <c r="L5" s="21"/>
      <c r="M5" s="21"/>
      <c r="N5" s="22"/>
    </row>
    <row r="6" spans="2:17" ht="28.8" x14ac:dyDescent="0.3">
      <c r="B6" s="101" t="s">
        <v>71</v>
      </c>
      <c r="C6" s="3" t="s">
        <v>38</v>
      </c>
      <c r="D6" s="81">
        <v>119.1</v>
      </c>
      <c r="E6" s="119"/>
      <c r="F6" s="4" t="s">
        <v>21</v>
      </c>
      <c r="G6" s="4"/>
      <c r="H6" s="4"/>
      <c r="I6" s="4"/>
      <c r="J6" s="4"/>
      <c r="K6" s="4"/>
      <c r="L6" s="4"/>
      <c r="M6" s="123">
        <f>+(D6*E6)*251</f>
        <v>0</v>
      </c>
      <c r="N6" s="124">
        <f>+M6*1.15</f>
        <v>0</v>
      </c>
    </row>
    <row r="7" spans="2:17" x14ac:dyDescent="0.3">
      <c r="B7" s="2" t="s">
        <v>0</v>
      </c>
      <c r="C7" s="3" t="s">
        <v>45</v>
      </c>
      <c r="D7" s="81">
        <v>9.36</v>
      </c>
      <c r="E7" s="119"/>
      <c r="F7" s="4" t="s">
        <v>21</v>
      </c>
      <c r="G7" s="4"/>
      <c r="H7" s="4"/>
      <c r="I7" s="4"/>
      <c r="J7" s="4"/>
      <c r="K7" s="4"/>
      <c r="L7" s="4"/>
      <c r="M7" s="123">
        <f>+(D7*E7)*251</f>
        <v>0</v>
      </c>
      <c r="N7" s="124">
        <f t="shared" ref="N7:N43" si="0">+M7*1.15</f>
        <v>0</v>
      </c>
    </row>
    <row r="8" spans="2:17" ht="28.8" x14ac:dyDescent="0.3">
      <c r="B8" s="100" t="s">
        <v>72</v>
      </c>
      <c r="C8" s="80" t="s">
        <v>38</v>
      </c>
      <c r="D8" s="82">
        <v>162.6</v>
      </c>
      <c r="E8" s="120"/>
      <c r="F8" s="66"/>
      <c r="G8" s="66" t="s">
        <v>21</v>
      </c>
      <c r="H8" s="66"/>
      <c r="I8" s="66"/>
      <c r="J8" s="66"/>
      <c r="K8" s="66"/>
      <c r="L8" s="66"/>
      <c r="M8" s="123">
        <f>+(D8*E8)*52</f>
        <v>0</v>
      </c>
      <c r="N8" s="124">
        <f t="shared" si="0"/>
        <v>0</v>
      </c>
    </row>
    <row r="9" spans="2:17" ht="28.8" x14ac:dyDescent="0.3">
      <c r="B9" s="100" t="s">
        <v>70</v>
      </c>
      <c r="C9" s="80" t="s">
        <v>38</v>
      </c>
      <c r="D9" s="82">
        <v>239.7</v>
      </c>
      <c r="E9" s="120"/>
      <c r="F9" s="66"/>
      <c r="G9" s="66"/>
      <c r="H9" s="66" t="s">
        <v>21</v>
      </c>
      <c r="I9" s="66"/>
      <c r="J9" s="66"/>
      <c r="K9" s="66"/>
      <c r="L9" s="66"/>
      <c r="M9" s="123">
        <f>+(D9*E9)*104</f>
        <v>0</v>
      </c>
      <c r="N9" s="124">
        <f t="shared" si="0"/>
        <v>0</v>
      </c>
    </row>
    <row r="10" spans="2:17" ht="15" thickBot="1" x14ac:dyDescent="0.35">
      <c r="B10" s="59" t="s">
        <v>48</v>
      </c>
      <c r="C10" s="60"/>
      <c r="D10" s="78"/>
      <c r="E10" s="61"/>
      <c r="F10" s="61"/>
      <c r="G10" s="61"/>
      <c r="H10" s="61"/>
      <c r="I10" s="61"/>
      <c r="J10" s="61"/>
      <c r="K10" s="61"/>
      <c r="L10" s="61"/>
      <c r="M10" s="125"/>
      <c r="N10" s="126"/>
    </row>
    <row r="11" spans="2:17" x14ac:dyDescent="0.3">
      <c r="B11" s="56" t="s">
        <v>42</v>
      </c>
      <c r="C11" s="57" t="s">
        <v>51</v>
      </c>
      <c r="D11" s="83">
        <f>(D6+D8+D9)</f>
        <v>521.4</v>
      </c>
      <c r="E11" s="118"/>
      <c r="F11" s="58"/>
      <c r="G11" s="58"/>
      <c r="H11" s="58"/>
      <c r="I11" s="58"/>
      <c r="J11" s="58"/>
      <c r="K11" s="58"/>
      <c r="L11" s="58" t="s">
        <v>21</v>
      </c>
      <c r="M11" s="123">
        <f>+(D11*E11)</f>
        <v>0</v>
      </c>
      <c r="N11" s="124">
        <f t="shared" si="0"/>
        <v>0</v>
      </c>
    </row>
    <row r="12" spans="2:17" ht="16.8" thickBot="1" x14ac:dyDescent="0.35">
      <c r="B12" s="23" t="s">
        <v>19</v>
      </c>
      <c r="C12" s="5"/>
      <c r="D12" s="79" t="s">
        <v>20</v>
      </c>
      <c r="E12" s="6"/>
      <c r="F12" s="6"/>
      <c r="G12" s="6"/>
      <c r="H12" s="6"/>
      <c r="I12" s="6"/>
      <c r="J12" s="6"/>
      <c r="K12" s="6"/>
      <c r="L12" s="6"/>
      <c r="M12" s="127"/>
      <c r="N12" s="128"/>
    </row>
    <row r="13" spans="2:17" x14ac:dyDescent="0.3">
      <c r="B13" s="50" t="s">
        <v>39</v>
      </c>
      <c r="C13" s="51" t="s">
        <v>40</v>
      </c>
      <c r="D13" s="85">
        <v>593.29999999999995</v>
      </c>
      <c r="E13" s="116"/>
      <c r="F13" s="8"/>
      <c r="G13" s="8"/>
      <c r="H13" s="8"/>
      <c r="I13" s="8"/>
      <c r="J13" s="8"/>
      <c r="K13" s="8" t="s">
        <v>21</v>
      </c>
      <c r="L13" s="8"/>
      <c r="M13" s="123">
        <f>+(D13*E13)*2</f>
        <v>0</v>
      </c>
      <c r="N13" s="124">
        <f t="shared" si="0"/>
        <v>0</v>
      </c>
    </row>
    <row r="14" spans="2:17" x14ac:dyDescent="0.3">
      <c r="B14" s="74" t="s">
        <v>61</v>
      </c>
      <c r="C14" s="75" t="s">
        <v>46</v>
      </c>
      <c r="D14" s="84">
        <v>7.68</v>
      </c>
      <c r="E14" s="114"/>
      <c r="F14" s="13"/>
      <c r="G14" s="76" t="s">
        <v>21</v>
      </c>
      <c r="H14" s="13"/>
      <c r="I14" s="13"/>
      <c r="J14" s="13"/>
      <c r="K14" s="13"/>
      <c r="L14" s="13"/>
      <c r="M14" s="123">
        <f>+(D14*E14)*52</f>
        <v>0</v>
      </c>
      <c r="N14" s="124">
        <f t="shared" si="0"/>
        <v>0</v>
      </c>
    </row>
    <row r="15" spans="2:17" ht="15" thickBot="1" x14ac:dyDescent="0.35">
      <c r="B15" s="23" t="s">
        <v>27</v>
      </c>
      <c r="C15" s="5"/>
      <c r="D15" s="11" t="s">
        <v>8</v>
      </c>
      <c r="E15" s="6"/>
      <c r="F15" s="6"/>
      <c r="G15" s="6"/>
      <c r="H15" s="6"/>
      <c r="I15" s="6"/>
      <c r="J15" s="6"/>
      <c r="K15" s="6"/>
      <c r="L15" s="6"/>
      <c r="M15" s="127"/>
      <c r="N15" s="128"/>
      <c r="P15" s="86"/>
      <c r="Q15" s="86"/>
    </row>
    <row r="16" spans="2:17" ht="16.2" x14ac:dyDescent="0.3">
      <c r="B16" s="77" t="s">
        <v>62</v>
      </c>
      <c r="C16" s="62" t="s">
        <v>63</v>
      </c>
      <c r="D16" s="64">
        <v>1</v>
      </c>
      <c r="E16" s="112"/>
      <c r="F16" s="64"/>
      <c r="G16" s="64" t="s">
        <v>21</v>
      </c>
      <c r="H16" s="63"/>
      <c r="I16" s="63"/>
      <c r="J16" s="63"/>
      <c r="K16" s="63"/>
      <c r="L16" s="63"/>
      <c r="M16" s="123">
        <f>+(D16*E16)*52</f>
        <v>0</v>
      </c>
      <c r="N16" s="124">
        <f t="shared" si="0"/>
        <v>0</v>
      </c>
    </row>
    <row r="17" spans="2:14" x14ac:dyDescent="0.3">
      <c r="B17" s="24" t="s">
        <v>26</v>
      </c>
      <c r="C17" s="9"/>
      <c r="D17" s="10">
        <v>0</v>
      </c>
      <c r="E17" s="113"/>
      <c r="F17" s="10"/>
      <c r="G17" s="36" t="s">
        <v>21</v>
      </c>
      <c r="H17" s="10"/>
      <c r="I17" s="10"/>
      <c r="J17" s="10"/>
      <c r="K17" s="10"/>
      <c r="L17" s="10"/>
      <c r="M17" s="123">
        <f>+(D17*E17)*52</f>
        <v>0</v>
      </c>
      <c r="N17" s="124">
        <f t="shared" si="0"/>
        <v>0</v>
      </c>
    </row>
    <row r="18" spans="2:14" x14ac:dyDescent="0.3">
      <c r="B18" s="24" t="s">
        <v>28</v>
      </c>
      <c r="C18" s="9"/>
      <c r="D18" s="10">
        <v>0</v>
      </c>
      <c r="E18" s="113"/>
      <c r="F18" s="10"/>
      <c r="G18" s="10"/>
      <c r="H18" s="10"/>
      <c r="I18" s="10"/>
      <c r="J18" s="10"/>
      <c r="K18" s="10"/>
      <c r="L18" s="10" t="s">
        <v>21</v>
      </c>
      <c r="M18" s="123">
        <f>+(D18*E18)</f>
        <v>0</v>
      </c>
      <c r="N18" s="124">
        <f t="shared" si="0"/>
        <v>0</v>
      </c>
    </row>
    <row r="19" spans="2:14" x14ac:dyDescent="0.3">
      <c r="B19" s="24" t="s">
        <v>29</v>
      </c>
      <c r="C19" s="9"/>
      <c r="D19" s="10">
        <v>2</v>
      </c>
      <c r="E19" s="113"/>
      <c r="F19" s="10"/>
      <c r="G19" s="10"/>
      <c r="H19" s="10"/>
      <c r="I19" s="98" t="s">
        <v>21</v>
      </c>
      <c r="J19" s="10"/>
      <c r="K19" s="10"/>
      <c r="L19" s="10"/>
      <c r="M19" s="123">
        <f>+(D19*E19)*12</f>
        <v>0</v>
      </c>
      <c r="N19" s="124">
        <f t="shared" si="0"/>
        <v>0</v>
      </c>
    </row>
    <row r="20" spans="2:14" x14ac:dyDescent="0.3">
      <c r="B20" s="52" t="s">
        <v>41</v>
      </c>
      <c r="C20" s="9"/>
      <c r="D20" s="10">
        <v>0</v>
      </c>
      <c r="E20" s="113"/>
      <c r="F20" s="10"/>
      <c r="G20" s="10"/>
      <c r="H20" s="10"/>
      <c r="I20" s="98"/>
      <c r="J20" s="10"/>
      <c r="K20" s="10"/>
      <c r="L20" s="98" t="s">
        <v>21</v>
      </c>
      <c r="M20" s="123">
        <f>+(D20*E20)*12</f>
        <v>0</v>
      </c>
      <c r="N20" s="124">
        <f t="shared" si="0"/>
        <v>0</v>
      </c>
    </row>
    <row r="21" spans="2:14" ht="15" thickBot="1" x14ac:dyDescent="0.35">
      <c r="B21" s="25" t="s">
        <v>7</v>
      </c>
      <c r="C21" s="12"/>
      <c r="D21" s="11" t="s">
        <v>8</v>
      </c>
      <c r="E21" s="11"/>
      <c r="F21" s="11"/>
      <c r="G21" s="11"/>
      <c r="H21" s="11"/>
      <c r="I21" s="11"/>
      <c r="J21" s="11"/>
      <c r="K21" s="11"/>
      <c r="L21" s="11"/>
      <c r="M21" s="129"/>
      <c r="N21" s="130"/>
    </row>
    <row r="22" spans="2:14" ht="30.75" customHeight="1" x14ac:dyDescent="0.3">
      <c r="B22" s="27" t="s">
        <v>49</v>
      </c>
      <c r="C22" s="9"/>
      <c r="D22" s="39">
        <v>2</v>
      </c>
      <c r="E22" s="113"/>
      <c r="F22" s="10"/>
      <c r="G22" s="10"/>
      <c r="H22" s="40"/>
      <c r="I22" s="88" t="s">
        <v>21</v>
      </c>
      <c r="J22" s="40"/>
      <c r="K22" s="10"/>
      <c r="L22" s="10"/>
      <c r="M22" s="123">
        <f>+(D22*E22)*12</f>
        <v>0</v>
      </c>
      <c r="N22" s="124">
        <f t="shared" si="0"/>
        <v>0</v>
      </c>
    </row>
    <row r="23" spans="2:14" ht="15" customHeight="1" x14ac:dyDescent="0.3">
      <c r="B23" s="27" t="s">
        <v>34</v>
      </c>
      <c r="C23" s="9"/>
      <c r="D23" s="39">
        <v>2</v>
      </c>
      <c r="E23" s="113"/>
      <c r="F23" s="10"/>
      <c r="G23" s="10"/>
      <c r="H23" s="10"/>
      <c r="I23" s="10"/>
      <c r="J23" s="10"/>
      <c r="K23" s="10"/>
      <c r="L23" s="88" t="s">
        <v>21</v>
      </c>
      <c r="M23" s="123">
        <f>+(D23*E23)</f>
        <v>0</v>
      </c>
      <c r="N23" s="124">
        <f t="shared" si="0"/>
        <v>0</v>
      </c>
    </row>
    <row r="24" spans="2:14" ht="15" customHeight="1" x14ac:dyDescent="0.3">
      <c r="B24" s="69" t="s">
        <v>55</v>
      </c>
      <c r="C24" s="37"/>
      <c r="D24" s="38">
        <v>0</v>
      </c>
      <c r="E24" s="117"/>
      <c r="F24" s="38"/>
      <c r="G24" s="38"/>
      <c r="H24" s="38"/>
      <c r="I24" s="38"/>
      <c r="J24" s="38"/>
      <c r="K24" s="38"/>
      <c r="L24" s="38" t="s">
        <v>21</v>
      </c>
      <c r="M24" s="123">
        <f>+D24*E24</f>
        <v>0</v>
      </c>
      <c r="N24" s="124">
        <f t="shared" si="0"/>
        <v>0</v>
      </c>
    </row>
    <row r="25" spans="2:14" ht="15" thickBot="1" x14ac:dyDescent="0.35">
      <c r="B25" s="28" t="s">
        <v>9</v>
      </c>
      <c r="C25" s="5"/>
      <c r="D25" s="11" t="s">
        <v>8</v>
      </c>
      <c r="E25" s="6"/>
      <c r="F25" s="6"/>
      <c r="G25" s="6"/>
      <c r="H25" s="6"/>
      <c r="I25" s="6"/>
      <c r="J25" s="6"/>
      <c r="K25" s="6"/>
      <c r="L25" s="6"/>
      <c r="M25" s="127"/>
      <c r="N25" s="128"/>
    </row>
    <row r="26" spans="2:14" x14ac:dyDescent="0.3">
      <c r="B26" s="26" t="s">
        <v>10</v>
      </c>
      <c r="C26" s="7"/>
      <c r="D26" s="8">
        <v>10</v>
      </c>
      <c r="E26" s="116"/>
      <c r="F26" s="8"/>
      <c r="G26" s="8"/>
      <c r="H26" s="8"/>
      <c r="I26" s="8"/>
      <c r="J26" s="8"/>
      <c r="K26" s="8" t="s">
        <v>21</v>
      </c>
      <c r="L26" s="8"/>
      <c r="M26" s="123">
        <f>+(D26*E26)*2</f>
        <v>0</v>
      </c>
      <c r="N26" s="124">
        <f t="shared" si="0"/>
        <v>0</v>
      </c>
    </row>
    <row r="27" spans="2:14" x14ac:dyDescent="0.3">
      <c r="B27" s="27" t="s">
        <v>11</v>
      </c>
      <c r="C27" s="9"/>
      <c r="D27" s="10">
        <v>4</v>
      </c>
      <c r="E27" s="113"/>
      <c r="F27" s="10"/>
      <c r="G27" s="10"/>
      <c r="H27" s="10"/>
      <c r="I27" s="10"/>
      <c r="J27" s="10"/>
      <c r="K27" s="10"/>
      <c r="L27" s="10" t="s">
        <v>21</v>
      </c>
      <c r="M27" s="123">
        <f>+(D27*E27)</f>
        <v>0</v>
      </c>
      <c r="N27" s="124">
        <f t="shared" si="0"/>
        <v>0</v>
      </c>
    </row>
    <row r="28" spans="2:14" x14ac:dyDescent="0.3">
      <c r="B28" s="27" t="s">
        <v>24</v>
      </c>
      <c r="C28" s="9"/>
      <c r="D28" s="10">
        <v>44</v>
      </c>
      <c r="E28" s="113"/>
      <c r="F28" s="10"/>
      <c r="G28" s="10"/>
      <c r="H28" s="10"/>
      <c r="I28" s="10"/>
      <c r="J28" s="10"/>
      <c r="K28" s="10"/>
      <c r="L28" s="10" t="s">
        <v>21</v>
      </c>
      <c r="M28" s="123">
        <f>+(D28*E28)</f>
        <v>0</v>
      </c>
      <c r="N28" s="124">
        <f t="shared" si="0"/>
        <v>0</v>
      </c>
    </row>
    <row r="29" spans="2:14" x14ac:dyDescent="0.3">
      <c r="B29" s="27" t="s">
        <v>25</v>
      </c>
      <c r="C29" s="9"/>
      <c r="D29" s="10">
        <v>32</v>
      </c>
      <c r="E29" s="113"/>
      <c r="F29" s="10"/>
      <c r="G29" s="10"/>
      <c r="H29" s="10"/>
      <c r="I29" s="10"/>
      <c r="J29" s="10"/>
      <c r="K29" s="10"/>
      <c r="L29" s="10" t="s">
        <v>21</v>
      </c>
      <c r="M29" s="123">
        <f>+(D29*E29)</f>
        <v>0</v>
      </c>
      <c r="N29" s="124">
        <f t="shared" si="0"/>
        <v>0</v>
      </c>
    </row>
    <row r="30" spans="2:14" ht="15" customHeight="1" x14ac:dyDescent="0.3">
      <c r="B30" s="27" t="s">
        <v>23</v>
      </c>
      <c r="C30" s="9"/>
      <c r="D30" s="10">
        <v>16</v>
      </c>
      <c r="E30" s="113"/>
      <c r="F30" s="10"/>
      <c r="G30" s="10"/>
      <c r="H30" s="10"/>
      <c r="I30" s="10"/>
      <c r="J30" s="10"/>
      <c r="K30" s="10"/>
      <c r="L30" s="88" t="s">
        <v>21</v>
      </c>
      <c r="M30" s="123">
        <f>+(D30*E30)</f>
        <v>0</v>
      </c>
      <c r="N30" s="124">
        <f t="shared" si="0"/>
        <v>0</v>
      </c>
    </row>
    <row r="31" spans="2:14" ht="15" customHeight="1" x14ac:dyDescent="0.3">
      <c r="B31" s="27" t="s">
        <v>36</v>
      </c>
      <c r="C31" s="9"/>
      <c r="D31" s="10">
        <v>2</v>
      </c>
      <c r="E31" s="113"/>
      <c r="F31" s="10"/>
      <c r="G31" s="10"/>
      <c r="H31" s="10"/>
      <c r="I31" s="10"/>
      <c r="J31" s="10"/>
      <c r="K31" s="49"/>
      <c r="L31" s="88" t="s">
        <v>21</v>
      </c>
      <c r="M31" s="123">
        <f>+(D31*E31)</f>
        <v>0</v>
      </c>
      <c r="N31" s="124">
        <f t="shared" si="0"/>
        <v>0</v>
      </c>
    </row>
    <row r="32" spans="2:14" x14ac:dyDescent="0.3">
      <c r="B32" s="27" t="s">
        <v>30</v>
      </c>
      <c r="C32" s="9"/>
      <c r="D32" s="10">
        <v>8</v>
      </c>
      <c r="E32" s="113"/>
      <c r="F32" s="10"/>
      <c r="G32" s="10"/>
      <c r="H32" s="10"/>
      <c r="I32" s="10"/>
      <c r="J32" s="88" t="s">
        <v>21</v>
      </c>
      <c r="K32" s="10"/>
      <c r="L32" s="10"/>
      <c r="M32" s="123">
        <f>+(D32*E32)*4</f>
        <v>0</v>
      </c>
      <c r="N32" s="124">
        <f t="shared" si="0"/>
        <v>0</v>
      </c>
    </row>
    <row r="33" spans="2:14" ht="28.8" x14ac:dyDescent="0.3">
      <c r="B33" s="27" t="s">
        <v>58</v>
      </c>
      <c r="C33" s="70" t="s">
        <v>59</v>
      </c>
      <c r="D33" s="10">
        <v>1</v>
      </c>
      <c r="E33" s="113"/>
      <c r="F33" s="10"/>
      <c r="G33" s="10"/>
      <c r="H33" s="55"/>
      <c r="I33" s="88" t="s">
        <v>21</v>
      </c>
      <c r="J33" s="55"/>
      <c r="K33" s="10"/>
      <c r="L33" s="10"/>
      <c r="M33" s="131">
        <f>+(D33*E33)*12</f>
        <v>0</v>
      </c>
      <c r="N33" s="124">
        <f t="shared" si="0"/>
        <v>0</v>
      </c>
    </row>
    <row r="34" spans="2:14" ht="22.5" customHeight="1" thickBot="1" x14ac:dyDescent="0.35">
      <c r="B34" s="29" t="s">
        <v>12</v>
      </c>
      <c r="C34" s="5"/>
      <c r="D34" s="11" t="s">
        <v>8</v>
      </c>
      <c r="E34" s="6"/>
      <c r="F34" s="6"/>
      <c r="G34" s="6"/>
      <c r="H34" s="6"/>
      <c r="I34" s="6"/>
      <c r="J34" s="6"/>
      <c r="K34" s="6"/>
      <c r="L34" s="6"/>
      <c r="M34" s="132"/>
      <c r="N34" s="128"/>
    </row>
    <row r="35" spans="2:14" ht="28.8" x14ac:dyDescent="0.3">
      <c r="B35" s="30" t="s">
        <v>17</v>
      </c>
      <c r="C35" s="67" t="s">
        <v>54</v>
      </c>
      <c r="D35" s="8">
        <v>8</v>
      </c>
      <c r="E35" s="116"/>
      <c r="F35" s="8"/>
      <c r="G35" s="8"/>
      <c r="H35" s="8"/>
      <c r="I35" s="8"/>
      <c r="J35" s="8"/>
      <c r="K35" s="93" t="s">
        <v>21</v>
      </c>
      <c r="L35" s="8"/>
      <c r="M35" s="123">
        <f>+(D35*E35)*2</f>
        <v>0</v>
      </c>
      <c r="N35" s="124">
        <f t="shared" si="0"/>
        <v>0</v>
      </c>
    </row>
    <row r="36" spans="2:14" ht="16.2" x14ac:dyDescent="0.3">
      <c r="B36" s="27" t="s">
        <v>52</v>
      </c>
      <c r="C36" s="68" t="s">
        <v>53</v>
      </c>
      <c r="D36" s="10">
        <v>2</v>
      </c>
      <c r="E36" s="113"/>
      <c r="F36" s="10"/>
      <c r="G36" s="10" t="s">
        <v>21</v>
      </c>
      <c r="H36" s="10"/>
      <c r="I36" s="10"/>
      <c r="J36" s="10"/>
      <c r="K36" s="10"/>
      <c r="L36" s="10"/>
      <c r="M36" s="123">
        <f>+(D36*E36)*52</f>
        <v>0</v>
      </c>
      <c r="N36" s="124">
        <f t="shared" si="0"/>
        <v>0</v>
      </c>
    </row>
    <row r="37" spans="2:14" ht="16.2" x14ac:dyDescent="0.3">
      <c r="B37" s="27" t="s">
        <v>50</v>
      </c>
      <c r="C37" s="68" t="s">
        <v>57</v>
      </c>
      <c r="D37" s="10">
        <v>3</v>
      </c>
      <c r="E37" s="113"/>
      <c r="F37" s="10"/>
      <c r="G37" s="53"/>
      <c r="H37" s="10"/>
      <c r="I37" s="10"/>
      <c r="J37" s="10"/>
      <c r="K37" s="88" t="s">
        <v>21</v>
      </c>
      <c r="L37" s="10"/>
      <c r="M37" s="123">
        <f>+(D37*E37)*2</f>
        <v>0</v>
      </c>
      <c r="N37" s="124">
        <f t="shared" si="0"/>
        <v>0</v>
      </c>
    </row>
    <row r="38" spans="2:14" ht="15" thickBot="1" x14ac:dyDescent="0.35">
      <c r="B38" s="28" t="s">
        <v>13</v>
      </c>
      <c r="C38" s="5"/>
      <c r="D38" s="11" t="s">
        <v>8</v>
      </c>
      <c r="E38" s="6"/>
      <c r="F38" s="6"/>
      <c r="G38" s="6"/>
      <c r="H38" s="6"/>
      <c r="I38" s="6"/>
      <c r="J38" s="6"/>
      <c r="K38" s="6"/>
      <c r="L38" s="6"/>
      <c r="M38" s="127"/>
      <c r="N38" s="128"/>
    </row>
    <row r="39" spans="2:14" ht="30.75" customHeight="1" x14ac:dyDescent="0.3">
      <c r="B39" s="106" t="s">
        <v>33</v>
      </c>
      <c r="C39" s="107"/>
      <c r="D39" s="94">
        <v>1</v>
      </c>
      <c r="E39" s="112"/>
      <c r="F39" s="94"/>
      <c r="G39" s="94"/>
      <c r="H39" s="95"/>
      <c r="I39" s="95"/>
      <c r="J39" s="95"/>
      <c r="K39" s="96" t="s">
        <v>21</v>
      </c>
      <c r="L39" s="97"/>
      <c r="M39" s="133">
        <f>+(D39*E39)*2</f>
        <v>0</v>
      </c>
      <c r="N39" s="134">
        <f t="shared" si="0"/>
        <v>0</v>
      </c>
    </row>
    <row r="40" spans="2:14" ht="21" customHeight="1" x14ac:dyDescent="0.3">
      <c r="B40" s="91" t="s">
        <v>56</v>
      </c>
      <c r="C40" s="92"/>
      <c r="D40" s="10">
        <v>9</v>
      </c>
      <c r="E40" s="113"/>
      <c r="F40" s="10"/>
      <c r="G40" s="10"/>
      <c r="H40" s="53"/>
      <c r="I40" s="53"/>
      <c r="J40" s="53"/>
      <c r="K40" s="65"/>
      <c r="L40" s="88" t="s">
        <v>21</v>
      </c>
      <c r="M40" s="123">
        <f>+(D40*E40)</f>
        <v>0</v>
      </c>
      <c r="N40" s="124">
        <f t="shared" si="0"/>
        <v>0</v>
      </c>
    </row>
    <row r="41" spans="2:14" x14ac:dyDescent="0.3">
      <c r="B41" s="108" t="s">
        <v>18</v>
      </c>
      <c r="C41" s="109"/>
      <c r="D41" s="10">
        <v>8</v>
      </c>
      <c r="E41" s="113"/>
      <c r="F41" s="10"/>
      <c r="G41" s="10"/>
      <c r="H41" s="10"/>
      <c r="I41" s="88" t="s">
        <v>21</v>
      </c>
      <c r="J41" s="10"/>
      <c r="K41" s="10"/>
      <c r="L41" s="10"/>
      <c r="M41" s="123">
        <f>+(D41*E41)*12</f>
        <v>0</v>
      </c>
      <c r="N41" s="124">
        <f t="shared" si="0"/>
        <v>0</v>
      </c>
    </row>
    <row r="42" spans="2:14" x14ac:dyDescent="0.3">
      <c r="B42" s="71" t="s">
        <v>60</v>
      </c>
      <c r="C42" s="72"/>
      <c r="D42" s="13">
        <v>1</v>
      </c>
      <c r="E42" s="114"/>
      <c r="F42" s="13"/>
      <c r="G42" s="13"/>
      <c r="H42" s="73"/>
      <c r="I42" s="89" t="s">
        <v>21</v>
      </c>
      <c r="J42" s="73"/>
      <c r="K42" s="13"/>
      <c r="L42" s="13"/>
      <c r="M42" s="123">
        <f>+(D42*E42)*12</f>
        <v>0</v>
      </c>
      <c r="N42" s="124">
        <f t="shared" si="0"/>
        <v>0</v>
      </c>
    </row>
    <row r="43" spans="2:14" ht="15" thickBot="1" x14ac:dyDescent="0.35">
      <c r="B43" s="110" t="s">
        <v>14</v>
      </c>
      <c r="C43" s="111"/>
      <c r="D43" s="31">
        <v>8</v>
      </c>
      <c r="E43" s="115"/>
      <c r="F43" s="31"/>
      <c r="G43" s="31"/>
      <c r="H43" s="54"/>
      <c r="I43" s="90" t="s">
        <v>21</v>
      </c>
      <c r="J43" s="54"/>
      <c r="K43" s="31"/>
      <c r="L43" s="31"/>
      <c r="M43" s="135">
        <f>+(D43*E43)*12</f>
        <v>0</v>
      </c>
      <c r="N43" s="136">
        <f t="shared" si="0"/>
        <v>0</v>
      </c>
    </row>
    <row r="44" spans="2:14" ht="15" thickBo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37"/>
      <c r="N44" s="137"/>
    </row>
    <row r="45" spans="2:14" x14ac:dyDescent="0.3">
      <c r="B45" s="14" t="s">
        <v>47</v>
      </c>
      <c r="C45" s="15"/>
      <c r="D45" s="15"/>
      <c r="E45" s="99"/>
      <c r="F45" s="16"/>
      <c r="G45" s="16"/>
      <c r="H45" s="16"/>
      <c r="I45" s="16"/>
      <c r="J45" s="16"/>
      <c r="K45" s="17"/>
      <c r="L45" s="17"/>
      <c r="M45" s="138">
        <f>SUM(M6:M44)</f>
        <v>0</v>
      </c>
      <c r="N45" s="121">
        <f>SUM(N6:N44)</f>
        <v>0</v>
      </c>
    </row>
    <row r="46" spans="2:14" ht="15" thickBot="1" x14ac:dyDescent="0.35">
      <c r="B46" s="104" t="s">
        <v>15</v>
      </c>
      <c r="C46" s="105"/>
      <c r="D46" s="105"/>
      <c r="E46" s="105"/>
      <c r="F46" s="105"/>
      <c r="G46" s="105"/>
      <c r="H46" s="105"/>
      <c r="I46" s="87"/>
      <c r="J46" s="87"/>
      <c r="K46" s="18"/>
      <c r="L46" s="18"/>
      <c r="M46" s="139">
        <f>M45/12</f>
        <v>0</v>
      </c>
      <c r="N46" s="122">
        <f>N45/12</f>
        <v>0</v>
      </c>
    </row>
    <row r="47" spans="2:14" ht="15" thickBo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2:14" x14ac:dyDescent="0.3">
      <c r="B48" s="48" t="s">
        <v>16</v>
      </c>
      <c r="C48" s="41"/>
      <c r="D48" s="42"/>
      <c r="E48" s="43"/>
      <c r="F48" s="44"/>
      <c r="G48" s="44"/>
      <c r="H48" s="44"/>
      <c r="I48" s="44"/>
      <c r="J48" s="44"/>
      <c r="K48" s="44"/>
      <c r="L48" s="44"/>
      <c r="M48" s="45"/>
      <c r="N48" s="46"/>
    </row>
    <row r="49" spans="2:14" ht="28.8" x14ac:dyDescent="0.3">
      <c r="B49" s="144" t="s">
        <v>32</v>
      </c>
      <c r="C49" s="140" t="s">
        <v>31</v>
      </c>
      <c r="D49" s="141">
        <v>1</v>
      </c>
      <c r="E49" s="142"/>
      <c r="F49" s="143"/>
      <c r="G49" s="143"/>
      <c r="H49" s="143"/>
      <c r="I49" s="143"/>
      <c r="J49" s="143"/>
      <c r="K49" s="143"/>
      <c r="L49" s="143"/>
      <c r="M49" s="149">
        <f>+E49*D49</f>
        <v>0</v>
      </c>
      <c r="N49" s="151">
        <f>+M49*1.15</f>
        <v>0</v>
      </c>
    </row>
    <row r="50" spans="2:14" ht="29.4" thickBot="1" x14ac:dyDescent="0.35">
      <c r="B50" s="145" t="s">
        <v>66</v>
      </c>
      <c r="C50" s="146" t="s">
        <v>67</v>
      </c>
      <c r="D50" s="47">
        <v>1</v>
      </c>
      <c r="E50" s="147"/>
      <c r="F50" s="148"/>
      <c r="G50" s="148"/>
      <c r="H50" s="148"/>
      <c r="I50" s="148"/>
      <c r="J50" s="148"/>
      <c r="K50" s="148"/>
      <c r="L50" s="148"/>
      <c r="M50" s="150">
        <f>+E50*D50</f>
        <v>0</v>
      </c>
      <c r="N50" s="152">
        <f>+M50*1.15</f>
        <v>0</v>
      </c>
    </row>
  </sheetData>
  <sheetProtection algorithmName="SHA-512" hashValue="nrIR2J2yi2P8iS2zNWq5C9PnP/F0PV1Xjd7bCjFV/AVHaUSAcl3zN6Sk649t7ymKkh8+2KTXYKxO3Q16IuxySw==" saltValue="yDoW+0yKKuTKwsVaxtY8pw==" spinCount="100000" sheet="1" objects="1" scenarios="1"/>
  <mergeCells count="6">
    <mergeCell ref="B4:N4"/>
    <mergeCell ref="B2:N2"/>
    <mergeCell ref="B46:H46"/>
    <mergeCell ref="B39:C39"/>
    <mergeCell ref="B41:C41"/>
    <mergeCell ref="B43:C43"/>
  </mergeCells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2019-12-16T13:35:48Z</dcterms:modified>
</cp:coreProperties>
</file>