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26-1 - Oprava chodníčků ..." sheetId="2" r:id="rId2"/>
  </sheets>
  <definedNames>
    <definedName name="_xlnm.Print_Area" localSheetId="0">'Rekapitulace stavby'!$D$4:$AO$76,'Rekapitulace stavby'!$C$82:$AQ$96</definedName>
    <definedName name="_xlnm._FilterDatabase" localSheetId="1" hidden="1">'126-1 - Oprava chodníčků ...'!$C$122:$K$176</definedName>
    <definedName name="_xlnm.Print_Area" localSheetId="1">'126-1 - Oprava chodníčků ...'!$C$4:$J$76,'126-1 - Oprava chodníčků ...'!$C$82:$J$106,'126-1 - Oprava chodníčků ...'!$C$112:$K$176</definedName>
    <definedName name="_xlnm.Print_Titles" localSheetId="0">'Rekapitulace stavby'!$92:$92</definedName>
    <definedName name="_xlnm.Print_Titles" localSheetId="1">'126-1 - Oprava chodníčků ...'!$122:$122</definedName>
  </definedNames>
  <calcPr fullCalcOnLoad="1"/>
</workbook>
</file>

<file path=xl/sharedStrings.xml><?xml version="1.0" encoding="utf-8"?>
<sst xmlns="http://schemas.openxmlformats.org/spreadsheetml/2006/main" count="918" uniqueCount="311">
  <si>
    <t>Export Komplet</t>
  </si>
  <si>
    <t/>
  </si>
  <si>
    <t>2.0</t>
  </si>
  <si>
    <t>ZAMOK</t>
  </si>
  <si>
    <t>False</t>
  </si>
  <si>
    <t>{08724435-16d8-4d93-a790-eccc257fa8c1}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</si>
  <si>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</si>
  <si>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</si>
  <si>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</si>
  <si>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</si>
  <si>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</si>
  <si>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</si>
  <si>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</si>
  <si>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</si>
  <si>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126-1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</si>
  <si>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</si>
  <si>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</si>
  <si>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chodníčků vnitrobloku MŠ Jeřmanická</t>
  </si>
  <si>
    <t>KSO:</t>
  </si>
  <si>
    <t>CC-CZ:</t>
  </si>
  <si>
    <t>Místo:</t>
  </si>
  <si>
    <t>Liberec</t>
  </si>
  <si>
    <t>Datum:</t>
  </si>
  <si>
    <t>13. 2. 2020</t>
  </si>
  <si>
    <t>Zadavatel:</t>
  </si>
  <si>
    <t>IČ:</t>
  </si>
  <si>
    <t>MML</t>
  </si>
  <si>
    <t>DIČ:</t>
  </si>
  <si>
    <t>Uchazeč:</t>
  </si>
  <si>
    <t>Vyplň údaj</t>
  </si>
  <si>
    <t>Projektant:</t>
  </si>
  <si>
    <t>Boris Weinfurter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</si>
  <si>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</si>
  <si>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</si>
  <si>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</si>
  <si>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</si>
  <si>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</si>
  <si>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</si>
  <si>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</si>
  <si>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</si>
  <si>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</si>
  <si>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</si>
  <si>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</si>
  <si>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</si>
  <si>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</si>
  <si>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</si>
  <si>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</si>
  <si>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</si>
  <si>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</si>
  <si>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</si>
  <si>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</si>
  <si>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</si>
  <si>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</si>
  <si>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</si>
  <si>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</si>
  <si>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</si>
  <si>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</si>
  <si>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</si>
  <si>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</si>
  <si>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</si>
  <si>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</si>
  <si>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</si>
  <si>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</si>
  <si>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</si>
  <si>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</si>
  <si>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</si>
  <si>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</si>
  <si>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</si>
  <si>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</si>
  <si>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</si>
  <si>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</si>
  <si>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</si>
  <si>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</si>
  <si>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</si>
  <si>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</si>
  <si>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</si>
  <si>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</si>
  <si>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</si>
  <si>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</si>
  <si>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</si>
  <si>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</si>
  <si>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</si>
  <si>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</si>
  <si>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</si>
  <si>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</si>
  <si>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</si>
  <si>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</si>
  <si>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</si>
  <si>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</si>
  <si>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</si>
  <si>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</si>
  <si>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</si>
  <si>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</si>
  <si>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</si>
  <si>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</si>
  <si>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</si>
  <si>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O01 - Ostatní</t>
  </si>
  <si>
    <t>VRN - Vedlejší rozpočtové náklady</t>
  </si>
  <si>
    <t xml:space="preserve">    VRN3 - Zařízení staveniště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</si>
  <si>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</si>
  <si>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</si>
  <si>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</si>
  <si>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</si>
  <si>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</si>
  <si>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</si>
  <si>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</si>
  <si>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</si>
  <si>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</si>
  <si>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</si>
  <si>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</si>
  <si>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</si>
  <si>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</si>
  <si>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</si>
  <si>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</si>
  <si>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</si>
  <si>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</si>
  <si>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</si>
  <si>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</si>
  <si>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</t>
  </si>
  <si>
    <t>K</t>
  </si>
  <si>
    <t>113107151R</t>
  </si>
  <si>
    <t>Odstranění podkladu z kameniva těženého tl 120 mm strojně pl přes 50 do 200 m2-chodníčky pro pěší</t>
  </si>
  <si>
    <t>m2</t>
  </si>
  <si>
    <t>-1062027994</t>
  </si>
  <si>
    <t>5</t>
  </si>
  <si>
    <t>113204111</t>
  </si>
  <si>
    <t>Vytrhání obrub záhonových</t>
  </si>
  <si>
    <t>m</t>
  </si>
  <si>
    <t>899056831</t>
  </si>
  <si>
    <t>6</t>
  </si>
  <si>
    <t>121112111</t>
  </si>
  <si>
    <t>Sejmutí ornice tl vrstvy do 150 mm ručně s vodorovným přemístěním do 50 m</t>
  </si>
  <si>
    <t>m3</t>
  </si>
  <si>
    <t>-426611891</t>
  </si>
  <si>
    <t>42</t>
  </si>
  <si>
    <t>122201101</t>
  </si>
  <si>
    <t>Odkopávky a prokopávky nezapažené v hornině tř. 3 objem do 100 m3-pro zpevněnou plochu u výstupu z prádelny ( za kačírek )</t>
  </si>
  <si>
    <t>-470460325</t>
  </si>
  <si>
    <t>43</t>
  </si>
  <si>
    <t>122201109</t>
  </si>
  <si>
    <t>Příplatek za lepivost u odkopávek v hornině tř. 1 až 3</t>
  </si>
  <si>
    <t>2066516107</t>
  </si>
  <si>
    <t>9</t>
  </si>
  <si>
    <t>132212101</t>
  </si>
  <si>
    <t>Hloubení rýh š do 600 mm ručním nebo pneum nářadím v soudržných horninách tř. 3-pro nové obrubníky</t>
  </si>
  <si>
    <t>-1947488726</t>
  </si>
  <si>
    <t>10</t>
  </si>
  <si>
    <t>132212109</t>
  </si>
  <si>
    <t>Příplatek za lepivost u hloubení rýh š do 600 mm ručním nebo pneum nářadím v hornině tř. 3</t>
  </si>
  <si>
    <t>235641205</t>
  </si>
  <si>
    <t>48</t>
  </si>
  <si>
    <t>162201211</t>
  </si>
  <si>
    <t>Vodorovné přemístění výkopku z horniny tř. 1 až 4 stavebním kolečkem do 10 m- část výkopku do zásypu a po dočištění</t>
  </si>
  <si>
    <t>893267192</t>
  </si>
  <si>
    <t>49</t>
  </si>
  <si>
    <t>162201219</t>
  </si>
  <si>
    <t>Příplatek k vodorovnému přemístění výkopku z horniny tř. 1 až 4 stavebním kolečkem ZKD 10 m</t>
  </si>
  <si>
    <t>2059543624</t>
  </si>
  <si>
    <t>11</t>
  </si>
  <si>
    <t>162701105</t>
  </si>
  <si>
    <t>Vodorovné přemístění do 10000 m výkopku/sypaniny z horniny tř. 1 až 4-kamenivo/zemina pod původními chodníčky, u vstupu prádelna a rýhy</t>
  </si>
  <si>
    <t>-1801093942</t>
  </si>
  <si>
    <t>39</t>
  </si>
  <si>
    <t>171101104</t>
  </si>
  <si>
    <t>Uložení sypaniny z hornin soudržných do násypů zhutněných do 102 % PS- pod a kolem nájezdu</t>
  </si>
  <si>
    <t>1176189271</t>
  </si>
  <si>
    <t>40</t>
  </si>
  <si>
    <t>171151101</t>
  </si>
  <si>
    <t>Hutnění boků násypů pro jakýkoliv sklon a míru zhutnění svahu-kolem nájezdu</t>
  </si>
  <si>
    <t>-1159707533</t>
  </si>
  <si>
    <t>12</t>
  </si>
  <si>
    <t>171201201</t>
  </si>
  <si>
    <t>Uložení sypaniny na skládky</t>
  </si>
  <si>
    <t>-804136317</t>
  </si>
  <si>
    <t>13</t>
  </si>
  <si>
    <t>171201211</t>
  </si>
  <si>
    <t>Poplatek za uložení stavebního odpadu - zemina na skládce</t>
  </si>
  <si>
    <t>t</t>
  </si>
  <si>
    <t>-450665750</t>
  </si>
  <si>
    <t>14</t>
  </si>
  <si>
    <t>181301101</t>
  </si>
  <si>
    <t>Rozprostření ornice tl vrstvy do 100 mm pl do 500 m2 v rovině nebo ve svahu do 1:5- kolem chodníčků, vstupu prádelna a nájezdu</t>
  </si>
  <si>
    <t>-32203608</t>
  </si>
  <si>
    <t>181411131</t>
  </si>
  <si>
    <t>Založení parkového trávníku výsevem plochy do 1000 m2 v rovině a ve svahu do 1:5</t>
  </si>
  <si>
    <t>-723161133</t>
  </si>
  <si>
    <t>16</t>
  </si>
  <si>
    <t>M</t>
  </si>
  <si>
    <t>00572420</t>
  </si>
  <si>
    <t>osivo směs travní parková okrasná</t>
  </si>
  <si>
    <t>kg</t>
  </si>
  <si>
    <t>8</t>
  </si>
  <si>
    <t>227813476</t>
  </si>
  <si>
    <t>17</t>
  </si>
  <si>
    <t>181951102</t>
  </si>
  <si>
    <t>Úprava pláně v hornině tř. 1 až 4 se zhutněním</t>
  </si>
  <si>
    <t>1668967799</t>
  </si>
  <si>
    <t>35</t>
  </si>
  <si>
    <t>184911151R</t>
  </si>
  <si>
    <t>Odstranění krytu kačírkem tl. vrstvy do 0,05 m v rovině a svahu do 1:5</t>
  </si>
  <si>
    <t>-333642987</t>
  </si>
  <si>
    <t>44</t>
  </si>
  <si>
    <t>185803211</t>
  </si>
  <si>
    <t>Uválcování trávníku v rovině a svahu do 1:5</t>
  </si>
  <si>
    <t>960929791</t>
  </si>
  <si>
    <t>Komunikace pozemní</t>
  </si>
  <si>
    <t>564752111</t>
  </si>
  <si>
    <t>Podklad z vibrovaného štěrku VŠ tl 150 mm</t>
  </si>
  <si>
    <t>-383611446</t>
  </si>
  <si>
    <t>22</t>
  </si>
  <si>
    <t>596211112</t>
  </si>
  <si>
    <t>Kladení zámkové dlažby komunikací pro pěší tl 60 mm skupiny A pl do 300 m2</t>
  </si>
  <si>
    <t>1832263141</t>
  </si>
  <si>
    <t>23</t>
  </si>
  <si>
    <t>59245015</t>
  </si>
  <si>
    <t>dlažba zámková profilová základní 200x165x60mm přírodní</t>
  </si>
  <si>
    <t>847182018</t>
  </si>
  <si>
    <t>36</t>
  </si>
  <si>
    <t>596811220</t>
  </si>
  <si>
    <t>Kladení betonové dlažby komunikací pro pěší do lože z kameniva vel do 0,25 m2 plochy do 50 m2- za kačírek a doplnění k rampě</t>
  </si>
  <si>
    <t>688782552</t>
  </si>
  <si>
    <t>38</t>
  </si>
  <si>
    <t>59246012</t>
  </si>
  <si>
    <t>dlažba plošná betonová terasová vymývaná 400x600x40mm</t>
  </si>
  <si>
    <t>2046017928</t>
  </si>
  <si>
    <t>Ostatní konstrukce a práce, bourání</t>
  </si>
  <si>
    <t>30</t>
  </si>
  <si>
    <t>9001R</t>
  </si>
  <si>
    <t>Obsekání betonu kolem sloupků vstupních branek pro doložení zámkové dlažby ( sloupky pr. cca 10 cm )</t>
  </si>
  <si>
    <t>soub</t>
  </si>
  <si>
    <t>-1223363183</t>
  </si>
  <si>
    <t>46</t>
  </si>
  <si>
    <t>9002R</t>
  </si>
  <si>
    <t>Odstranění rámového pole oplocení pro vjezd do areálu a zpět montáž</t>
  </si>
  <si>
    <t>946468449</t>
  </si>
  <si>
    <t>24</t>
  </si>
  <si>
    <t>916231213</t>
  </si>
  <si>
    <t>Osazení chodníkového obrubníku betonového stojatého s boční opěrou do lože z betonu prostého</t>
  </si>
  <si>
    <t>-432070286</t>
  </si>
  <si>
    <t>25</t>
  </si>
  <si>
    <t>59217037</t>
  </si>
  <si>
    <t>obrubník betonový parkový přírodní 500x50x200mm</t>
  </si>
  <si>
    <t>818977401</t>
  </si>
  <si>
    <t>26</t>
  </si>
  <si>
    <t>916231213a</t>
  </si>
  <si>
    <t>Osazení chodníkového obrubníku betonového stojatého s boční opěrou do lože z betonu prostého-v místě řezu</t>
  </si>
  <si>
    <t>123180392</t>
  </si>
  <si>
    <t>27</t>
  </si>
  <si>
    <t>BTB.24108</t>
  </si>
  <si>
    <t>obrubník betonový parkový 100 x 8 x 20 cm šedý</t>
  </si>
  <si>
    <t>kus</t>
  </si>
  <si>
    <t>-2081226773</t>
  </si>
  <si>
    <t>28</t>
  </si>
  <si>
    <t>919735112</t>
  </si>
  <si>
    <t>Řezání stávajícího živičného krytu hl do 100 mm</t>
  </si>
  <si>
    <t>-1906140508</t>
  </si>
  <si>
    <t>45</t>
  </si>
  <si>
    <t>965042241</t>
  </si>
  <si>
    <t>Bourání podkladů pod dlažby nebo mazanin betonových nebo z litého asfaltu tl přes 100 mm pl pře 4 m2- tl 30 cm</t>
  </si>
  <si>
    <t>1485958242</t>
  </si>
  <si>
    <t>997</t>
  </si>
  <si>
    <t>Přesun sutě</t>
  </si>
  <si>
    <t>47</t>
  </si>
  <si>
    <t>997221611</t>
  </si>
  <si>
    <t>Nakládání suti na dopravní prostředky pro vodorovnou dopravu</t>
  </si>
  <si>
    <t>1838988334</t>
  </si>
  <si>
    <t>31</t>
  </si>
  <si>
    <t>997013501</t>
  </si>
  <si>
    <t>Odvoz suti a vybouraných hmot na skládku nebo meziskládku do 1 km se složením</t>
  </si>
  <si>
    <t>-142778819</t>
  </si>
  <si>
    <t>32</t>
  </si>
  <si>
    <t>997013509</t>
  </si>
  <si>
    <t>Příplatek k odvozu suti a vybouraných hmot na skládku ZKD 1 km přes 1 km</t>
  </si>
  <si>
    <t>599389047</t>
  </si>
  <si>
    <t>33</t>
  </si>
  <si>
    <t>997013801</t>
  </si>
  <si>
    <t>Poplatek za uložení na skládce (skládkovné) stavebního odpadu betonového kód odpadu 170 101- podkladní betony a obruby, kamenivo</t>
  </si>
  <si>
    <t>1033991790</t>
  </si>
  <si>
    <t>998</t>
  </si>
  <si>
    <t>Přesun hmot</t>
  </si>
  <si>
    <t>34</t>
  </si>
  <si>
    <t>998223011</t>
  </si>
  <si>
    <t>Přesun hmot pro pozemní komunikace s krytem dlážděným</t>
  </si>
  <si>
    <t>-1925325462</t>
  </si>
  <si>
    <t>O01</t>
  </si>
  <si>
    <t>Ostatní</t>
  </si>
  <si>
    <t>41</t>
  </si>
  <si>
    <t>O01001R</t>
  </si>
  <si>
    <t>Rezerva na nepředpokládané práce ( zakryté kce )- KAŽDÝ UCHAZEČ OCENÍ NA ČÁSTKU 20 000 KČ</t>
  </si>
  <si>
    <t>512</t>
  </si>
  <si>
    <t>29119335</t>
  </si>
  <si>
    <t>VRN</t>
  </si>
  <si>
    <t>Vedlejší rozpočtové náklady</t>
  </si>
  <si>
    <t>VRN3</t>
  </si>
  <si>
    <t>Zařízení staveniště</t>
  </si>
  <si>
    <t>030001000</t>
  </si>
  <si>
    <t xml:space="preserve">Zařízení staveniště </t>
  </si>
  <si>
    <t>…</t>
  </si>
  <si>
    <t>1024</t>
  </si>
  <si>
    <t>-961556522</t>
  </si>
  <si>
    <t>VRN6</t>
  </si>
  <si>
    <t>Územní vlivy</t>
  </si>
  <si>
    <t>065002000</t>
  </si>
  <si>
    <t>Mimostaveništní doprava materiálů</t>
  </si>
  <si>
    <t>-2065305297</t>
  </si>
  <si>
    <t>VRN8</t>
  </si>
  <si>
    <t>Přesun stavebních kapacit</t>
  </si>
  <si>
    <t>3</t>
  </si>
  <si>
    <t>081002000</t>
  </si>
  <si>
    <t>Doprava zaměstnanců</t>
  </si>
  <si>
    <t>-1522284497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</si>
</sst>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47.25" customHeight="1">
      <c r="B23" s="18"/>
      <c r="C23" s="19"/>
      <c r="D23" s="19"/>
      <c r="E23" s="33" t="s">
        <v>35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126-1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chodníčků vnitrobloku MŠ Jeřmanická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Liberec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13. 2. 2020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MML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Boris Weinfurter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Boris Weinfurter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pans="1:90" s="7" customFormat="1" ht="24.75" customHeight="1">
      <c r="A95" s="115" t="s">
        <v>79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'126-1 - Oprava chodníčků 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'126-1 - Oprava chodníčků ...'!P123</f>
        <v>0</v>
      </c>
      <c r="AV95" s="124">
        <f>'126-1 - Oprava chodníčků ...'!J31</f>
        <v>0</v>
      </c>
      <c r="AW95" s="124">
        <f>'126-1 - Oprava chodníčků ...'!J32</f>
        <v>0</v>
      </c>
      <c r="AX95" s="124">
        <f>'126-1 - Oprava chodníčků ...'!J33</f>
        <v>0</v>
      </c>
      <c r="AY95" s="124">
        <f>'126-1 - Oprava chodníčků ...'!J34</f>
        <v>0</v>
      </c>
      <c r="AZ95" s="124">
        <f>'126-1 - Oprava chodníčků ...'!F31</f>
        <v>0</v>
      </c>
      <c r="BA95" s="124">
        <f>'126-1 - Oprava chodníčků ...'!F32</f>
        <v>0</v>
      </c>
      <c r="BB95" s="124">
        <f>'126-1 - Oprava chodníčků ...'!F33</f>
        <v>0</v>
      </c>
      <c r="BC95" s="124">
        <f>'126-1 - Oprava chodníčků ...'!F34</f>
        <v>0</v>
      </c>
      <c r="BD95" s="126">
        <f>'126-1 - Oprava chodníčků ...'!F35</f>
        <v>0</v>
      </c>
      <c r="BE95" s="7"/>
      <c r="BT95" s="127" t="s">
        <v>81</v>
      </c>
      <c r="BU95" s="127" t="s">
        <v>82</v>
      </c>
      <c r="BV95" s="127" t="s">
        <v>77</v>
      </c>
      <c r="BW95" s="127" t="s">
        <v>5</v>
      </c>
      <c r="BX95" s="127" t="s">
        <v>78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26-1 - Oprava chodníčků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83</v>
      </c>
    </row>
    <row r="4" spans="2:46" s="1" customFormat="1" ht="24.95" customHeight="1">
      <c r="B4" s="17"/>
      <c r="D4" s="132" t="s">
        <v>84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13. 2. 2020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">
        <v>26</v>
      </c>
      <c r="F13" s="35"/>
      <c r="G13" s="35"/>
      <c r="H13" s="35"/>
      <c r="I13" s="138" t="s">
        <v>27</v>
      </c>
      <c r="J13" s="137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28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27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30</v>
      </c>
      <c r="E18" s="35"/>
      <c r="F18" s="35"/>
      <c r="G18" s="35"/>
      <c r="H18" s="35"/>
      <c r="I18" s="138" t="s">
        <v>25</v>
      </c>
      <c r="J18" s="137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">
        <v>31</v>
      </c>
      <c r="F19" s="35"/>
      <c r="G19" s="35"/>
      <c r="H19" s="35"/>
      <c r="I19" s="138" t="s">
        <v>27</v>
      </c>
      <c r="J19" s="137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33</v>
      </c>
      <c r="E21" s="35"/>
      <c r="F21" s="35"/>
      <c r="G21" s="35"/>
      <c r="H21" s="35"/>
      <c r="I21" s="138" t="s">
        <v>25</v>
      </c>
      <c r="J21" s="137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">
        <v>31</v>
      </c>
      <c r="F22" s="35"/>
      <c r="G22" s="35"/>
      <c r="H22" s="35"/>
      <c r="I22" s="138" t="s">
        <v>27</v>
      </c>
      <c r="J22" s="137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34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83.25" customHeight="1">
      <c r="A25" s="140"/>
      <c r="B25" s="141"/>
      <c r="C25" s="140"/>
      <c r="D25" s="140"/>
      <c r="E25" s="142" t="s">
        <v>35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36</v>
      </c>
      <c r="E28" s="35"/>
      <c r="F28" s="35"/>
      <c r="G28" s="35"/>
      <c r="H28" s="35"/>
      <c r="I28" s="135"/>
      <c r="J28" s="148">
        <f>ROUND(J123,2)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38</v>
      </c>
      <c r="G30" s="35"/>
      <c r="H30" s="35"/>
      <c r="I30" s="150" t="s">
        <v>37</v>
      </c>
      <c r="J30" s="149" t="s">
        <v>39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40</v>
      </c>
      <c r="E31" s="134" t="s">
        <v>41</v>
      </c>
      <c r="F31" s="152">
        <f>ROUND((SUM(BE123:BE176)),2)</f>
        <v>0</v>
      </c>
      <c r="G31" s="35"/>
      <c r="H31" s="35"/>
      <c r="I31" s="153">
        <v>0.21</v>
      </c>
      <c r="J31" s="152">
        <f>ROUND(((SUM(BE123:BE176))*I31),2)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42</v>
      </c>
      <c r="F32" s="152">
        <f>ROUND((SUM(BF123:BF176)),2)</f>
        <v>0</v>
      </c>
      <c r="G32" s="35"/>
      <c r="H32" s="35"/>
      <c r="I32" s="153">
        <v>0.15</v>
      </c>
      <c r="J32" s="152">
        <f>ROUND(((SUM(BF123:BF176))*I32),2)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43</v>
      </c>
      <c r="F33" s="152">
        <f>ROUND((SUM(BG123:BG176)),2)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44</v>
      </c>
      <c r="F34" s="152">
        <f>ROUND((SUM(BH123:BH176)),2)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45</v>
      </c>
      <c r="F35" s="152">
        <f>ROUND((SUM(BI123:BI176)),2)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46</v>
      </c>
      <c r="E37" s="156"/>
      <c r="F37" s="156"/>
      <c r="G37" s="157" t="s">
        <v>47</v>
      </c>
      <c r="H37" s="158" t="s">
        <v>48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49</v>
      </c>
      <c r="E50" s="163"/>
      <c r="F50" s="163"/>
      <c r="G50" s="162" t="s">
        <v>50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51</v>
      </c>
      <c r="E61" s="166"/>
      <c r="F61" s="167" t="s">
        <v>52</v>
      </c>
      <c r="G61" s="165" t="s">
        <v>51</v>
      </c>
      <c r="H61" s="166"/>
      <c r="I61" s="168"/>
      <c r="J61" s="169" t="s">
        <v>52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53</v>
      </c>
      <c r="E65" s="170"/>
      <c r="F65" s="170"/>
      <c r="G65" s="162" t="s">
        <v>54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51</v>
      </c>
      <c r="E76" s="166"/>
      <c r="F76" s="167" t="s">
        <v>52</v>
      </c>
      <c r="G76" s="165" t="s">
        <v>51</v>
      </c>
      <c r="H76" s="166"/>
      <c r="I76" s="168"/>
      <c r="J76" s="169" t="s">
        <v>52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Oprava chodníčků vnitrobloku MŠ Jeřmanická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Liberec</v>
      </c>
      <c r="G87" s="37"/>
      <c r="H87" s="37"/>
      <c r="I87" s="138" t="s">
        <v>22</v>
      </c>
      <c r="J87" s="76" t="str">
        <f>IF(J10="","",J10)</f>
        <v>13. 2. 2020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MML</v>
      </c>
      <c r="G89" s="37"/>
      <c r="H89" s="37"/>
      <c r="I89" s="138" t="s">
        <v>30</v>
      </c>
      <c r="J89" s="33" t="str">
        <f>E19</f>
        <v>Boris Weinfurter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138" t="s">
        <v>33</v>
      </c>
      <c r="J90" s="33" t="str">
        <f>E22</f>
        <v>Boris Weinfurter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78" t="s">
        <v>86</v>
      </c>
      <c r="D92" s="179"/>
      <c r="E92" s="179"/>
      <c r="F92" s="179"/>
      <c r="G92" s="179"/>
      <c r="H92" s="179"/>
      <c r="I92" s="180"/>
      <c r="J92" s="181" t="s">
        <v>87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82" t="s">
        <v>88</v>
      </c>
      <c r="D94" s="37"/>
      <c r="E94" s="37"/>
      <c r="F94" s="37"/>
      <c r="G94" s="37"/>
      <c r="H94" s="37"/>
      <c r="I94" s="135"/>
      <c r="J94" s="107">
        <f>J123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89</v>
      </c>
    </row>
    <row r="95" spans="1:31" s="9" customFormat="1" ht="24.95" customHeight="1">
      <c r="A95" s="9"/>
      <c r="B95" s="183"/>
      <c r="C95" s="184"/>
      <c r="D95" s="185" t="s">
        <v>90</v>
      </c>
      <c r="E95" s="186"/>
      <c r="F95" s="186"/>
      <c r="G95" s="186"/>
      <c r="H95" s="186"/>
      <c r="I95" s="187"/>
      <c r="J95" s="188">
        <f>J124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0"/>
      <c r="C96" s="191"/>
      <c r="D96" s="192" t="s">
        <v>91</v>
      </c>
      <c r="E96" s="193"/>
      <c r="F96" s="193"/>
      <c r="G96" s="193"/>
      <c r="H96" s="193"/>
      <c r="I96" s="194"/>
      <c r="J96" s="195">
        <f>J125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0"/>
      <c r="C97" s="191"/>
      <c r="D97" s="192" t="s">
        <v>92</v>
      </c>
      <c r="E97" s="193"/>
      <c r="F97" s="193"/>
      <c r="G97" s="193"/>
      <c r="H97" s="193"/>
      <c r="I97" s="194"/>
      <c r="J97" s="195">
        <f>J146</f>
        <v>0</v>
      </c>
      <c r="K97" s="191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0"/>
      <c r="C98" s="191"/>
      <c r="D98" s="192" t="s">
        <v>93</v>
      </c>
      <c r="E98" s="193"/>
      <c r="F98" s="193"/>
      <c r="G98" s="193"/>
      <c r="H98" s="193"/>
      <c r="I98" s="194"/>
      <c r="J98" s="195">
        <f>J152</f>
        <v>0</v>
      </c>
      <c r="K98" s="191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0"/>
      <c r="C99" s="191"/>
      <c r="D99" s="192" t="s">
        <v>94</v>
      </c>
      <c r="E99" s="193"/>
      <c r="F99" s="193"/>
      <c r="G99" s="193"/>
      <c r="H99" s="193"/>
      <c r="I99" s="194"/>
      <c r="J99" s="195">
        <f>J161</f>
        <v>0</v>
      </c>
      <c r="K99" s="191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0"/>
      <c r="C100" s="191"/>
      <c r="D100" s="192" t="s">
        <v>95</v>
      </c>
      <c r="E100" s="193"/>
      <c r="F100" s="193"/>
      <c r="G100" s="193"/>
      <c r="H100" s="193"/>
      <c r="I100" s="194"/>
      <c r="J100" s="195">
        <f>J166</f>
        <v>0</v>
      </c>
      <c r="K100" s="19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3"/>
      <c r="C101" s="184"/>
      <c r="D101" s="185" t="s">
        <v>96</v>
      </c>
      <c r="E101" s="186"/>
      <c r="F101" s="186"/>
      <c r="G101" s="186"/>
      <c r="H101" s="186"/>
      <c r="I101" s="187"/>
      <c r="J101" s="188">
        <f>J168</f>
        <v>0</v>
      </c>
      <c r="K101" s="184"/>
      <c r="L101" s="18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3"/>
      <c r="C102" s="184"/>
      <c r="D102" s="185" t="s">
        <v>97</v>
      </c>
      <c r="E102" s="186"/>
      <c r="F102" s="186"/>
      <c r="G102" s="186"/>
      <c r="H102" s="186"/>
      <c r="I102" s="187"/>
      <c r="J102" s="188">
        <f>J170</f>
        <v>0</v>
      </c>
      <c r="K102" s="184"/>
      <c r="L102" s="18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0"/>
      <c r="C103" s="191"/>
      <c r="D103" s="192" t="s">
        <v>98</v>
      </c>
      <c r="E103" s="193"/>
      <c r="F103" s="193"/>
      <c r="G103" s="193"/>
      <c r="H103" s="193"/>
      <c r="I103" s="194"/>
      <c r="J103" s="195">
        <f>J171</f>
        <v>0</v>
      </c>
      <c r="K103" s="19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0"/>
      <c r="C104" s="191"/>
      <c r="D104" s="192" t="s">
        <v>99</v>
      </c>
      <c r="E104" s="193"/>
      <c r="F104" s="193"/>
      <c r="G104" s="193"/>
      <c r="H104" s="193"/>
      <c r="I104" s="194"/>
      <c r="J104" s="195">
        <f>J173</f>
        <v>0</v>
      </c>
      <c r="K104" s="19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0"/>
      <c r="C105" s="191"/>
      <c r="D105" s="192" t="s">
        <v>100</v>
      </c>
      <c r="E105" s="193"/>
      <c r="F105" s="193"/>
      <c r="G105" s="193"/>
      <c r="H105" s="193"/>
      <c r="I105" s="194"/>
      <c r="J105" s="195">
        <f>J175</f>
        <v>0</v>
      </c>
      <c r="K105" s="191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135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174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177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101</v>
      </c>
      <c r="D112" s="37"/>
      <c r="E112" s="37"/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35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135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E7</f>
        <v>Oprava chodníčků vnitrobloku MŠ Jeřmanická</v>
      </c>
      <c r="F115" s="37"/>
      <c r="G115" s="37"/>
      <c r="H115" s="37"/>
      <c r="I115" s="135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35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F10</f>
        <v>Liberec</v>
      </c>
      <c r="G117" s="37"/>
      <c r="H117" s="37"/>
      <c r="I117" s="138" t="s">
        <v>22</v>
      </c>
      <c r="J117" s="76" t="str">
        <f>IF(J10="","",J10)</f>
        <v>13. 2. 2020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35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E13</f>
        <v>MML</v>
      </c>
      <c r="G119" s="37"/>
      <c r="H119" s="37"/>
      <c r="I119" s="138" t="s">
        <v>30</v>
      </c>
      <c r="J119" s="33" t="str">
        <f>E19</f>
        <v>Boris Weinfurter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28</v>
      </c>
      <c r="D120" s="37"/>
      <c r="E120" s="37"/>
      <c r="F120" s="24" t="str">
        <f>IF(E16="","",E16)</f>
        <v>Vyplň údaj</v>
      </c>
      <c r="G120" s="37"/>
      <c r="H120" s="37"/>
      <c r="I120" s="138" t="s">
        <v>33</v>
      </c>
      <c r="J120" s="33" t="str">
        <f>E22</f>
        <v>Boris Weinfurter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135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97"/>
      <c r="B122" s="198"/>
      <c r="C122" s="199" t="s">
        <v>102</v>
      </c>
      <c r="D122" s="200" t="s">
        <v>61</v>
      </c>
      <c r="E122" s="200" t="s">
        <v>57</v>
      </c>
      <c r="F122" s="200" t="s">
        <v>58</v>
      </c>
      <c r="G122" s="200" t="s">
        <v>103</v>
      </c>
      <c r="H122" s="200" t="s">
        <v>104</v>
      </c>
      <c r="I122" s="201" t="s">
        <v>105</v>
      </c>
      <c r="J122" s="202" t="s">
        <v>87</v>
      </c>
      <c r="K122" s="203" t="s">
        <v>106</v>
      </c>
      <c r="L122" s="204"/>
      <c r="M122" s="97" t="s">
        <v>1</v>
      </c>
      <c r="N122" s="98" t="s">
        <v>40</v>
      </c>
      <c r="O122" s="98" t="s">
        <v>107</v>
      </c>
      <c r="P122" s="98" t="s">
        <v>108</v>
      </c>
      <c r="Q122" s="98" t="s">
        <v>109</v>
      </c>
      <c r="R122" s="98" t="s">
        <v>110</v>
      </c>
      <c r="S122" s="98" t="s">
        <v>111</v>
      </c>
      <c r="T122" s="99" t="s">
        <v>112</v>
      </c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</row>
    <row r="123" spans="1:63" s="2" customFormat="1" ht="22.8" customHeight="1">
      <c r="A123" s="35"/>
      <c r="B123" s="36"/>
      <c r="C123" s="104" t="s">
        <v>113</v>
      </c>
      <c r="D123" s="37"/>
      <c r="E123" s="37"/>
      <c r="F123" s="37"/>
      <c r="G123" s="37"/>
      <c r="H123" s="37"/>
      <c r="I123" s="135"/>
      <c r="J123" s="205">
        <f>BK123</f>
        <v>0</v>
      </c>
      <c r="K123" s="37"/>
      <c r="L123" s="41"/>
      <c r="M123" s="100"/>
      <c r="N123" s="206"/>
      <c r="O123" s="101"/>
      <c r="P123" s="207">
        <f>P124+P168+P170</f>
        <v>0</v>
      </c>
      <c r="Q123" s="101"/>
      <c r="R123" s="207">
        <f>R124+R168+R170</f>
        <v>73.25440599999999</v>
      </c>
      <c r="S123" s="101"/>
      <c r="T123" s="208">
        <f>T124+T168+T170</f>
        <v>146.12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75</v>
      </c>
      <c r="AU123" s="14" t="s">
        <v>89</v>
      </c>
      <c r="BK123" s="209">
        <f>BK124+BK168+BK170</f>
        <v>0</v>
      </c>
    </row>
    <row r="124" spans="1:63" s="12" customFormat="1" ht="25.9" customHeight="1">
      <c r="A124" s="12"/>
      <c r="B124" s="210"/>
      <c r="C124" s="211"/>
      <c r="D124" s="212" t="s">
        <v>75</v>
      </c>
      <c r="E124" s="213" t="s">
        <v>114</v>
      </c>
      <c r="F124" s="213" t="s">
        <v>115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P125+P146+P152+P161+P166</f>
        <v>0</v>
      </c>
      <c r="Q124" s="218"/>
      <c r="R124" s="219">
        <f>R125+R146+R152+R161+R166</f>
        <v>73.25440599999999</v>
      </c>
      <c r="S124" s="218"/>
      <c r="T124" s="220">
        <f>T125+T146+T152+T161+T166</f>
        <v>146.12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81</v>
      </c>
      <c r="AT124" s="222" t="s">
        <v>75</v>
      </c>
      <c r="AU124" s="222" t="s">
        <v>76</v>
      </c>
      <c r="AY124" s="221" t="s">
        <v>116</v>
      </c>
      <c r="BK124" s="223">
        <f>BK125+BK146+BK152+BK161+BK166</f>
        <v>0</v>
      </c>
    </row>
    <row r="125" spans="1:63" s="12" customFormat="1" ht="22.8" customHeight="1">
      <c r="A125" s="12"/>
      <c r="B125" s="210"/>
      <c r="C125" s="211"/>
      <c r="D125" s="212" t="s">
        <v>75</v>
      </c>
      <c r="E125" s="224" t="s">
        <v>81</v>
      </c>
      <c r="F125" s="224" t="s">
        <v>117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SUM(P126:P145)</f>
        <v>0</v>
      </c>
      <c r="Q125" s="218"/>
      <c r="R125" s="219">
        <f>SUM(R126:R145)</f>
        <v>0.00165</v>
      </c>
      <c r="S125" s="218"/>
      <c r="T125" s="220">
        <f>SUM(T126:T145)</f>
        <v>33.26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81</v>
      </c>
      <c r="AT125" s="222" t="s">
        <v>75</v>
      </c>
      <c r="AU125" s="222" t="s">
        <v>81</v>
      </c>
      <c r="AY125" s="221" t="s">
        <v>116</v>
      </c>
      <c r="BK125" s="223">
        <f>SUM(BK126:BK145)</f>
        <v>0</v>
      </c>
    </row>
    <row r="126" spans="1:65" s="2" customFormat="1" ht="21.75" customHeight="1">
      <c r="A126" s="35"/>
      <c r="B126" s="36"/>
      <c r="C126" s="226" t="s">
        <v>118</v>
      </c>
      <c r="D126" s="226" t="s">
        <v>119</v>
      </c>
      <c r="E126" s="227" t="s">
        <v>120</v>
      </c>
      <c r="F126" s="228" t="s">
        <v>121</v>
      </c>
      <c r="G126" s="229" t="s">
        <v>122</v>
      </c>
      <c r="H126" s="230">
        <v>171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41</v>
      </c>
      <c r="O126" s="88"/>
      <c r="P126" s="236">
        <f>O126*H126</f>
        <v>0</v>
      </c>
      <c r="Q126" s="236">
        <v>0</v>
      </c>
      <c r="R126" s="236">
        <f>Q126*H126</f>
        <v>0</v>
      </c>
      <c r="S126" s="236">
        <v>0.18</v>
      </c>
      <c r="T126" s="237">
        <f>S126*H126</f>
        <v>30.779999999999998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118</v>
      </c>
      <c r="AT126" s="238" t="s">
        <v>119</v>
      </c>
      <c r="AU126" s="238" t="s">
        <v>83</v>
      </c>
      <c r="AY126" s="14" t="s">
        <v>116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4" t="s">
        <v>81</v>
      </c>
      <c r="BK126" s="239">
        <f>ROUND(I126*H126,2)</f>
        <v>0</v>
      </c>
      <c r="BL126" s="14" t="s">
        <v>118</v>
      </c>
      <c r="BM126" s="238" t="s">
        <v>123</v>
      </c>
    </row>
    <row r="127" spans="1:65" s="2" customFormat="1" ht="16.5" customHeight="1">
      <c r="A127" s="35"/>
      <c r="B127" s="36"/>
      <c r="C127" s="226" t="s">
        <v>124</v>
      </c>
      <c r="D127" s="226" t="s">
        <v>119</v>
      </c>
      <c r="E127" s="227" t="s">
        <v>125</v>
      </c>
      <c r="F127" s="228" t="s">
        <v>126</v>
      </c>
      <c r="G127" s="229" t="s">
        <v>127</v>
      </c>
      <c r="H127" s="230">
        <v>62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41</v>
      </c>
      <c r="O127" s="88"/>
      <c r="P127" s="236">
        <f>O127*H127</f>
        <v>0</v>
      </c>
      <c r="Q127" s="236">
        <v>0</v>
      </c>
      <c r="R127" s="236">
        <f>Q127*H127</f>
        <v>0</v>
      </c>
      <c r="S127" s="236">
        <v>0.04</v>
      </c>
      <c r="T127" s="237">
        <f>S127*H127</f>
        <v>2.48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118</v>
      </c>
      <c r="AT127" s="238" t="s">
        <v>119</v>
      </c>
      <c r="AU127" s="238" t="s">
        <v>83</v>
      </c>
      <c r="AY127" s="14" t="s">
        <v>116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4" t="s">
        <v>81</v>
      </c>
      <c r="BK127" s="239">
        <f>ROUND(I127*H127,2)</f>
        <v>0</v>
      </c>
      <c r="BL127" s="14" t="s">
        <v>118</v>
      </c>
      <c r="BM127" s="238" t="s">
        <v>128</v>
      </c>
    </row>
    <row r="128" spans="1:65" s="2" customFormat="1" ht="21.75" customHeight="1">
      <c r="A128" s="35"/>
      <c r="B128" s="36"/>
      <c r="C128" s="226" t="s">
        <v>129</v>
      </c>
      <c r="D128" s="226" t="s">
        <v>119</v>
      </c>
      <c r="E128" s="227" t="s">
        <v>130</v>
      </c>
      <c r="F128" s="228" t="s">
        <v>131</v>
      </c>
      <c r="G128" s="229" t="s">
        <v>132</v>
      </c>
      <c r="H128" s="230">
        <v>15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41</v>
      </c>
      <c r="O128" s="88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118</v>
      </c>
      <c r="AT128" s="238" t="s">
        <v>119</v>
      </c>
      <c r="AU128" s="238" t="s">
        <v>83</v>
      </c>
      <c r="AY128" s="14" t="s">
        <v>116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4" t="s">
        <v>81</v>
      </c>
      <c r="BK128" s="239">
        <f>ROUND(I128*H128,2)</f>
        <v>0</v>
      </c>
      <c r="BL128" s="14" t="s">
        <v>118</v>
      </c>
      <c r="BM128" s="238" t="s">
        <v>133</v>
      </c>
    </row>
    <row r="129" spans="1:65" s="2" customFormat="1" ht="33" customHeight="1">
      <c r="A129" s="35"/>
      <c r="B129" s="36"/>
      <c r="C129" s="226" t="s">
        <v>134</v>
      </c>
      <c r="D129" s="226" t="s">
        <v>119</v>
      </c>
      <c r="E129" s="227" t="s">
        <v>135</v>
      </c>
      <c r="F129" s="228" t="s">
        <v>136</v>
      </c>
      <c r="G129" s="229" t="s">
        <v>132</v>
      </c>
      <c r="H129" s="230">
        <v>8.2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41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118</v>
      </c>
      <c r="AT129" s="238" t="s">
        <v>119</v>
      </c>
      <c r="AU129" s="238" t="s">
        <v>83</v>
      </c>
      <c r="AY129" s="14" t="s">
        <v>116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81</v>
      </c>
      <c r="BK129" s="239">
        <f>ROUND(I129*H129,2)</f>
        <v>0</v>
      </c>
      <c r="BL129" s="14" t="s">
        <v>118</v>
      </c>
      <c r="BM129" s="238" t="s">
        <v>137</v>
      </c>
    </row>
    <row r="130" spans="1:65" s="2" customFormat="1" ht="16.5" customHeight="1">
      <c r="A130" s="35"/>
      <c r="B130" s="36"/>
      <c r="C130" s="226" t="s">
        <v>138</v>
      </c>
      <c r="D130" s="226" t="s">
        <v>119</v>
      </c>
      <c r="E130" s="227" t="s">
        <v>139</v>
      </c>
      <c r="F130" s="228" t="s">
        <v>140</v>
      </c>
      <c r="G130" s="229" t="s">
        <v>132</v>
      </c>
      <c r="H130" s="230">
        <v>8.2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41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118</v>
      </c>
      <c r="AT130" s="238" t="s">
        <v>119</v>
      </c>
      <c r="AU130" s="238" t="s">
        <v>83</v>
      </c>
      <c r="AY130" s="14" t="s">
        <v>116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81</v>
      </c>
      <c r="BK130" s="239">
        <f>ROUND(I130*H130,2)</f>
        <v>0</v>
      </c>
      <c r="BL130" s="14" t="s">
        <v>118</v>
      </c>
      <c r="BM130" s="238" t="s">
        <v>141</v>
      </c>
    </row>
    <row r="131" spans="1:65" s="2" customFormat="1" ht="33" customHeight="1">
      <c r="A131" s="35"/>
      <c r="B131" s="36"/>
      <c r="C131" s="226" t="s">
        <v>142</v>
      </c>
      <c r="D131" s="226" t="s">
        <v>119</v>
      </c>
      <c r="E131" s="227" t="s">
        <v>143</v>
      </c>
      <c r="F131" s="228" t="s">
        <v>144</v>
      </c>
      <c r="G131" s="229" t="s">
        <v>132</v>
      </c>
      <c r="H131" s="230">
        <v>8.25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41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118</v>
      </c>
      <c r="AT131" s="238" t="s">
        <v>119</v>
      </c>
      <c r="AU131" s="238" t="s">
        <v>83</v>
      </c>
      <c r="AY131" s="14" t="s">
        <v>116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81</v>
      </c>
      <c r="BK131" s="239">
        <f>ROUND(I131*H131,2)</f>
        <v>0</v>
      </c>
      <c r="BL131" s="14" t="s">
        <v>118</v>
      </c>
      <c r="BM131" s="238" t="s">
        <v>145</v>
      </c>
    </row>
    <row r="132" spans="1:65" s="2" customFormat="1" ht="21.75" customHeight="1">
      <c r="A132" s="35"/>
      <c r="B132" s="36"/>
      <c r="C132" s="226" t="s">
        <v>146</v>
      </c>
      <c r="D132" s="226" t="s">
        <v>119</v>
      </c>
      <c r="E132" s="227" t="s">
        <v>147</v>
      </c>
      <c r="F132" s="228" t="s">
        <v>148</v>
      </c>
      <c r="G132" s="229" t="s">
        <v>132</v>
      </c>
      <c r="H132" s="230">
        <v>8.25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41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118</v>
      </c>
      <c r="AT132" s="238" t="s">
        <v>119</v>
      </c>
      <c r="AU132" s="238" t="s">
        <v>83</v>
      </c>
      <c r="AY132" s="14" t="s">
        <v>116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81</v>
      </c>
      <c r="BK132" s="239">
        <f>ROUND(I132*H132,2)</f>
        <v>0</v>
      </c>
      <c r="BL132" s="14" t="s">
        <v>118</v>
      </c>
      <c r="BM132" s="238" t="s">
        <v>149</v>
      </c>
    </row>
    <row r="133" spans="1:65" s="2" customFormat="1" ht="33" customHeight="1">
      <c r="A133" s="35"/>
      <c r="B133" s="36"/>
      <c r="C133" s="226" t="s">
        <v>150</v>
      </c>
      <c r="D133" s="226" t="s">
        <v>119</v>
      </c>
      <c r="E133" s="227" t="s">
        <v>151</v>
      </c>
      <c r="F133" s="228" t="s">
        <v>152</v>
      </c>
      <c r="G133" s="229" t="s">
        <v>132</v>
      </c>
      <c r="H133" s="230">
        <v>5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41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118</v>
      </c>
      <c r="AT133" s="238" t="s">
        <v>119</v>
      </c>
      <c r="AU133" s="238" t="s">
        <v>83</v>
      </c>
      <c r="AY133" s="14" t="s">
        <v>116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81</v>
      </c>
      <c r="BK133" s="239">
        <f>ROUND(I133*H133,2)</f>
        <v>0</v>
      </c>
      <c r="BL133" s="14" t="s">
        <v>118</v>
      </c>
      <c r="BM133" s="238" t="s">
        <v>153</v>
      </c>
    </row>
    <row r="134" spans="1:65" s="2" customFormat="1" ht="21.75" customHeight="1">
      <c r="A134" s="35"/>
      <c r="B134" s="36"/>
      <c r="C134" s="226" t="s">
        <v>154</v>
      </c>
      <c r="D134" s="226" t="s">
        <v>119</v>
      </c>
      <c r="E134" s="227" t="s">
        <v>155</v>
      </c>
      <c r="F134" s="228" t="s">
        <v>156</v>
      </c>
      <c r="G134" s="229" t="s">
        <v>132</v>
      </c>
      <c r="H134" s="230">
        <v>5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41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118</v>
      </c>
      <c r="AT134" s="238" t="s">
        <v>119</v>
      </c>
      <c r="AU134" s="238" t="s">
        <v>83</v>
      </c>
      <c r="AY134" s="14" t="s">
        <v>116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81</v>
      </c>
      <c r="BK134" s="239">
        <f>ROUND(I134*H134,2)</f>
        <v>0</v>
      </c>
      <c r="BL134" s="14" t="s">
        <v>118</v>
      </c>
      <c r="BM134" s="238" t="s">
        <v>157</v>
      </c>
    </row>
    <row r="135" spans="1:65" s="2" customFormat="1" ht="33" customHeight="1">
      <c r="A135" s="35"/>
      <c r="B135" s="36"/>
      <c r="C135" s="226" t="s">
        <v>158</v>
      </c>
      <c r="D135" s="226" t="s">
        <v>119</v>
      </c>
      <c r="E135" s="227" t="s">
        <v>159</v>
      </c>
      <c r="F135" s="228" t="s">
        <v>160</v>
      </c>
      <c r="G135" s="229" t="s">
        <v>132</v>
      </c>
      <c r="H135" s="230">
        <v>34.97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41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118</v>
      </c>
      <c r="AT135" s="238" t="s">
        <v>119</v>
      </c>
      <c r="AU135" s="238" t="s">
        <v>83</v>
      </c>
      <c r="AY135" s="14" t="s">
        <v>116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81</v>
      </c>
      <c r="BK135" s="239">
        <f>ROUND(I135*H135,2)</f>
        <v>0</v>
      </c>
      <c r="BL135" s="14" t="s">
        <v>118</v>
      </c>
      <c r="BM135" s="238" t="s">
        <v>161</v>
      </c>
    </row>
    <row r="136" spans="1:65" s="2" customFormat="1" ht="21.75" customHeight="1">
      <c r="A136" s="35"/>
      <c r="B136" s="36"/>
      <c r="C136" s="226" t="s">
        <v>162</v>
      </c>
      <c r="D136" s="226" t="s">
        <v>119</v>
      </c>
      <c r="E136" s="227" t="s">
        <v>163</v>
      </c>
      <c r="F136" s="228" t="s">
        <v>164</v>
      </c>
      <c r="G136" s="229" t="s">
        <v>132</v>
      </c>
      <c r="H136" s="230">
        <v>2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41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118</v>
      </c>
      <c r="AT136" s="238" t="s">
        <v>119</v>
      </c>
      <c r="AU136" s="238" t="s">
        <v>83</v>
      </c>
      <c r="AY136" s="14" t="s">
        <v>116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81</v>
      </c>
      <c r="BK136" s="239">
        <f>ROUND(I136*H136,2)</f>
        <v>0</v>
      </c>
      <c r="BL136" s="14" t="s">
        <v>118</v>
      </c>
      <c r="BM136" s="238" t="s">
        <v>165</v>
      </c>
    </row>
    <row r="137" spans="1:65" s="2" customFormat="1" ht="21.75" customHeight="1">
      <c r="A137" s="35"/>
      <c r="B137" s="36"/>
      <c r="C137" s="226" t="s">
        <v>166</v>
      </c>
      <c r="D137" s="226" t="s">
        <v>119</v>
      </c>
      <c r="E137" s="227" t="s">
        <v>167</v>
      </c>
      <c r="F137" s="228" t="s">
        <v>168</v>
      </c>
      <c r="G137" s="229" t="s">
        <v>122</v>
      </c>
      <c r="H137" s="230">
        <v>3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41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118</v>
      </c>
      <c r="AT137" s="238" t="s">
        <v>119</v>
      </c>
      <c r="AU137" s="238" t="s">
        <v>83</v>
      </c>
      <c r="AY137" s="14" t="s">
        <v>116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81</v>
      </c>
      <c r="BK137" s="239">
        <f>ROUND(I137*H137,2)</f>
        <v>0</v>
      </c>
      <c r="BL137" s="14" t="s">
        <v>118</v>
      </c>
      <c r="BM137" s="238" t="s">
        <v>169</v>
      </c>
    </row>
    <row r="138" spans="1:65" s="2" customFormat="1" ht="16.5" customHeight="1">
      <c r="A138" s="35"/>
      <c r="B138" s="36"/>
      <c r="C138" s="226" t="s">
        <v>170</v>
      </c>
      <c r="D138" s="226" t="s">
        <v>119</v>
      </c>
      <c r="E138" s="227" t="s">
        <v>171</v>
      </c>
      <c r="F138" s="228" t="s">
        <v>172</v>
      </c>
      <c r="G138" s="229" t="s">
        <v>132</v>
      </c>
      <c r="H138" s="230">
        <v>34.97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41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118</v>
      </c>
      <c r="AT138" s="238" t="s">
        <v>119</v>
      </c>
      <c r="AU138" s="238" t="s">
        <v>83</v>
      </c>
      <c r="AY138" s="14" t="s">
        <v>116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81</v>
      </c>
      <c r="BK138" s="239">
        <f>ROUND(I138*H138,2)</f>
        <v>0</v>
      </c>
      <c r="BL138" s="14" t="s">
        <v>118</v>
      </c>
      <c r="BM138" s="238" t="s">
        <v>173</v>
      </c>
    </row>
    <row r="139" spans="1:65" s="2" customFormat="1" ht="21.75" customHeight="1">
      <c r="A139" s="35"/>
      <c r="B139" s="36"/>
      <c r="C139" s="226" t="s">
        <v>174</v>
      </c>
      <c r="D139" s="226" t="s">
        <v>119</v>
      </c>
      <c r="E139" s="227" t="s">
        <v>175</v>
      </c>
      <c r="F139" s="228" t="s">
        <v>176</v>
      </c>
      <c r="G139" s="229" t="s">
        <v>177</v>
      </c>
      <c r="H139" s="230">
        <v>59.449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41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118</v>
      </c>
      <c r="AT139" s="238" t="s">
        <v>119</v>
      </c>
      <c r="AU139" s="238" t="s">
        <v>83</v>
      </c>
      <c r="AY139" s="14" t="s">
        <v>116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81</v>
      </c>
      <c r="BK139" s="239">
        <f>ROUND(I139*H139,2)</f>
        <v>0</v>
      </c>
      <c r="BL139" s="14" t="s">
        <v>118</v>
      </c>
      <c r="BM139" s="238" t="s">
        <v>178</v>
      </c>
    </row>
    <row r="140" spans="1:65" s="2" customFormat="1" ht="33" customHeight="1">
      <c r="A140" s="35"/>
      <c r="B140" s="36"/>
      <c r="C140" s="226" t="s">
        <v>179</v>
      </c>
      <c r="D140" s="226" t="s">
        <v>119</v>
      </c>
      <c r="E140" s="227" t="s">
        <v>180</v>
      </c>
      <c r="F140" s="228" t="s">
        <v>181</v>
      </c>
      <c r="G140" s="229" t="s">
        <v>122</v>
      </c>
      <c r="H140" s="230">
        <v>110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41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118</v>
      </c>
      <c r="AT140" s="238" t="s">
        <v>119</v>
      </c>
      <c r="AU140" s="238" t="s">
        <v>83</v>
      </c>
      <c r="AY140" s="14" t="s">
        <v>116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81</v>
      </c>
      <c r="BK140" s="239">
        <f>ROUND(I140*H140,2)</f>
        <v>0</v>
      </c>
      <c r="BL140" s="14" t="s">
        <v>118</v>
      </c>
      <c r="BM140" s="238" t="s">
        <v>182</v>
      </c>
    </row>
    <row r="141" spans="1:65" s="2" customFormat="1" ht="21.75" customHeight="1">
      <c r="A141" s="35"/>
      <c r="B141" s="36"/>
      <c r="C141" s="226" t="s">
        <v>8</v>
      </c>
      <c r="D141" s="226" t="s">
        <v>119</v>
      </c>
      <c r="E141" s="227" t="s">
        <v>183</v>
      </c>
      <c r="F141" s="228" t="s">
        <v>184</v>
      </c>
      <c r="G141" s="229" t="s">
        <v>122</v>
      </c>
      <c r="H141" s="230">
        <v>110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41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118</v>
      </c>
      <c r="AT141" s="238" t="s">
        <v>119</v>
      </c>
      <c r="AU141" s="238" t="s">
        <v>83</v>
      </c>
      <c r="AY141" s="14" t="s">
        <v>116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81</v>
      </c>
      <c r="BK141" s="239">
        <f>ROUND(I141*H141,2)</f>
        <v>0</v>
      </c>
      <c r="BL141" s="14" t="s">
        <v>118</v>
      </c>
      <c r="BM141" s="238" t="s">
        <v>185</v>
      </c>
    </row>
    <row r="142" spans="1:65" s="2" customFormat="1" ht="16.5" customHeight="1">
      <c r="A142" s="35"/>
      <c r="B142" s="36"/>
      <c r="C142" s="240" t="s">
        <v>186</v>
      </c>
      <c r="D142" s="240" t="s">
        <v>187</v>
      </c>
      <c r="E142" s="241" t="s">
        <v>188</v>
      </c>
      <c r="F142" s="242" t="s">
        <v>189</v>
      </c>
      <c r="G142" s="243" t="s">
        <v>190</v>
      </c>
      <c r="H142" s="244">
        <v>1.65</v>
      </c>
      <c r="I142" s="245"/>
      <c r="J142" s="246">
        <f>ROUND(I142*H142,2)</f>
        <v>0</v>
      </c>
      <c r="K142" s="247"/>
      <c r="L142" s="248"/>
      <c r="M142" s="249" t="s">
        <v>1</v>
      </c>
      <c r="N142" s="250" t="s">
        <v>41</v>
      </c>
      <c r="O142" s="88"/>
      <c r="P142" s="236">
        <f>O142*H142</f>
        <v>0</v>
      </c>
      <c r="Q142" s="236">
        <v>0.001</v>
      </c>
      <c r="R142" s="236">
        <f>Q142*H142</f>
        <v>0.00165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191</v>
      </c>
      <c r="AT142" s="238" t="s">
        <v>187</v>
      </c>
      <c r="AU142" s="238" t="s">
        <v>83</v>
      </c>
      <c r="AY142" s="14" t="s">
        <v>116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81</v>
      </c>
      <c r="BK142" s="239">
        <f>ROUND(I142*H142,2)</f>
        <v>0</v>
      </c>
      <c r="BL142" s="14" t="s">
        <v>118</v>
      </c>
      <c r="BM142" s="238" t="s">
        <v>192</v>
      </c>
    </row>
    <row r="143" spans="1:65" s="2" customFormat="1" ht="16.5" customHeight="1">
      <c r="A143" s="35"/>
      <c r="B143" s="36"/>
      <c r="C143" s="226" t="s">
        <v>193</v>
      </c>
      <c r="D143" s="226" t="s">
        <v>119</v>
      </c>
      <c r="E143" s="227" t="s">
        <v>194</v>
      </c>
      <c r="F143" s="228" t="s">
        <v>195</v>
      </c>
      <c r="G143" s="229" t="s">
        <v>122</v>
      </c>
      <c r="H143" s="230">
        <v>171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41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118</v>
      </c>
      <c r="AT143" s="238" t="s">
        <v>119</v>
      </c>
      <c r="AU143" s="238" t="s">
        <v>83</v>
      </c>
      <c r="AY143" s="14" t="s">
        <v>116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81</v>
      </c>
      <c r="BK143" s="239">
        <f>ROUND(I143*H143,2)</f>
        <v>0</v>
      </c>
      <c r="BL143" s="14" t="s">
        <v>118</v>
      </c>
      <c r="BM143" s="238" t="s">
        <v>196</v>
      </c>
    </row>
    <row r="144" spans="1:65" s="2" customFormat="1" ht="21.75" customHeight="1">
      <c r="A144" s="35"/>
      <c r="B144" s="36"/>
      <c r="C144" s="226" t="s">
        <v>197</v>
      </c>
      <c r="D144" s="226" t="s">
        <v>119</v>
      </c>
      <c r="E144" s="227" t="s">
        <v>198</v>
      </c>
      <c r="F144" s="228" t="s">
        <v>199</v>
      </c>
      <c r="G144" s="229" t="s">
        <v>122</v>
      </c>
      <c r="H144" s="230">
        <v>26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41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118</v>
      </c>
      <c r="AT144" s="238" t="s">
        <v>119</v>
      </c>
      <c r="AU144" s="238" t="s">
        <v>83</v>
      </c>
      <c r="AY144" s="14" t="s">
        <v>116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81</v>
      </c>
      <c r="BK144" s="239">
        <f>ROUND(I144*H144,2)</f>
        <v>0</v>
      </c>
      <c r="BL144" s="14" t="s">
        <v>118</v>
      </c>
      <c r="BM144" s="238" t="s">
        <v>200</v>
      </c>
    </row>
    <row r="145" spans="1:65" s="2" customFormat="1" ht="16.5" customHeight="1">
      <c r="A145" s="35"/>
      <c r="B145" s="36"/>
      <c r="C145" s="226" t="s">
        <v>201</v>
      </c>
      <c r="D145" s="226" t="s">
        <v>119</v>
      </c>
      <c r="E145" s="227" t="s">
        <v>202</v>
      </c>
      <c r="F145" s="228" t="s">
        <v>203</v>
      </c>
      <c r="G145" s="229" t="s">
        <v>122</v>
      </c>
      <c r="H145" s="230">
        <v>110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41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118</v>
      </c>
      <c r="AT145" s="238" t="s">
        <v>119</v>
      </c>
      <c r="AU145" s="238" t="s">
        <v>83</v>
      </c>
      <c r="AY145" s="14" t="s">
        <v>116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81</v>
      </c>
      <c r="BK145" s="239">
        <f>ROUND(I145*H145,2)</f>
        <v>0</v>
      </c>
      <c r="BL145" s="14" t="s">
        <v>118</v>
      </c>
      <c r="BM145" s="238" t="s">
        <v>204</v>
      </c>
    </row>
    <row r="146" spans="1:63" s="12" customFormat="1" ht="22.8" customHeight="1">
      <c r="A146" s="12"/>
      <c r="B146" s="210"/>
      <c r="C146" s="211"/>
      <c r="D146" s="212" t="s">
        <v>75</v>
      </c>
      <c r="E146" s="224" t="s">
        <v>124</v>
      </c>
      <c r="F146" s="224" t="s">
        <v>205</v>
      </c>
      <c r="G146" s="211"/>
      <c r="H146" s="211"/>
      <c r="I146" s="214"/>
      <c r="J146" s="225">
        <f>BK146</f>
        <v>0</v>
      </c>
      <c r="K146" s="211"/>
      <c r="L146" s="216"/>
      <c r="M146" s="217"/>
      <c r="N146" s="218"/>
      <c r="O146" s="218"/>
      <c r="P146" s="219">
        <f>SUM(P147:P151)</f>
        <v>0</v>
      </c>
      <c r="Q146" s="218"/>
      <c r="R146" s="219">
        <f>SUM(R147:R151)</f>
        <v>40.9643375</v>
      </c>
      <c r="S146" s="218"/>
      <c r="T146" s="220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1" t="s">
        <v>81</v>
      </c>
      <c r="AT146" s="222" t="s">
        <v>75</v>
      </c>
      <c r="AU146" s="222" t="s">
        <v>81</v>
      </c>
      <c r="AY146" s="221" t="s">
        <v>116</v>
      </c>
      <c r="BK146" s="223">
        <f>SUM(BK147:BK151)</f>
        <v>0</v>
      </c>
    </row>
    <row r="147" spans="1:65" s="2" customFormat="1" ht="16.5" customHeight="1">
      <c r="A147" s="35"/>
      <c r="B147" s="36"/>
      <c r="C147" s="226" t="s">
        <v>7</v>
      </c>
      <c r="D147" s="226" t="s">
        <v>119</v>
      </c>
      <c r="E147" s="227" t="s">
        <v>206</v>
      </c>
      <c r="F147" s="228" t="s">
        <v>207</v>
      </c>
      <c r="G147" s="229" t="s">
        <v>122</v>
      </c>
      <c r="H147" s="230">
        <v>204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41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118</v>
      </c>
      <c r="AT147" s="238" t="s">
        <v>119</v>
      </c>
      <c r="AU147" s="238" t="s">
        <v>83</v>
      </c>
      <c r="AY147" s="14" t="s">
        <v>116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81</v>
      </c>
      <c r="BK147" s="239">
        <f>ROUND(I147*H147,2)</f>
        <v>0</v>
      </c>
      <c r="BL147" s="14" t="s">
        <v>118</v>
      </c>
      <c r="BM147" s="238" t="s">
        <v>208</v>
      </c>
    </row>
    <row r="148" spans="1:65" s="2" customFormat="1" ht="21.75" customHeight="1">
      <c r="A148" s="35"/>
      <c r="B148" s="36"/>
      <c r="C148" s="226" t="s">
        <v>209</v>
      </c>
      <c r="D148" s="226" t="s">
        <v>119</v>
      </c>
      <c r="E148" s="227" t="s">
        <v>210</v>
      </c>
      <c r="F148" s="228" t="s">
        <v>211</v>
      </c>
      <c r="G148" s="229" t="s">
        <v>122</v>
      </c>
      <c r="H148" s="230">
        <v>171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41</v>
      </c>
      <c r="O148" s="88"/>
      <c r="P148" s="236">
        <f>O148*H148</f>
        <v>0</v>
      </c>
      <c r="Q148" s="236">
        <v>0.08425</v>
      </c>
      <c r="R148" s="236">
        <f>Q148*H148</f>
        <v>14.40675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118</v>
      </c>
      <c r="AT148" s="238" t="s">
        <v>119</v>
      </c>
      <c r="AU148" s="238" t="s">
        <v>83</v>
      </c>
      <c r="AY148" s="14" t="s">
        <v>116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81</v>
      </c>
      <c r="BK148" s="239">
        <f>ROUND(I148*H148,2)</f>
        <v>0</v>
      </c>
      <c r="BL148" s="14" t="s">
        <v>118</v>
      </c>
      <c r="BM148" s="238" t="s">
        <v>212</v>
      </c>
    </row>
    <row r="149" spans="1:65" s="2" customFormat="1" ht="21.75" customHeight="1">
      <c r="A149" s="35"/>
      <c r="B149" s="36"/>
      <c r="C149" s="240" t="s">
        <v>213</v>
      </c>
      <c r="D149" s="240" t="s">
        <v>187</v>
      </c>
      <c r="E149" s="241" t="s">
        <v>214</v>
      </c>
      <c r="F149" s="242" t="s">
        <v>215</v>
      </c>
      <c r="G149" s="243" t="s">
        <v>122</v>
      </c>
      <c r="H149" s="244">
        <v>179.55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41</v>
      </c>
      <c r="O149" s="88"/>
      <c r="P149" s="236">
        <f>O149*H149</f>
        <v>0</v>
      </c>
      <c r="Q149" s="236">
        <v>0.113</v>
      </c>
      <c r="R149" s="236">
        <f>Q149*H149</f>
        <v>20.289150000000003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191</v>
      </c>
      <c r="AT149" s="238" t="s">
        <v>187</v>
      </c>
      <c r="AU149" s="238" t="s">
        <v>83</v>
      </c>
      <c r="AY149" s="14" t="s">
        <v>116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81</v>
      </c>
      <c r="BK149" s="239">
        <f>ROUND(I149*H149,2)</f>
        <v>0</v>
      </c>
      <c r="BL149" s="14" t="s">
        <v>118</v>
      </c>
      <c r="BM149" s="238" t="s">
        <v>216</v>
      </c>
    </row>
    <row r="150" spans="1:65" s="2" customFormat="1" ht="33" customHeight="1">
      <c r="A150" s="35"/>
      <c r="B150" s="36"/>
      <c r="C150" s="226" t="s">
        <v>217</v>
      </c>
      <c r="D150" s="226" t="s">
        <v>119</v>
      </c>
      <c r="E150" s="227" t="s">
        <v>218</v>
      </c>
      <c r="F150" s="228" t="s">
        <v>219</v>
      </c>
      <c r="G150" s="229" t="s">
        <v>122</v>
      </c>
      <c r="H150" s="230">
        <v>32.5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41</v>
      </c>
      <c r="O150" s="88"/>
      <c r="P150" s="236">
        <f>O150*H150</f>
        <v>0</v>
      </c>
      <c r="Q150" s="236">
        <v>0.101</v>
      </c>
      <c r="R150" s="236">
        <f>Q150*H150</f>
        <v>3.2825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118</v>
      </c>
      <c r="AT150" s="238" t="s">
        <v>119</v>
      </c>
      <c r="AU150" s="238" t="s">
        <v>83</v>
      </c>
      <c r="AY150" s="14" t="s">
        <v>116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4" t="s">
        <v>81</v>
      </c>
      <c r="BK150" s="239">
        <f>ROUND(I150*H150,2)</f>
        <v>0</v>
      </c>
      <c r="BL150" s="14" t="s">
        <v>118</v>
      </c>
      <c r="BM150" s="238" t="s">
        <v>220</v>
      </c>
    </row>
    <row r="151" spans="1:65" s="2" customFormat="1" ht="21.75" customHeight="1">
      <c r="A151" s="35"/>
      <c r="B151" s="36"/>
      <c r="C151" s="240" t="s">
        <v>221</v>
      </c>
      <c r="D151" s="240" t="s">
        <v>187</v>
      </c>
      <c r="E151" s="241" t="s">
        <v>222</v>
      </c>
      <c r="F151" s="242" t="s">
        <v>223</v>
      </c>
      <c r="G151" s="243" t="s">
        <v>122</v>
      </c>
      <c r="H151" s="244">
        <v>34.125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41</v>
      </c>
      <c r="O151" s="88"/>
      <c r="P151" s="236">
        <f>O151*H151</f>
        <v>0</v>
      </c>
      <c r="Q151" s="236">
        <v>0.0875</v>
      </c>
      <c r="R151" s="236">
        <f>Q151*H151</f>
        <v>2.9859375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191</v>
      </c>
      <c r="AT151" s="238" t="s">
        <v>187</v>
      </c>
      <c r="AU151" s="238" t="s">
        <v>83</v>
      </c>
      <c r="AY151" s="14" t="s">
        <v>116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81</v>
      </c>
      <c r="BK151" s="239">
        <f>ROUND(I151*H151,2)</f>
        <v>0</v>
      </c>
      <c r="BL151" s="14" t="s">
        <v>118</v>
      </c>
      <c r="BM151" s="238" t="s">
        <v>224</v>
      </c>
    </row>
    <row r="152" spans="1:63" s="12" customFormat="1" ht="22.8" customHeight="1">
      <c r="A152" s="12"/>
      <c r="B152" s="210"/>
      <c r="C152" s="211"/>
      <c r="D152" s="212" t="s">
        <v>75</v>
      </c>
      <c r="E152" s="224" t="s">
        <v>142</v>
      </c>
      <c r="F152" s="224" t="s">
        <v>225</v>
      </c>
      <c r="G152" s="211"/>
      <c r="H152" s="211"/>
      <c r="I152" s="214"/>
      <c r="J152" s="225">
        <f>BK152</f>
        <v>0</v>
      </c>
      <c r="K152" s="211"/>
      <c r="L152" s="216"/>
      <c r="M152" s="217"/>
      <c r="N152" s="218"/>
      <c r="O152" s="218"/>
      <c r="P152" s="219">
        <f>SUM(P153:P160)</f>
        <v>0</v>
      </c>
      <c r="Q152" s="218"/>
      <c r="R152" s="219">
        <f>SUM(R153:R160)</f>
        <v>32.2884185</v>
      </c>
      <c r="S152" s="218"/>
      <c r="T152" s="220">
        <f>SUM(T153:T160)</f>
        <v>112.86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1" t="s">
        <v>81</v>
      </c>
      <c r="AT152" s="222" t="s">
        <v>75</v>
      </c>
      <c r="AU152" s="222" t="s">
        <v>81</v>
      </c>
      <c r="AY152" s="221" t="s">
        <v>116</v>
      </c>
      <c r="BK152" s="223">
        <f>SUM(BK153:BK160)</f>
        <v>0</v>
      </c>
    </row>
    <row r="153" spans="1:65" s="2" customFormat="1" ht="21.75" customHeight="1">
      <c r="A153" s="35"/>
      <c r="B153" s="36"/>
      <c r="C153" s="226" t="s">
        <v>226</v>
      </c>
      <c r="D153" s="226" t="s">
        <v>119</v>
      </c>
      <c r="E153" s="227" t="s">
        <v>227</v>
      </c>
      <c r="F153" s="228" t="s">
        <v>228</v>
      </c>
      <c r="G153" s="229" t="s">
        <v>229</v>
      </c>
      <c r="H153" s="230">
        <v>2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41</v>
      </c>
      <c r="O153" s="88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118</v>
      </c>
      <c r="AT153" s="238" t="s">
        <v>119</v>
      </c>
      <c r="AU153" s="238" t="s">
        <v>83</v>
      </c>
      <c r="AY153" s="14" t="s">
        <v>116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81</v>
      </c>
      <c r="BK153" s="239">
        <f>ROUND(I153*H153,2)</f>
        <v>0</v>
      </c>
      <c r="BL153" s="14" t="s">
        <v>118</v>
      </c>
      <c r="BM153" s="238" t="s">
        <v>230</v>
      </c>
    </row>
    <row r="154" spans="1:65" s="2" customFormat="1" ht="21.75" customHeight="1">
      <c r="A154" s="35"/>
      <c r="B154" s="36"/>
      <c r="C154" s="226" t="s">
        <v>231</v>
      </c>
      <c r="D154" s="226" t="s">
        <v>119</v>
      </c>
      <c r="E154" s="227" t="s">
        <v>232</v>
      </c>
      <c r="F154" s="228" t="s">
        <v>233</v>
      </c>
      <c r="G154" s="229" t="s">
        <v>229</v>
      </c>
      <c r="H154" s="230">
        <v>1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41</v>
      </c>
      <c r="O154" s="88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118</v>
      </c>
      <c r="AT154" s="238" t="s">
        <v>119</v>
      </c>
      <c r="AU154" s="238" t="s">
        <v>83</v>
      </c>
      <c r="AY154" s="14" t="s">
        <v>116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81</v>
      </c>
      <c r="BK154" s="239">
        <f>ROUND(I154*H154,2)</f>
        <v>0</v>
      </c>
      <c r="BL154" s="14" t="s">
        <v>118</v>
      </c>
      <c r="BM154" s="238" t="s">
        <v>234</v>
      </c>
    </row>
    <row r="155" spans="1:65" s="2" customFormat="1" ht="21.75" customHeight="1">
      <c r="A155" s="35"/>
      <c r="B155" s="36"/>
      <c r="C155" s="226" t="s">
        <v>235</v>
      </c>
      <c r="D155" s="226" t="s">
        <v>119</v>
      </c>
      <c r="E155" s="227" t="s">
        <v>236</v>
      </c>
      <c r="F155" s="228" t="s">
        <v>237</v>
      </c>
      <c r="G155" s="229" t="s">
        <v>127</v>
      </c>
      <c r="H155" s="230">
        <v>210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41</v>
      </c>
      <c r="O155" s="88"/>
      <c r="P155" s="236">
        <f>O155*H155</f>
        <v>0</v>
      </c>
      <c r="Q155" s="236">
        <v>0.1295</v>
      </c>
      <c r="R155" s="236">
        <f>Q155*H155</f>
        <v>27.195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118</v>
      </c>
      <c r="AT155" s="238" t="s">
        <v>119</v>
      </c>
      <c r="AU155" s="238" t="s">
        <v>83</v>
      </c>
      <c r="AY155" s="14" t="s">
        <v>116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81</v>
      </c>
      <c r="BK155" s="239">
        <f>ROUND(I155*H155,2)</f>
        <v>0</v>
      </c>
      <c r="BL155" s="14" t="s">
        <v>118</v>
      </c>
      <c r="BM155" s="238" t="s">
        <v>238</v>
      </c>
    </row>
    <row r="156" spans="1:65" s="2" customFormat="1" ht="16.5" customHeight="1">
      <c r="A156" s="35"/>
      <c r="B156" s="36"/>
      <c r="C156" s="240" t="s">
        <v>239</v>
      </c>
      <c r="D156" s="240" t="s">
        <v>187</v>
      </c>
      <c r="E156" s="241" t="s">
        <v>240</v>
      </c>
      <c r="F156" s="242" t="s">
        <v>241</v>
      </c>
      <c r="G156" s="243" t="s">
        <v>127</v>
      </c>
      <c r="H156" s="244">
        <v>220.5</v>
      </c>
      <c r="I156" s="245"/>
      <c r="J156" s="246">
        <f>ROUND(I156*H156,2)</f>
        <v>0</v>
      </c>
      <c r="K156" s="247"/>
      <c r="L156" s="248"/>
      <c r="M156" s="249" t="s">
        <v>1</v>
      </c>
      <c r="N156" s="250" t="s">
        <v>41</v>
      </c>
      <c r="O156" s="88"/>
      <c r="P156" s="236">
        <f>O156*H156</f>
        <v>0</v>
      </c>
      <c r="Q156" s="236">
        <v>0.022</v>
      </c>
      <c r="R156" s="236">
        <f>Q156*H156</f>
        <v>4.851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191</v>
      </c>
      <c r="AT156" s="238" t="s">
        <v>187</v>
      </c>
      <c r="AU156" s="238" t="s">
        <v>83</v>
      </c>
      <c r="AY156" s="14" t="s">
        <v>116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81</v>
      </c>
      <c r="BK156" s="239">
        <f>ROUND(I156*H156,2)</f>
        <v>0</v>
      </c>
      <c r="BL156" s="14" t="s">
        <v>118</v>
      </c>
      <c r="BM156" s="238" t="s">
        <v>242</v>
      </c>
    </row>
    <row r="157" spans="1:65" s="2" customFormat="1" ht="33" customHeight="1">
      <c r="A157" s="35"/>
      <c r="B157" s="36"/>
      <c r="C157" s="226" t="s">
        <v>243</v>
      </c>
      <c r="D157" s="226" t="s">
        <v>119</v>
      </c>
      <c r="E157" s="227" t="s">
        <v>244</v>
      </c>
      <c r="F157" s="228" t="s">
        <v>245</v>
      </c>
      <c r="G157" s="229" t="s">
        <v>127</v>
      </c>
      <c r="H157" s="230">
        <v>1.3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41</v>
      </c>
      <c r="O157" s="88"/>
      <c r="P157" s="236">
        <f>O157*H157</f>
        <v>0</v>
      </c>
      <c r="Q157" s="236">
        <v>0.1295</v>
      </c>
      <c r="R157" s="236">
        <f>Q157*H157</f>
        <v>0.16835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118</v>
      </c>
      <c r="AT157" s="238" t="s">
        <v>119</v>
      </c>
      <c r="AU157" s="238" t="s">
        <v>83</v>
      </c>
      <c r="AY157" s="14" t="s">
        <v>116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81</v>
      </c>
      <c r="BK157" s="239">
        <f>ROUND(I157*H157,2)</f>
        <v>0</v>
      </c>
      <c r="BL157" s="14" t="s">
        <v>118</v>
      </c>
      <c r="BM157" s="238" t="s">
        <v>246</v>
      </c>
    </row>
    <row r="158" spans="1:65" s="2" customFormat="1" ht="16.5" customHeight="1">
      <c r="A158" s="35"/>
      <c r="B158" s="36"/>
      <c r="C158" s="240" t="s">
        <v>247</v>
      </c>
      <c r="D158" s="240" t="s">
        <v>187</v>
      </c>
      <c r="E158" s="241" t="s">
        <v>248</v>
      </c>
      <c r="F158" s="242" t="s">
        <v>249</v>
      </c>
      <c r="G158" s="243" t="s">
        <v>250</v>
      </c>
      <c r="H158" s="244">
        <v>2.211</v>
      </c>
      <c r="I158" s="245"/>
      <c r="J158" s="246">
        <f>ROUND(I158*H158,2)</f>
        <v>0</v>
      </c>
      <c r="K158" s="247"/>
      <c r="L158" s="248"/>
      <c r="M158" s="249" t="s">
        <v>1</v>
      </c>
      <c r="N158" s="250" t="s">
        <v>41</v>
      </c>
      <c r="O158" s="88"/>
      <c r="P158" s="236">
        <f>O158*H158</f>
        <v>0</v>
      </c>
      <c r="Q158" s="236">
        <v>0.0335</v>
      </c>
      <c r="R158" s="236">
        <f>Q158*H158</f>
        <v>0.0740685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191</v>
      </c>
      <c r="AT158" s="238" t="s">
        <v>187</v>
      </c>
      <c r="AU158" s="238" t="s">
        <v>83</v>
      </c>
      <c r="AY158" s="14" t="s">
        <v>116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81</v>
      </c>
      <c r="BK158" s="239">
        <f>ROUND(I158*H158,2)</f>
        <v>0</v>
      </c>
      <c r="BL158" s="14" t="s">
        <v>118</v>
      </c>
      <c r="BM158" s="238" t="s">
        <v>251</v>
      </c>
    </row>
    <row r="159" spans="1:65" s="2" customFormat="1" ht="16.5" customHeight="1">
      <c r="A159" s="35"/>
      <c r="B159" s="36"/>
      <c r="C159" s="226" t="s">
        <v>252</v>
      </c>
      <c r="D159" s="226" t="s">
        <v>119</v>
      </c>
      <c r="E159" s="227" t="s">
        <v>253</v>
      </c>
      <c r="F159" s="228" t="s">
        <v>254</v>
      </c>
      <c r="G159" s="229" t="s">
        <v>127</v>
      </c>
      <c r="H159" s="230">
        <v>1.3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41</v>
      </c>
      <c r="O159" s="88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118</v>
      </c>
      <c r="AT159" s="238" t="s">
        <v>119</v>
      </c>
      <c r="AU159" s="238" t="s">
        <v>83</v>
      </c>
      <c r="AY159" s="14" t="s">
        <v>116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4" t="s">
        <v>81</v>
      </c>
      <c r="BK159" s="239">
        <f>ROUND(I159*H159,2)</f>
        <v>0</v>
      </c>
      <c r="BL159" s="14" t="s">
        <v>118</v>
      </c>
      <c r="BM159" s="238" t="s">
        <v>255</v>
      </c>
    </row>
    <row r="160" spans="1:65" s="2" customFormat="1" ht="33" customHeight="1">
      <c r="A160" s="35"/>
      <c r="B160" s="36"/>
      <c r="C160" s="226" t="s">
        <v>256</v>
      </c>
      <c r="D160" s="226" t="s">
        <v>119</v>
      </c>
      <c r="E160" s="227" t="s">
        <v>257</v>
      </c>
      <c r="F160" s="228" t="s">
        <v>258</v>
      </c>
      <c r="G160" s="229" t="s">
        <v>132</v>
      </c>
      <c r="H160" s="230">
        <v>51.3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41</v>
      </c>
      <c r="O160" s="88"/>
      <c r="P160" s="236">
        <f>O160*H160</f>
        <v>0</v>
      </c>
      <c r="Q160" s="236">
        <v>0</v>
      </c>
      <c r="R160" s="236">
        <f>Q160*H160</f>
        <v>0</v>
      </c>
      <c r="S160" s="236">
        <v>2.2</v>
      </c>
      <c r="T160" s="237">
        <f>S160*H160</f>
        <v>112.86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118</v>
      </c>
      <c r="AT160" s="238" t="s">
        <v>119</v>
      </c>
      <c r="AU160" s="238" t="s">
        <v>83</v>
      </c>
      <c r="AY160" s="14" t="s">
        <v>116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81</v>
      </c>
      <c r="BK160" s="239">
        <f>ROUND(I160*H160,2)</f>
        <v>0</v>
      </c>
      <c r="BL160" s="14" t="s">
        <v>118</v>
      </c>
      <c r="BM160" s="238" t="s">
        <v>259</v>
      </c>
    </row>
    <row r="161" spans="1:63" s="12" customFormat="1" ht="22.8" customHeight="1">
      <c r="A161" s="12"/>
      <c r="B161" s="210"/>
      <c r="C161" s="211"/>
      <c r="D161" s="212" t="s">
        <v>75</v>
      </c>
      <c r="E161" s="224" t="s">
        <v>260</v>
      </c>
      <c r="F161" s="224" t="s">
        <v>261</v>
      </c>
      <c r="G161" s="211"/>
      <c r="H161" s="211"/>
      <c r="I161" s="214"/>
      <c r="J161" s="225">
        <f>BK161</f>
        <v>0</v>
      </c>
      <c r="K161" s="211"/>
      <c r="L161" s="216"/>
      <c r="M161" s="217"/>
      <c r="N161" s="218"/>
      <c r="O161" s="218"/>
      <c r="P161" s="219">
        <f>SUM(P162:P165)</f>
        <v>0</v>
      </c>
      <c r="Q161" s="218"/>
      <c r="R161" s="219">
        <f>SUM(R162:R165)</f>
        <v>0</v>
      </c>
      <c r="S161" s="218"/>
      <c r="T161" s="220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81</v>
      </c>
      <c r="AT161" s="222" t="s">
        <v>75</v>
      </c>
      <c r="AU161" s="222" t="s">
        <v>81</v>
      </c>
      <c r="AY161" s="221" t="s">
        <v>116</v>
      </c>
      <c r="BK161" s="223">
        <f>SUM(BK162:BK165)</f>
        <v>0</v>
      </c>
    </row>
    <row r="162" spans="1:65" s="2" customFormat="1" ht="21.75" customHeight="1">
      <c r="A162" s="35"/>
      <c r="B162" s="36"/>
      <c r="C162" s="226" t="s">
        <v>262</v>
      </c>
      <c r="D162" s="226" t="s">
        <v>119</v>
      </c>
      <c r="E162" s="227" t="s">
        <v>263</v>
      </c>
      <c r="F162" s="228" t="s">
        <v>264</v>
      </c>
      <c r="G162" s="229" t="s">
        <v>177</v>
      </c>
      <c r="H162" s="230">
        <v>146.12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41</v>
      </c>
      <c r="O162" s="88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118</v>
      </c>
      <c r="AT162" s="238" t="s">
        <v>119</v>
      </c>
      <c r="AU162" s="238" t="s">
        <v>83</v>
      </c>
      <c r="AY162" s="14" t="s">
        <v>116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81</v>
      </c>
      <c r="BK162" s="239">
        <f>ROUND(I162*H162,2)</f>
        <v>0</v>
      </c>
      <c r="BL162" s="14" t="s">
        <v>118</v>
      </c>
      <c r="BM162" s="238" t="s">
        <v>265</v>
      </c>
    </row>
    <row r="163" spans="1:65" s="2" customFormat="1" ht="21.75" customHeight="1">
      <c r="A163" s="35"/>
      <c r="B163" s="36"/>
      <c r="C163" s="226" t="s">
        <v>266</v>
      </c>
      <c r="D163" s="226" t="s">
        <v>119</v>
      </c>
      <c r="E163" s="227" t="s">
        <v>267</v>
      </c>
      <c r="F163" s="228" t="s">
        <v>268</v>
      </c>
      <c r="G163" s="229" t="s">
        <v>177</v>
      </c>
      <c r="H163" s="230">
        <v>146.12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41</v>
      </c>
      <c r="O163" s="88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118</v>
      </c>
      <c r="AT163" s="238" t="s">
        <v>119</v>
      </c>
      <c r="AU163" s="238" t="s">
        <v>83</v>
      </c>
      <c r="AY163" s="14" t="s">
        <v>116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81</v>
      </c>
      <c r="BK163" s="239">
        <f>ROUND(I163*H163,2)</f>
        <v>0</v>
      </c>
      <c r="BL163" s="14" t="s">
        <v>118</v>
      </c>
      <c r="BM163" s="238" t="s">
        <v>269</v>
      </c>
    </row>
    <row r="164" spans="1:65" s="2" customFormat="1" ht="21.75" customHeight="1">
      <c r="A164" s="35"/>
      <c r="B164" s="36"/>
      <c r="C164" s="226" t="s">
        <v>270</v>
      </c>
      <c r="D164" s="226" t="s">
        <v>119</v>
      </c>
      <c r="E164" s="227" t="s">
        <v>271</v>
      </c>
      <c r="F164" s="228" t="s">
        <v>272</v>
      </c>
      <c r="G164" s="229" t="s">
        <v>177</v>
      </c>
      <c r="H164" s="230">
        <v>146.12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41</v>
      </c>
      <c r="O164" s="88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118</v>
      </c>
      <c r="AT164" s="238" t="s">
        <v>119</v>
      </c>
      <c r="AU164" s="238" t="s">
        <v>83</v>
      </c>
      <c r="AY164" s="14" t="s">
        <v>116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4" t="s">
        <v>81</v>
      </c>
      <c r="BK164" s="239">
        <f>ROUND(I164*H164,2)</f>
        <v>0</v>
      </c>
      <c r="BL164" s="14" t="s">
        <v>118</v>
      </c>
      <c r="BM164" s="238" t="s">
        <v>273</v>
      </c>
    </row>
    <row r="165" spans="1:65" s="2" customFormat="1" ht="33" customHeight="1">
      <c r="A165" s="35"/>
      <c r="B165" s="36"/>
      <c r="C165" s="226" t="s">
        <v>274</v>
      </c>
      <c r="D165" s="226" t="s">
        <v>119</v>
      </c>
      <c r="E165" s="227" t="s">
        <v>275</v>
      </c>
      <c r="F165" s="228" t="s">
        <v>276</v>
      </c>
      <c r="G165" s="229" t="s">
        <v>177</v>
      </c>
      <c r="H165" s="230">
        <v>146.12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41</v>
      </c>
      <c r="O165" s="88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118</v>
      </c>
      <c r="AT165" s="238" t="s">
        <v>119</v>
      </c>
      <c r="AU165" s="238" t="s">
        <v>83</v>
      </c>
      <c r="AY165" s="14" t="s">
        <v>116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81</v>
      </c>
      <c r="BK165" s="239">
        <f>ROUND(I165*H165,2)</f>
        <v>0</v>
      </c>
      <c r="BL165" s="14" t="s">
        <v>118</v>
      </c>
      <c r="BM165" s="238" t="s">
        <v>277</v>
      </c>
    </row>
    <row r="166" spans="1:63" s="12" customFormat="1" ht="22.8" customHeight="1">
      <c r="A166" s="12"/>
      <c r="B166" s="210"/>
      <c r="C166" s="211"/>
      <c r="D166" s="212" t="s">
        <v>75</v>
      </c>
      <c r="E166" s="224" t="s">
        <v>278</v>
      </c>
      <c r="F166" s="224" t="s">
        <v>279</v>
      </c>
      <c r="G166" s="211"/>
      <c r="H166" s="211"/>
      <c r="I166" s="214"/>
      <c r="J166" s="225">
        <f>BK166</f>
        <v>0</v>
      </c>
      <c r="K166" s="211"/>
      <c r="L166" s="216"/>
      <c r="M166" s="217"/>
      <c r="N166" s="218"/>
      <c r="O166" s="218"/>
      <c r="P166" s="219">
        <f>P167</f>
        <v>0</v>
      </c>
      <c r="Q166" s="218"/>
      <c r="R166" s="219">
        <f>R167</f>
        <v>0</v>
      </c>
      <c r="S166" s="218"/>
      <c r="T166" s="220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1" t="s">
        <v>81</v>
      </c>
      <c r="AT166" s="222" t="s">
        <v>75</v>
      </c>
      <c r="AU166" s="222" t="s">
        <v>81</v>
      </c>
      <c r="AY166" s="221" t="s">
        <v>116</v>
      </c>
      <c r="BK166" s="223">
        <f>BK167</f>
        <v>0</v>
      </c>
    </row>
    <row r="167" spans="1:65" s="2" customFormat="1" ht="21.75" customHeight="1">
      <c r="A167" s="35"/>
      <c r="B167" s="36"/>
      <c r="C167" s="226" t="s">
        <v>280</v>
      </c>
      <c r="D167" s="226" t="s">
        <v>119</v>
      </c>
      <c r="E167" s="227" t="s">
        <v>281</v>
      </c>
      <c r="F167" s="228" t="s">
        <v>282</v>
      </c>
      <c r="G167" s="229" t="s">
        <v>177</v>
      </c>
      <c r="H167" s="230">
        <v>73.254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41</v>
      </c>
      <c r="O167" s="88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118</v>
      </c>
      <c r="AT167" s="238" t="s">
        <v>119</v>
      </c>
      <c r="AU167" s="238" t="s">
        <v>83</v>
      </c>
      <c r="AY167" s="14" t="s">
        <v>116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4" t="s">
        <v>81</v>
      </c>
      <c r="BK167" s="239">
        <f>ROUND(I167*H167,2)</f>
        <v>0</v>
      </c>
      <c r="BL167" s="14" t="s">
        <v>118</v>
      </c>
      <c r="BM167" s="238" t="s">
        <v>283</v>
      </c>
    </row>
    <row r="168" spans="1:63" s="12" customFormat="1" ht="25.9" customHeight="1">
      <c r="A168" s="12"/>
      <c r="B168" s="210"/>
      <c r="C168" s="211"/>
      <c r="D168" s="212" t="s">
        <v>75</v>
      </c>
      <c r="E168" s="213" t="s">
        <v>284</v>
      </c>
      <c r="F168" s="213" t="s">
        <v>285</v>
      </c>
      <c r="G168" s="211"/>
      <c r="H168" s="211"/>
      <c r="I168" s="214"/>
      <c r="J168" s="215">
        <f>BK168</f>
        <v>0</v>
      </c>
      <c r="K168" s="211"/>
      <c r="L168" s="216"/>
      <c r="M168" s="217"/>
      <c r="N168" s="218"/>
      <c r="O168" s="218"/>
      <c r="P168" s="219">
        <f>P169</f>
        <v>0</v>
      </c>
      <c r="Q168" s="218"/>
      <c r="R168" s="219">
        <f>R169</f>
        <v>0</v>
      </c>
      <c r="S168" s="218"/>
      <c r="T168" s="220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1" t="s">
        <v>118</v>
      </c>
      <c r="AT168" s="222" t="s">
        <v>75</v>
      </c>
      <c r="AU168" s="222" t="s">
        <v>76</v>
      </c>
      <c r="AY168" s="221" t="s">
        <v>116</v>
      </c>
      <c r="BK168" s="223">
        <f>BK169</f>
        <v>0</v>
      </c>
    </row>
    <row r="169" spans="1:65" s="2" customFormat="1" ht="21.75" customHeight="1">
      <c r="A169" s="35"/>
      <c r="B169" s="36"/>
      <c r="C169" s="226" t="s">
        <v>286</v>
      </c>
      <c r="D169" s="226" t="s">
        <v>119</v>
      </c>
      <c r="E169" s="227" t="s">
        <v>287</v>
      </c>
      <c r="F169" s="228" t="s">
        <v>288</v>
      </c>
      <c r="G169" s="229" t="s">
        <v>229</v>
      </c>
      <c r="H169" s="230">
        <v>1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41</v>
      </c>
      <c r="O169" s="88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289</v>
      </c>
      <c r="AT169" s="238" t="s">
        <v>119</v>
      </c>
      <c r="AU169" s="238" t="s">
        <v>81</v>
      </c>
      <c r="AY169" s="14" t="s">
        <v>116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81</v>
      </c>
      <c r="BK169" s="239">
        <f>ROUND(I169*H169,2)</f>
        <v>0</v>
      </c>
      <c r="BL169" s="14" t="s">
        <v>289</v>
      </c>
      <c r="BM169" s="238" t="s">
        <v>290</v>
      </c>
    </row>
    <row r="170" spans="1:63" s="12" customFormat="1" ht="25.9" customHeight="1">
      <c r="A170" s="12"/>
      <c r="B170" s="210"/>
      <c r="C170" s="211"/>
      <c r="D170" s="212" t="s">
        <v>75</v>
      </c>
      <c r="E170" s="213" t="s">
        <v>291</v>
      </c>
      <c r="F170" s="213" t="s">
        <v>292</v>
      </c>
      <c r="G170" s="211"/>
      <c r="H170" s="211"/>
      <c r="I170" s="214"/>
      <c r="J170" s="215">
        <f>BK170</f>
        <v>0</v>
      </c>
      <c r="K170" s="211"/>
      <c r="L170" s="216"/>
      <c r="M170" s="217"/>
      <c r="N170" s="218"/>
      <c r="O170" s="218"/>
      <c r="P170" s="219">
        <f>P171+P173+P175</f>
        <v>0</v>
      </c>
      <c r="Q170" s="218"/>
      <c r="R170" s="219">
        <f>R171+R173+R175</f>
        <v>0</v>
      </c>
      <c r="S170" s="218"/>
      <c r="T170" s="220">
        <f>T171+T173+T175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1" t="s">
        <v>124</v>
      </c>
      <c r="AT170" s="222" t="s">
        <v>75</v>
      </c>
      <c r="AU170" s="222" t="s">
        <v>76</v>
      </c>
      <c r="AY170" s="221" t="s">
        <v>116</v>
      </c>
      <c r="BK170" s="223">
        <f>BK171+BK173+BK175</f>
        <v>0</v>
      </c>
    </row>
    <row r="171" spans="1:63" s="12" customFormat="1" ht="22.8" customHeight="1">
      <c r="A171" s="12"/>
      <c r="B171" s="210"/>
      <c r="C171" s="211"/>
      <c r="D171" s="212" t="s">
        <v>75</v>
      </c>
      <c r="E171" s="224" t="s">
        <v>293</v>
      </c>
      <c r="F171" s="224" t="s">
        <v>294</v>
      </c>
      <c r="G171" s="211"/>
      <c r="H171" s="211"/>
      <c r="I171" s="214"/>
      <c r="J171" s="225">
        <f>BK171</f>
        <v>0</v>
      </c>
      <c r="K171" s="211"/>
      <c r="L171" s="216"/>
      <c r="M171" s="217"/>
      <c r="N171" s="218"/>
      <c r="O171" s="218"/>
      <c r="P171" s="219">
        <f>P172</f>
        <v>0</v>
      </c>
      <c r="Q171" s="218"/>
      <c r="R171" s="219">
        <f>R172</f>
        <v>0</v>
      </c>
      <c r="S171" s="218"/>
      <c r="T171" s="220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1" t="s">
        <v>124</v>
      </c>
      <c r="AT171" s="222" t="s">
        <v>75</v>
      </c>
      <c r="AU171" s="222" t="s">
        <v>81</v>
      </c>
      <c r="AY171" s="221" t="s">
        <v>116</v>
      </c>
      <c r="BK171" s="223">
        <f>BK172</f>
        <v>0</v>
      </c>
    </row>
    <row r="172" spans="1:65" s="2" customFormat="1" ht="16.5" customHeight="1">
      <c r="A172" s="35"/>
      <c r="B172" s="36"/>
      <c r="C172" s="226" t="s">
        <v>81</v>
      </c>
      <c r="D172" s="226" t="s">
        <v>119</v>
      </c>
      <c r="E172" s="227" t="s">
        <v>295</v>
      </c>
      <c r="F172" s="228" t="s">
        <v>296</v>
      </c>
      <c r="G172" s="229" t="s">
        <v>297</v>
      </c>
      <c r="H172" s="230">
        <v>1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41</v>
      </c>
      <c r="O172" s="88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298</v>
      </c>
      <c r="AT172" s="238" t="s">
        <v>119</v>
      </c>
      <c r="AU172" s="238" t="s">
        <v>83</v>
      </c>
      <c r="AY172" s="14" t="s">
        <v>116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4" t="s">
        <v>81</v>
      </c>
      <c r="BK172" s="239">
        <f>ROUND(I172*H172,2)</f>
        <v>0</v>
      </c>
      <c r="BL172" s="14" t="s">
        <v>298</v>
      </c>
      <c r="BM172" s="238" t="s">
        <v>299</v>
      </c>
    </row>
    <row r="173" spans="1:63" s="12" customFormat="1" ht="22.8" customHeight="1">
      <c r="A173" s="12"/>
      <c r="B173" s="210"/>
      <c r="C173" s="211"/>
      <c r="D173" s="212" t="s">
        <v>75</v>
      </c>
      <c r="E173" s="224" t="s">
        <v>300</v>
      </c>
      <c r="F173" s="224" t="s">
        <v>301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P174</f>
        <v>0</v>
      </c>
      <c r="Q173" s="218"/>
      <c r="R173" s="219">
        <f>R174</f>
        <v>0</v>
      </c>
      <c r="S173" s="218"/>
      <c r="T173" s="220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124</v>
      </c>
      <c r="AT173" s="222" t="s">
        <v>75</v>
      </c>
      <c r="AU173" s="222" t="s">
        <v>81</v>
      </c>
      <c r="AY173" s="221" t="s">
        <v>116</v>
      </c>
      <c r="BK173" s="223">
        <f>BK174</f>
        <v>0</v>
      </c>
    </row>
    <row r="174" spans="1:65" s="2" customFormat="1" ht="16.5" customHeight="1">
      <c r="A174" s="35"/>
      <c r="B174" s="36"/>
      <c r="C174" s="226" t="s">
        <v>83</v>
      </c>
      <c r="D174" s="226" t="s">
        <v>119</v>
      </c>
      <c r="E174" s="227" t="s">
        <v>302</v>
      </c>
      <c r="F174" s="228" t="s">
        <v>303</v>
      </c>
      <c r="G174" s="229" t="s">
        <v>297</v>
      </c>
      <c r="H174" s="230">
        <v>1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41</v>
      </c>
      <c r="O174" s="88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298</v>
      </c>
      <c r="AT174" s="238" t="s">
        <v>119</v>
      </c>
      <c r="AU174" s="238" t="s">
        <v>83</v>
      </c>
      <c r="AY174" s="14" t="s">
        <v>116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4" t="s">
        <v>81</v>
      </c>
      <c r="BK174" s="239">
        <f>ROUND(I174*H174,2)</f>
        <v>0</v>
      </c>
      <c r="BL174" s="14" t="s">
        <v>298</v>
      </c>
      <c r="BM174" s="238" t="s">
        <v>304</v>
      </c>
    </row>
    <row r="175" spans="1:63" s="12" customFormat="1" ht="22.8" customHeight="1">
      <c r="A175" s="12"/>
      <c r="B175" s="210"/>
      <c r="C175" s="211"/>
      <c r="D175" s="212" t="s">
        <v>75</v>
      </c>
      <c r="E175" s="224" t="s">
        <v>305</v>
      </c>
      <c r="F175" s="224" t="s">
        <v>306</v>
      </c>
      <c r="G175" s="211"/>
      <c r="H175" s="211"/>
      <c r="I175" s="214"/>
      <c r="J175" s="225">
        <f>BK175</f>
        <v>0</v>
      </c>
      <c r="K175" s="211"/>
      <c r="L175" s="216"/>
      <c r="M175" s="217"/>
      <c r="N175" s="218"/>
      <c r="O175" s="218"/>
      <c r="P175" s="219">
        <f>P176</f>
        <v>0</v>
      </c>
      <c r="Q175" s="218"/>
      <c r="R175" s="219">
        <f>R176</f>
        <v>0</v>
      </c>
      <c r="S175" s="218"/>
      <c r="T175" s="220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1" t="s">
        <v>124</v>
      </c>
      <c r="AT175" s="222" t="s">
        <v>75</v>
      </c>
      <c r="AU175" s="222" t="s">
        <v>81</v>
      </c>
      <c r="AY175" s="221" t="s">
        <v>116</v>
      </c>
      <c r="BK175" s="223">
        <f>BK176</f>
        <v>0</v>
      </c>
    </row>
    <row r="176" spans="1:65" s="2" customFormat="1" ht="16.5" customHeight="1">
      <c r="A176" s="35"/>
      <c r="B176" s="36"/>
      <c r="C176" s="226" t="s">
        <v>307</v>
      </c>
      <c r="D176" s="226" t="s">
        <v>119</v>
      </c>
      <c r="E176" s="227" t="s">
        <v>308</v>
      </c>
      <c r="F176" s="228" t="s">
        <v>309</v>
      </c>
      <c r="G176" s="229" t="s">
        <v>297</v>
      </c>
      <c r="H176" s="230">
        <v>1</v>
      </c>
      <c r="I176" s="231"/>
      <c r="J176" s="232">
        <f>ROUND(I176*H176,2)</f>
        <v>0</v>
      </c>
      <c r="K176" s="233"/>
      <c r="L176" s="41"/>
      <c r="M176" s="251" t="s">
        <v>1</v>
      </c>
      <c r="N176" s="252" t="s">
        <v>41</v>
      </c>
      <c r="O176" s="253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298</v>
      </c>
      <c r="AT176" s="238" t="s">
        <v>119</v>
      </c>
      <c r="AU176" s="238" t="s">
        <v>83</v>
      </c>
      <c r="AY176" s="14" t="s">
        <v>116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4" t="s">
        <v>81</v>
      </c>
      <c r="BK176" s="239">
        <f>ROUND(I176*H176,2)</f>
        <v>0</v>
      </c>
      <c r="BL176" s="14" t="s">
        <v>298</v>
      </c>
      <c r="BM176" s="238" t="s">
        <v>310</v>
      </c>
    </row>
    <row r="177" spans="1:31" s="2" customFormat="1" ht="6.95" customHeight="1">
      <c r="A177" s="35"/>
      <c r="B177" s="63"/>
      <c r="C177" s="64"/>
      <c r="D177" s="64"/>
      <c r="E177" s="64"/>
      <c r="F177" s="64"/>
      <c r="G177" s="64"/>
      <c r="H177" s="64"/>
      <c r="I177" s="174"/>
      <c r="J177" s="64"/>
      <c r="K177" s="64"/>
      <c r="L177" s="41"/>
      <c r="M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</row>
  </sheetData>
  <sheetProtection password="CC35" sheet="1" objects="1" scenarios="1" formatColumns="0" formatRows="0" autoFilter="0"/>
  <autoFilter ref="C122:K176"/>
  <mergeCells count="6">
    <mergeCell ref="E7:H7"/>
    <mergeCell ref="E16:H16"/>
    <mergeCell ref="E25:H25"/>
    <mergeCell ref="E85:H85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LENOVO\ADMIN</dc:creator>
  <cp:keywords/>
  <dc:description/>
  <cp:lastModifiedBy>LENOVO\ADMIN</cp:lastModifiedBy>
  <dcterms:created xsi:type="dcterms:W3CDTF">2020-02-13T08:01:43Z</dcterms:created>
  <dcterms:modified xsi:type="dcterms:W3CDTF">2020-02-13T08:01:46Z</dcterms:modified>
  <cp:category/>
  <cp:version/>
  <cp:contentType/>
  <cp:contentStatus/>
</cp:coreProperties>
</file>