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chodník 1" sheetId="2" r:id="rId2"/>
    <sheet name="02 - chodník 2" sheetId="3" r:id="rId3"/>
    <sheet name="03 - VRN" sheetId="4" r:id="rId4"/>
  </sheets>
  <definedNames>
    <definedName name="_xlnm.Print_Area" localSheetId="0">'Rekapitulace stavby'!$D$4:$AO$76,'Rekapitulace stavby'!$C$82:$AQ$98</definedName>
    <definedName name="_xlnm._FilterDatabase" localSheetId="1" hidden="1">'01 - chodník 1'!$C$123:$K$204</definedName>
    <definedName name="_xlnm.Print_Area" localSheetId="1">'01 - chodník 1'!$C$4:$J$76,'01 - chodník 1'!$C$82:$J$105,'01 - chodník 1'!$C$111:$K$204</definedName>
    <definedName name="_xlnm._FilterDatabase" localSheetId="2" hidden="1">'02 - chodník 2'!$C$121:$K$183</definedName>
    <definedName name="_xlnm.Print_Area" localSheetId="2">'02 - chodník 2'!$C$4:$J$76,'02 - chodník 2'!$C$82:$J$103,'02 - chodník 2'!$C$109:$K$183</definedName>
    <definedName name="_xlnm._FilterDatabase" localSheetId="3" hidden="1">'03 - VRN'!$C$117:$K$122</definedName>
    <definedName name="_xlnm.Print_Area" localSheetId="3">'03 - VRN'!$C$4:$J$76,'03 - VRN'!$C$82:$J$99,'03 - VRN'!$C$105:$K$122</definedName>
    <definedName name="_xlnm.Print_Titles" localSheetId="0">'Rekapitulace stavby'!$92:$92</definedName>
    <definedName name="_xlnm.Print_Titles" localSheetId="1">'01 - chodník 1'!$123:$123</definedName>
    <definedName name="_xlnm.Print_Titles" localSheetId="2">'02 - chodník 2'!$121:$121</definedName>
    <definedName name="_xlnm.Print_Titles" localSheetId="3">'03 - VRN'!$117:$117</definedName>
  </definedNames>
  <calcPr fullCalcOnLoad="1"/>
</workbook>
</file>

<file path=xl/sharedStrings.xml><?xml version="1.0" encoding="utf-8"?>
<sst xmlns="http://schemas.openxmlformats.org/spreadsheetml/2006/main" count="1786" uniqueCount="338">
  <si>
    <t>Export Komplet</t>
  </si>
  <si>
    <t/>
  </si>
  <si>
    <t>2.0</t>
  </si>
  <si>
    <t>ZAMOK</t>
  </si>
  <si>
    <t>False</t>
  </si>
  <si>
    <t>{58dbf1e2-1f61-40b3-b3f3-57557fcf9b95}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</si>
  <si>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</si>
  <si>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</si>
  <si>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</si>
  <si>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</si>
  <si>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</si>
  <si>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</si>
  <si>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</si>
  <si>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</si>
  <si>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20190506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</si>
  <si>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</si>
  <si>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</si>
  <si>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Chodníky MŠ Pramínek</t>
  </si>
  <si>
    <t>KSO:</t>
  </si>
  <si>
    <t>CC-CZ:</t>
  </si>
  <si>
    <t>Místo:</t>
  </si>
  <si>
    <t>Liberec</t>
  </si>
  <si>
    <t>Datum:</t>
  </si>
  <si>
    <t>6. 5. 2019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</si>
  <si>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</si>
  <si>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</si>
  <si>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</si>
  <si>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</si>
  <si>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</si>
  <si>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</si>
  <si>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</si>
  <si>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</si>
  <si>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</si>
  <si>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</si>
  <si>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</si>
  <si>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</si>
  <si>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</si>
  <si>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</si>
  <si>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</si>
  <si>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</si>
  <si>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</si>
  <si>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</si>
  <si>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</si>
  <si>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</si>
  <si>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</si>
  <si>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</si>
  <si>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</si>
  <si>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</si>
  <si>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</si>
  <si>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</si>
  <si>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</si>
  <si>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</si>
  <si>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</si>
  <si>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</si>
  <si>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</si>
  <si>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</si>
  <si>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</si>
  <si>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</si>
  <si>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</si>
  <si>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</si>
  <si>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</si>
  <si>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</si>
  <si>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</si>
  <si>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</si>
  <si>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</si>
  <si>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</si>
  <si>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</si>
  <si>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</si>
  <si>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</si>
  <si>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</si>
  <si>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</si>
  <si>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</si>
  <si>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</si>
  <si>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</si>
  <si>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</si>
  <si>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</si>
  <si>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</si>
  <si>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</si>
  <si>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</si>
  <si>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</si>
  <si>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</si>
  <si>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chodník 1</t>
  </si>
  <si>
    <t>STA</t>
  </si>
  <si>
    <t>1</t>
  </si>
  <si>
    <t>{39acd2b5-f73a-4d70-843a-3acf3c7a345c}</t>
  </si>
  <si>
    <t>2</t>
  </si>
  <si>
    <t>02</t>
  </si>
  <si>
    <t>chodník 2</t>
  </si>
  <si>
    <t>{d4468c02-2f05-4a34-b3fb-fa27ebe4c167}</t>
  </si>
  <si>
    <t>03</t>
  </si>
  <si>
    <t>VRN</t>
  </si>
  <si>
    <t>{33b089b1-d66b-49cf-ae42-dd6e9f5c14fa}</t>
  </si>
  <si>
    <t>KRYCÍ LIST SOUPISU PRACÍ</t>
  </si>
  <si>
    <t>Objekt:</t>
  </si>
  <si>
    <t>01 - chodník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</si>
  <si>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</si>
  <si>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</si>
  <si>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</si>
  <si>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</si>
  <si>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</si>
  <si>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</si>
  <si>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</si>
  <si>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</si>
  <si>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</si>
  <si>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</si>
  <si>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</si>
  <si>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</si>
  <si>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</si>
  <si>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</si>
  <si>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</si>
  <si>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</si>
  <si>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</si>
  <si>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</si>
  <si>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</si>
  <si>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</si>
  <si>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</si>
  <si>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</si>
  <si>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</si>
  <si>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</si>
  <si>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</si>
  <si>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</si>
  <si>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</si>
  <si>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</si>
  <si>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</si>
  <si>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</si>
  <si>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</si>
  <si>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112251221</t>
  </si>
  <si>
    <t>Odstranění pařezů rovině nebo na svahu do 1:5 odfrézováním do hloubky 0,5 m</t>
  </si>
  <si>
    <t>m2</t>
  </si>
  <si>
    <t>CS ÚRS 2020 01</t>
  </si>
  <si>
    <t>4</t>
  </si>
  <si>
    <t>184297506</t>
  </si>
  <si>
    <t>PP</t>
  </si>
  <si>
    <t>Odstranění pařezu odfrézováním nebo odvrtáním hloubky přes 200 do 500 mm v rovině nebo na svahu do 1:5</t>
  </si>
  <si>
    <t>VV</t>
  </si>
  <si>
    <t>0,3*2</t>
  </si>
  <si>
    <t>11252R</t>
  </si>
  <si>
    <t>odstranění kořenů a jejich ošetření</t>
  </si>
  <si>
    <t>225335314</t>
  </si>
  <si>
    <t>3</t>
  </si>
  <si>
    <t>113106142</t>
  </si>
  <si>
    <t>Rozebrání dlažeb z betonových nebo kamenných dlaždic komunikací pro pěší strojně pl přes 50 m2</t>
  </si>
  <si>
    <t>1578163485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</si>
  <si>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</si>
  <si>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113204111</t>
  </si>
  <si>
    <t>Vytrhání obrub záhonových</t>
  </si>
  <si>
    <t>m</t>
  </si>
  <si>
    <t>1104198684</t>
  </si>
  <si>
    <t>Vytrhání obrub  s vybouráním lože, s přemístěním hmot na skládku na vzdálenost do 3 m nebo s naložením na dopravní prostředek záhonových</t>
  </si>
  <si>
    <t>16,15*2+43,78-1,5-2,05+30,42+9,53+4,9*2+1,6+4,45*2+5,5</t>
  </si>
  <si>
    <t>Součet</t>
  </si>
  <si>
    <t>5</t>
  </si>
  <si>
    <t>122251102</t>
  </si>
  <si>
    <t>Odkopávky a prokopávky nezapažené v hornině třídy těžitelnosti I, skupiny 3 objem do 50 m3 strojně</t>
  </si>
  <si>
    <t>m3</t>
  </si>
  <si>
    <t>1883075236</t>
  </si>
  <si>
    <t>Odkopávky a prokopávky nezapažené strojně v hornině třídy těžitelnosti I skupiny 3 přes 20 do 50 m3</t>
  </si>
  <si>
    <t>178,340*0,15</t>
  </si>
  <si>
    <t>6</t>
  </si>
  <si>
    <t>131251100</t>
  </si>
  <si>
    <t>Hloubení jam nezapažených v hornině třídy těžitelnosti I, skupiny 3 objem do 20 m3 strojně</t>
  </si>
  <si>
    <t>120835453</t>
  </si>
  <si>
    <t>Hloubení nezapažených jam a zářezů strojně s urovnáním dna do předepsaného profilu a spádu v hornině třídy těžitelnosti I skupiny 3 do 20 m3</t>
  </si>
  <si>
    <t>7</t>
  </si>
  <si>
    <t>132251101</t>
  </si>
  <si>
    <t>Hloubení rýh nezapažených  š do 800 mm v hornině třídy těžitelnosti I, skupiny 3 objem do 20 m3 strojně</t>
  </si>
  <si>
    <t>-1036578307</t>
  </si>
  <si>
    <t>Hloubení nezapažených rýh šířky do 800 mm strojně s urovnáním dna do předepsaného profilu a spádu v hornině třídy těžitelnosti I skupiny 3 do 20 m3</t>
  </si>
  <si>
    <t>138,28*0,3*0,1+138,28*0,15*0,3</t>
  </si>
  <si>
    <t>8</t>
  </si>
  <si>
    <t>162701109</t>
  </si>
  <si>
    <t>Příplatek k vodorovnému přemístění výkopku/sypaniny z horniny tř. 1 až 4 ZKD 1000 m přes 10000 m</t>
  </si>
  <si>
    <t>CS ÚRS 2019 01</t>
  </si>
  <si>
    <t>-1223005994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</si>
  <si>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</si>
  <si>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37,122</t>
  </si>
  <si>
    <t>37,122*10 'Přepočtené koeficientem množství</t>
  </si>
  <si>
    <t>9</t>
  </si>
  <si>
    <t>162751117</t>
  </si>
  <si>
    <t>Vodorovné přemístění do 10000 m výkopku/sypaniny z horniny třídy těžitelnosti I, skupiny 1 až 3</t>
  </si>
  <si>
    <t>-1758551635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</si>
  <si>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</si>
  <si>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26,751+10,371+2</t>
  </si>
  <si>
    <t>10</t>
  </si>
  <si>
    <t>162751119</t>
  </si>
  <si>
    <t>Příplatek k vodorovnému přemístění výkopku/sypaniny z horniny třídy těžitelnosti I, skupiny 1 až 3 ZKD 1000 m přes 10000 m</t>
  </si>
  <si>
    <t>94865403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</si>
  <si>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</si>
  <si>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39,122</t>
  </si>
  <si>
    <t>39,122*10 'Přepočtené koeficientem množství</t>
  </si>
  <si>
    <t>11</t>
  </si>
  <si>
    <t>171201201</t>
  </si>
  <si>
    <t>Uložení sypaniny na skládky</t>
  </si>
  <si>
    <t>346026142</t>
  </si>
  <si>
    <t>Uložení sypaniny na skládky nebo meziskládky bez hutnění s upravením uložené sypaniny do předepsaného tvaru</t>
  </si>
  <si>
    <t>12</t>
  </si>
  <si>
    <t>171201221</t>
  </si>
  <si>
    <t>Poplatek za uložení na skládce (skládkovné) zeminy a kamení kód odpadu 17 05 04</t>
  </si>
  <si>
    <t>t</t>
  </si>
  <si>
    <t>48403219</t>
  </si>
  <si>
    <t>Poplatek za uložení stavebního odpadu na skládce (skládkovné) zeminy a kamení zatříděného do Katalogu odpadů pod kódem 17 05 04</t>
  </si>
  <si>
    <t>39,122*1,8 'Přepočtené koeficientem množství</t>
  </si>
  <si>
    <t>13</t>
  </si>
  <si>
    <t>181951112</t>
  </si>
  <si>
    <t>Úprava pláně v hornině třídy těžitelnosti I, skupiny 1 až 3 se zhutněním</t>
  </si>
  <si>
    <t>-1878039486</t>
  </si>
  <si>
    <t>Úprava pláně vyrovnáním výškových rozdílů strojně v hornině třídy těžitelnosti I, skupiny 1 až 3 se zhutněním</t>
  </si>
  <si>
    <t>138,28*0,5</t>
  </si>
  <si>
    <t>Zakládání</t>
  </si>
  <si>
    <t>14</t>
  </si>
  <si>
    <t>211521111</t>
  </si>
  <si>
    <t>Výplň odvodňovacích žeber nebo trativodů kamenivem hrubým drceným frakce 63 až 125 mm</t>
  </si>
  <si>
    <t>-106093893</t>
  </si>
  <si>
    <t>Výplň kamenivem do rýh odvodňovacích žeber nebo trativodů  bez zhutnění, s úpravou povrchu výplně kamenivem hrubým drceným frakce 63 až 125 mm</t>
  </si>
  <si>
    <t>Komunikace pozemní</t>
  </si>
  <si>
    <t>564851111</t>
  </si>
  <si>
    <t>Podklad ze štěrkodrtě ŠD tl 150 mm</t>
  </si>
  <si>
    <t>-1378155705</t>
  </si>
  <si>
    <t>Podklad ze štěrkodrti ŠD  s rozprostřením a zhutněním, po zhutnění tl. 150 mm</t>
  </si>
  <si>
    <t>178,340</t>
  </si>
  <si>
    <t>16</t>
  </si>
  <si>
    <t>596211112</t>
  </si>
  <si>
    <t>Kladení zámkové dlažby komunikací pro pěší tl 60 mm skupiny A pl do 300 m2</t>
  </si>
  <si>
    <t>-1136679691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</si>
  <si>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</si>
  <si>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17</t>
  </si>
  <si>
    <t>M</t>
  </si>
  <si>
    <t>59245015</t>
  </si>
  <si>
    <t>dlažba zámková profilová základní 200x165x60mm přírodní</t>
  </si>
  <si>
    <t>-1696636265</t>
  </si>
  <si>
    <t>dlažba zámková tvaru I 200x165x60mm přírodní</t>
  </si>
  <si>
    <t>178,34*1,02 'Přepočtené koeficientem množství</t>
  </si>
  <si>
    <t>Trubní vedení</t>
  </si>
  <si>
    <t>18</t>
  </si>
  <si>
    <t>871265211</t>
  </si>
  <si>
    <t>Kanalizační potrubí z tvrdého PVC jednovrstvé tuhost třídy SN4 DN 110</t>
  </si>
  <si>
    <t>-1057632130</t>
  </si>
  <si>
    <t>Kanalizační potrubí z tvrdého PVC v otevřeném výkopu ve sklonu do 20 %, hladkého plnostěnného jednovrstvého, tuhost třídy SN 4 DN 110</t>
  </si>
  <si>
    <t>Ostatní konstrukce a práce, bourání</t>
  </si>
  <si>
    <t>19</t>
  </si>
  <si>
    <t>916331112</t>
  </si>
  <si>
    <t>Osazení zahradního obrubníku betonového do lože z betonu s boční opěrou</t>
  </si>
  <si>
    <t>-131722712</t>
  </si>
  <si>
    <t>Osazení zahradního obrubníku betonového s ložem tl. od 50 do 100 mm z betonu prostého tř. C 12/15 s boční opěrou z betonu prostého tř. C 12/15</t>
  </si>
  <si>
    <t>20</t>
  </si>
  <si>
    <t>59217002</t>
  </si>
  <si>
    <t>obrubník betonový zahradní šedý 1000x50x200mm</t>
  </si>
  <si>
    <t>-1833262536</t>
  </si>
  <si>
    <t>935932211</t>
  </si>
  <si>
    <t>Odvodňovací plastový žlab pro zatížení B125 vnitřní š 100 mm s roštem mřížkovým z Pz oceli</t>
  </si>
  <si>
    <t>1255243909</t>
  </si>
  <si>
    <t>Odvodňovací plastový žlab pro třídu zatížení B 125 vnitřní šířky 100 mm s krycím roštem mřížkovým z pozinkované oceli</t>
  </si>
  <si>
    <t>997</t>
  </si>
  <si>
    <t>Přesun sutě</t>
  </si>
  <si>
    <t>22</t>
  </si>
  <si>
    <t>997221151</t>
  </si>
  <si>
    <t>Vodorovná doprava suti z kusových materiálů stavebním kolečkem do 50 m</t>
  </si>
  <si>
    <t>-238616877</t>
  </si>
  <si>
    <t>Vodorovná doprava suti stavebním kolečkem s naložením a se složením z kusových materiálů, na vzdálenost do 50 m</t>
  </si>
  <si>
    <t>51,008</t>
  </si>
  <si>
    <t>23</t>
  </si>
  <si>
    <t>997221561</t>
  </si>
  <si>
    <t>Vodorovná doprava suti z kusových materiálů do 1 km</t>
  </si>
  <si>
    <t>2003988118</t>
  </si>
  <si>
    <t>Vodorovná doprava suti  bez naložení, ale se složením a s hrubým urovnáním z kusových materiálů, na vzdálenost do 1 km</t>
  </si>
  <si>
    <t>24</t>
  </si>
  <si>
    <t>997221569</t>
  </si>
  <si>
    <t>Příplatek ZKD 1 km u vodorovné dopravy suti z kusových materiálů</t>
  </si>
  <si>
    <t>-1048684659</t>
  </si>
  <si>
    <t>Vodorovná doprava suti  bez naložení, ale se složením a s hrubým urovnáním Příplatek k ceně za každý další i započatý 1 km přes 1 km</t>
  </si>
  <si>
    <t>51,008*19 'Přepočtené koeficientem množství</t>
  </si>
  <si>
    <t>25</t>
  </si>
  <si>
    <t>997221611</t>
  </si>
  <si>
    <t>Nakládání suti na dopravní prostředky pro vodorovnou dopravu</t>
  </si>
  <si>
    <t>-636561837</t>
  </si>
  <si>
    <t>Nakládání na dopravní prostředky  pro vodorovnou dopravu suti</t>
  </si>
  <si>
    <t>26</t>
  </si>
  <si>
    <t>997221861</t>
  </si>
  <si>
    <t>Poplatek za uložení stavebního odpadu na recyklační skládce (skládkovné) z prostého betonu pod kódem 17 01 01</t>
  </si>
  <si>
    <t>-2006814647</t>
  </si>
  <si>
    <t>Poplatek za uložení stavebního odpadu na recyklační skládce (skládkovné) z prostého betonu zatříděného do Katalogu odpadů pod kódem 17 01 01</t>
  </si>
  <si>
    <t>998</t>
  </si>
  <si>
    <t>Přesun hmot</t>
  </si>
  <si>
    <t>27</t>
  </si>
  <si>
    <t>998223011</t>
  </si>
  <si>
    <t>Přesun hmot pro pozemní komunikace s krytem dlážděným</t>
  </si>
  <si>
    <t>61842177</t>
  </si>
  <si>
    <t>Přesun hmot pro pozemní komunikace s krytem dlážděným  dopravní vzdálenost do 200 m jakékoliv délky objektu</t>
  </si>
  <si>
    <t>02 - chodník 2</t>
  </si>
  <si>
    <t>1103492725</t>
  </si>
  <si>
    <t>1752954551</t>
  </si>
  <si>
    <t>11,3*2+15,35*2+3,8*2+5,11*2+6,7*2+26,75*2</t>
  </si>
  <si>
    <t>122251101</t>
  </si>
  <si>
    <t>Odkopávky a prokopávky nezapažené v hornině třídy těžitelnosti I, skupiny 3 objem do 20 m3 strojně</t>
  </si>
  <si>
    <t>-44751217</t>
  </si>
  <si>
    <t>Odkopávky a prokopávky nezapažené strojně v hornině třídy těžitelnosti I skupiny 3 do 20 m3</t>
  </si>
  <si>
    <t>108,06*0,15</t>
  </si>
  <si>
    <t>806121837</t>
  </si>
  <si>
    <t>138,02*0,3*0,1+138,02*0,15*0,3</t>
  </si>
  <si>
    <t>40204303</t>
  </si>
  <si>
    <t>16,209+10,352</t>
  </si>
  <si>
    <t>1999355666</t>
  </si>
  <si>
    <t>26,561*10 'Přepočtené koeficientem množství</t>
  </si>
  <si>
    <t>-396990051</t>
  </si>
  <si>
    <t>-166740470</t>
  </si>
  <si>
    <t>26,561*1,8 'Přepočtené koeficientem množství</t>
  </si>
  <si>
    <t>181951102</t>
  </si>
  <si>
    <t>Úprava pláně v hornině tř. 1 až 4 se zhutněním</t>
  </si>
  <si>
    <t>-411408739</t>
  </si>
  <si>
    <t>Úprava pláně vyrovnáním výškových rozdílů  v hornině tř. 1 až 4 se zhutněním</t>
  </si>
  <si>
    <t>138,02*0,5</t>
  </si>
  <si>
    <t>-861321060</t>
  </si>
  <si>
    <t>1142993926</t>
  </si>
  <si>
    <t>108,06</t>
  </si>
  <si>
    <t>158975626</t>
  </si>
  <si>
    <t>1605751010</t>
  </si>
  <si>
    <t>108,06*1,02 'Přepočtené koeficientem množství</t>
  </si>
  <si>
    <t>474784704</t>
  </si>
  <si>
    <t>-1244688413</t>
  </si>
  <si>
    <t>1432085818</t>
  </si>
  <si>
    <t>33,086</t>
  </si>
  <si>
    <t>2032119673</t>
  </si>
  <si>
    <t>174411217</t>
  </si>
  <si>
    <t>33,076*19 'Přepočtené koeficientem množství</t>
  </si>
  <si>
    <t>-529662779</t>
  </si>
  <si>
    <t>33,076</t>
  </si>
  <si>
    <t>836461735</t>
  </si>
  <si>
    <t>03 -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</si>
  <si>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</si>
  <si>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</si>
  <si>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</si>
  <si>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</si>
  <si>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</si>
  <si>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032903000</t>
  </si>
  <si>
    <t>Náklady na provoz a údržbu vybavení staveniště</t>
  </si>
  <si>
    <t>soubor</t>
  </si>
  <si>
    <t>1024</t>
  </si>
  <si>
    <t>1426919165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</si>
</sst>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20190506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Chodníky MŠ Pramínek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Liberec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6. 5. 2019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chodník 1'!J30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'01 - chodník 1'!P124</f>
        <v>0</v>
      </c>
      <c r="AV95" s="127">
        <f>'01 - chodník 1'!J33</f>
        <v>0</v>
      </c>
      <c r="AW95" s="127">
        <f>'01 - chodník 1'!J34</f>
        <v>0</v>
      </c>
      <c r="AX95" s="127">
        <f>'01 - chodník 1'!J35</f>
        <v>0</v>
      </c>
      <c r="AY95" s="127">
        <f>'01 - chodník 1'!J36</f>
        <v>0</v>
      </c>
      <c r="AZ95" s="127">
        <f>'01 - chodník 1'!F33</f>
        <v>0</v>
      </c>
      <c r="BA95" s="127">
        <f>'01 - chodník 1'!F34</f>
        <v>0</v>
      </c>
      <c r="BB95" s="127">
        <f>'01 - chodník 1'!F35</f>
        <v>0</v>
      </c>
      <c r="BC95" s="127">
        <f>'01 - chodník 1'!F36</f>
        <v>0</v>
      </c>
      <c r="BD95" s="129">
        <f>'01 - chodník 1'!F37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118" t="s">
        <v>79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chodník 2'!J30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26">
        <v>0</v>
      </c>
      <c r="AT96" s="127">
        <f>ROUND(SUM(AV96:AW96),2)</f>
        <v>0</v>
      </c>
      <c r="AU96" s="128">
        <f>'02 - chodník 2'!P122</f>
        <v>0</v>
      </c>
      <c r="AV96" s="127">
        <f>'02 - chodník 2'!J33</f>
        <v>0</v>
      </c>
      <c r="AW96" s="127">
        <f>'02 - chodník 2'!J34</f>
        <v>0</v>
      </c>
      <c r="AX96" s="127">
        <f>'02 - chodník 2'!J35</f>
        <v>0</v>
      </c>
      <c r="AY96" s="127">
        <f>'02 - chodník 2'!J36</f>
        <v>0</v>
      </c>
      <c r="AZ96" s="127">
        <f>'02 - chodník 2'!F33</f>
        <v>0</v>
      </c>
      <c r="BA96" s="127">
        <f>'02 - chodník 2'!F34</f>
        <v>0</v>
      </c>
      <c r="BB96" s="127">
        <f>'02 - chodník 2'!F35</f>
        <v>0</v>
      </c>
      <c r="BC96" s="127">
        <f>'02 - chodník 2'!F36</f>
        <v>0</v>
      </c>
      <c r="BD96" s="129">
        <f>'02 - chodník 2'!F37</f>
        <v>0</v>
      </c>
      <c r="BE96" s="7"/>
      <c r="BT96" s="130" t="s">
        <v>83</v>
      </c>
      <c r="BV96" s="130" t="s">
        <v>77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91" s="7" customFormat="1" ht="16.5" customHeight="1">
      <c r="A97" s="118" t="s">
        <v>79</v>
      </c>
      <c r="B97" s="119"/>
      <c r="C97" s="120"/>
      <c r="D97" s="121" t="s">
        <v>89</v>
      </c>
      <c r="E97" s="121"/>
      <c r="F97" s="121"/>
      <c r="G97" s="121"/>
      <c r="H97" s="121"/>
      <c r="I97" s="122"/>
      <c r="J97" s="121" t="s">
        <v>90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VRN'!J30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82</v>
      </c>
      <c r="AR97" s="125"/>
      <c r="AS97" s="131">
        <v>0</v>
      </c>
      <c r="AT97" s="132">
        <f>ROUND(SUM(AV97:AW97),2)</f>
        <v>0</v>
      </c>
      <c r="AU97" s="133">
        <f>'03 - VRN'!P118</f>
        <v>0</v>
      </c>
      <c r="AV97" s="132">
        <f>'03 - VRN'!J33</f>
        <v>0</v>
      </c>
      <c r="AW97" s="132">
        <f>'03 - VRN'!J34</f>
        <v>0</v>
      </c>
      <c r="AX97" s="132">
        <f>'03 - VRN'!J35</f>
        <v>0</v>
      </c>
      <c r="AY97" s="132">
        <f>'03 - VRN'!J36</f>
        <v>0</v>
      </c>
      <c r="AZ97" s="132">
        <f>'03 - VRN'!F33</f>
        <v>0</v>
      </c>
      <c r="BA97" s="132">
        <f>'03 - VRN'!F34</f>
        <v>0</v>
      </c>
      <c r="BB97" s="132">
        <f>'03 - VRN'!F35</f>
        <v>0</v>
      </c>
      <c r="BC97" s="132">
        <f>'03 - VRN'!F36</f>
        <v>0</v>
      </c>
      <c r="BD97" s="134">
        <f>'03 - VRN'!F37</f>
        <v>0</v>
      </c>
      <c r="BE97" s="7"/>
      <c r="BT97" s="130" t="s">
        <v>83</v>
      </c>
      <c r="BV97" s="130" t="s">
        <v>77</v>
      </c>
      <c r="BW97" s="130" t="s">
        <v>91</v>
      </c>
      <c r="BX97" s="130" t="s">
        <v>5</v>
      </c>
      <c r="CL97" s="130" t="s">
        <v>1</v>
      </c>
      <c r="CM97" s="130" t="s">
        <v>85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chodník 1'!C2" display="/"/>
    <hyperlink ref="A96" location="'02 - chodník 2'!C2" display="/"/>
    <hyperlink ref="A9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92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Chodníky MŠ Pramínek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93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6. 5. 2019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27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27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33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35</v>
      </c>
      <c r="E30" s="37"/>
      <c r="F30" s="37"/>
      <c r="G30" s="37"/>
      <c r="H30" s="37"/>
      <c r="I30" s="143"/>
      <c r="J30" s="156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37</v>
      </c>
      <c r="G32" s="37"/>
      <c r="H32" s="37"/>
      <c r="I32" s="158" t="s">
        <v>36</v>
      </c>
      <c r="J32" s="15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39</v>
      </c>
      <c r="E33" s="141" t="s">
        <v>40</v>
      </c>
      <c r="F33" s="160">
        <f>ROUND((SUM(BE124:BE204)),2)</f>
        <v>0</v>
      </c>
      <c r="G33" s="37"/>
      <c r="H33" s="37"/>
      <c r="I33" s="161">
        <v>0.21</v>
      </c>
      <c r="J33" s="160">
        <f>ROUND(((SUM(BE124:BE204))*I33),2)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41</v>
      </c>
      <c r="F34" s="160">
        <f>ROUND((SUM(BF124:BF204)),2)</f>
        <v>0</v>
      </c>
      <c r="G34" s="37"/>
      <c r="H34" s="37"/>
      <c r="I34" s="161">
        <v>0.15</v>
      </c>
      <c r="J34" s="160">
        <f>ROUND(((SUM(BF124:BF204))*I34),2)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42</v>
      </c>
      <c r="F35" s="160">
        <f>ROUND((SUM(BG124:BG204)),2)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43</v>
      </c>
      <c r="F36" s="160">
        <f>ROUND((SUM(BH124:BH204)),2)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44</v>
      </c>
      <c r="F37" s="160">
        <f>ROUND((SUM(BI124:BI204)),2)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48</v>
      </c>
      <c r="E50" s="171"/>
      <c r="F50" s="171"/>
      <c r="G50" s="170" t="s">
        <v>49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50</v>
      </c>
      <c r="E61" s="174"/>
      <c r="F61" s="175" t="s">
        <v>51</v>
      </c>
      <c r="G61" s="173" t="s">
        <v>50</v>
      </c>
      <c r="H61" s="174"/>
      <c r="I61" s="176"/>
      <c r="J61" s="177" t="s">
        <v>51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52</v>
      </c>
      <c r="E65" s="178"/>
      <c r="F65" s="178"/>
      <c r="G65" s="170" t="s">
        <v>53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50</v>
      </c>
      <c r="E76" s="174"/>
      <c r="F76" s="175" t="s">
        <v>51</v>
      </c>
      <c r="G76" s="173" t="s">
        <v>50</v>
      </c>
      <c r="H76" s="174"/>
      <c r="I76" s="176"/>
      <c r="J76" s="177" t="s">
        <v>51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Chodníky MŠ Pramínek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chodník 1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Liberec</v>
      </c>
      <c r="G89" s="39"/>
      <c r="H89" s="39"/>
      <c r="I89" s="146" t="s">
        <v>22</v>
      </c>
      <c r="J89" s="78" t="str">
        <f>IF(J12="","",J12)</f>
        <v>6. 5. 2019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32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96</v>
      </c>
      <c r="D94" s="188"/>
      <c r="E94" s="188"/>
      <c r="F94" s="188"/>
      <c r="G94" s="188"/>
      <c r="H94" s="188"/>
      <c r="I94" s="189"/>
      <c r="J94" s="190" t="s">
        <v>97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98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92"/>
      <c r="C97" s="193"/>
      <c r="D97" s="194" t="s">
        <v>100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101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102</v>
      </c>
      <c r="E99" s="202"/>
      <c r="F99" s="202"/>
      <c r="G99" s="202"/>
      <c r="H99" s="202"/>
      <c r="I99" s="203"/>
      <c r="J99" s="204">
        <f>J166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103</v>
      </c>
      <c r="E100" s="202"/>
      <c r="F100" s="202"/>
      <c r="G100" s="202"/>
      <c r="H100" s="202"/>
      <c r="I100" s="203"/>
      <c r="J100" s="204">
        <f>J169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104</v>
      </c>
      <c r="E101" s="202"/>
      <c r="F101" s="202"/>
      <c r="G101" s="202"/>
      <c r="H101" s="202"/>
      <c r="I101" s="203"/>
      <c r="J101" s="204">
        <f>J178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105</v>
      </c>
      <c r="E102" s="202"/>
      <c r="F102" s="202"/>
      <c r="G102" s="202"/>
      <c r="H102" s="202"/>
      <c r="I102" s="203"/>
      <c r="J102" s="204">
        <f>J181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106</v>
      </c>
      <c r="E103" s="202"/>
      <c r="F103" s="202"/>
      <c r="G103" s="202"/>
      <c r="H103" s="202"/>
      <c r="I103" s="203"/>
      <c r="J103" s="204">
        <f>J188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107</v>
      </c>
      <c r="E104" s="202"/>
      <c r="F104" s="202"/>
      <c r="G104" s="202"/>
      <c r="H104" s="202"/>
      <c r="I104" s="203"/>
      <c r="J104" s="204">
        <f>J202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108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6" t="str">
        <f>E7</f>
        <v>Chodníky MŠ Pramínek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93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01 - chodník 1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Liberec</v>
      </c>
      <c r="G118" s="39"/>
      <c r="H118" s="39"/>
      <c r="I118" s="146" t="s">
        <v>22</v>
      </c>
      <c r="J118" s="78" t="str">
        <f>IF(J12="","",J12)</f>
        <v>6. 5. 2019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146" t="s">
        <v>30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146" t="s">
        <v>32</v>
      </c>
      <c r="J121" s="35" t="str">
        <f>E24</f>
        <v>J. Nešněra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06"/>
      <c r="B123" s="207"/>
      <c r="C123" s="208" t="s">
        <v>109</v>
      </c>
      <c r="D123" s="209" t="s">
        <v>60</v>
      </c>
      <c r="E123" s="209" t="s">
        <v>56</v>
      </c>
      <c r="F123" s="209" t="s">
        <v>57</v>
      </c>
      <c r="G123" s="209" t="s">
        <v>110</v>
      </c>
      <c r="H123" s="209" t="s">
        <v>111</v>
      </c>
      <c r="I123" s="210" t="s">
        <v>112</v>
      </c>
      <c r="J123" s="209" t="s">
        <v>97</v>
      </c>
      <c r="K123" s="211" t="s">
        <v>113</v>
      </c>
      <c r="L123" s="212"/>
      <c r="M123" s="99" t="s">
        <v>1</v>
      </c>
      <c r="N123" s="100" t="s">
        <v>39</v>
      </c>
      <c r="O123" s="100" t="s">
        <v>114</v>
      </c>
      <c r="P123" s="100" t="s">
        <v>115</v>
      </c>
      <c r="Q123" s="100" t="s">
        <v>116</v>
      </c>
      <c r="R123" s="100" t="s">
        <v>117</v>
      </c>
      <c r="S123" s="100" t="s">
        <v>118</v>
      </c>
      <c r="T123" s="101" t="s">
        <v>119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pans="1:63" s="2" customFormat="1" ht="22.8" customHeight="1">
      <c r="A124" s="37"/>
      <c r="B124" s="38"/>
      <c r="C124" s="106" t="s">
        <v>120</v>
      </c>
      <c r="D124" s="39"/>
      <c r="E124" s="39"/>
      <c r="F124" s="39"/>
      <c r="G124" s="39"/>
      <c r="H124" s="39"/>
      <c r="I124" s="143"/>
      <c r="J124" s="213">
        <f>BK124</f>
        <v>0</v>
      </c>
      <c r="K124" s="39"/>
      <c r="L124" s="43"/>
      <c r="M124" s="102"/>
      <c r="N124" s="214"/>
      <c r="O124" s="103"/>
      <c r="P124" s="215">
        <f>P125</f>
        <v>0</v>
      </c>
      <c r="Q124" s="103"/>
      <c r="R124" s="215">
        <f>R125</f>
        <v>53.751112000000006</v>
      </c>
      <c r="S124" s="103"/>
      <c r="T124" s="216">
        <f>T125</f>
        <v>51.0079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74</v>
      </c>
      <c r="AU124" s="16" t="s">
        <v>99</v>
      </c>
      <c r="BK124" s="217">
        <f>BK125</f>
        <v>0</v>
      </c>
    </row>
    <row r="125" spans="1:63" s="12" customFormat="1" ht="25.9" customHeight="1">
      <c r="A125" s="12"/>
      <c r="B125" s="218"/>
      <c r="C125" s="219"/>
      <c r="D125" s="220" t="s">
        <v>74</v>
      </c>
      <c r="E125" s="221" t="s">
        <v>121</v>
      </c>
      <c r="F125" s="221" t="s">
        <v>122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P126+P166+P169+P178+P181+P188+P202</f>
        <v>0</v>
      </c>
      <c r="Q125" s="226"/>
      <c r="R125" s="227">
        <f>R126+R166+R169+R178+R181+R188+R202</f>
        <v>53.751112000000006</v>
      </c>
      <c r="S125" s="226"/>
      <c r="T125" s="228">
        <f>T126+T166+T169+T178+T181+T188+T202</f>
        <v>51.0079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83</v>
      </c>
      <c r="AT125" s="230" t="s">
        <v>74</v>
      </c>
      <c r="AU125" s="230" t="s">
        <v>75</v>
      </c>
      <c r="AY125" s="229" t="s">
        <v>123</v>
      </c>
      <c r="BK125" s="231">
        <f>BK126+BK166+BK169+BK178+BK181+BK188+BK202</f>
        <v>0</v>
      </c>
    </row>
    <row r="126" spans="1:63" s="12" customFormat="1" ht="22.8" customHeight="1">
      <c r="A126" s="12"/>
      <c r="B126" s="218"/>
      <c r="C126" s="219"/>
      <c r="D126" s="220" t="s">
        <v>74</v>
      </c>
      <c r="E126" s="232" t="s">
        <v>83</v>
      </c>
      <c r="F126" s="232" t="s">
        <v>124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SUM(P127:P165)</f>
        <v>0</v>
      </c>
      <c r="Q126" s="226"/>
      <c r="R126" s="227">
        <f>SUM(R127:R165)</f>
        <v>0</v>
      </c>
      <c r="S126" s="226"/>
      <c r="T126" s="228">
        <f>SUM(T127:T165)</f>
        <v>51.0079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83</v>
      </c>
      <c r="AT126" s="230" t="s">
        <v>74</v>
      </c>
      <c r="AU126" s="230" t="s">
        <v>83</v>
      </c>
      <c r="AY126" s="229" t="s">
        <v>123</v>
      </c>
      <c r="BK126" s="231">
        <f>SUM(BK127:BK165)</f>
        <v>0</v>
      </c>
    </row>
    <row r="127" spans="1:65" s="2" customFormat="1" ht="21.75" customHeight="1">
      <c r="A127" s="37"/>
      <c r="B127" s="38"/>
      <c r="C127" s="234" t="s">
        <v>83</v>
      </c>
      <c r="D127" s="234" t="s">
        <v>125</v>
      </c>
      <c r="E127" s="235" t="s">
        <v>126</v>
      </c>
      <c r="F127" s="236" t="s">
        <v>127</v>
      </c>
      <c r="G127" s="237" t="s">
        <v>128</v>
      </c>
      <c r="H127" s="238">
        <v>0.6</v>
      </c>
      <c r="I127" s="239"/>
      <c r="J127" s="240">
        <f>ROUND(I127*H127,2)</f>
        <v>0</v>
      </c>
      <c r="K127" s="236" t="s">
        <v>129</v>
      </c>
      <c r="L127" s="43"/>
      <c r="M127" s="241" t="s">
        <v>1</v>
      </c>
      <c r="N127" s="242" t="s">
        <v>40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130</v>
      </c>
      <c r="AT127" s="245" t="s">
        <v>125</v>
      </c>
      <c r="AU127" s="245" t="s">
        <v>85</v>
      </c>
      <c r="AY127" s="16" t="s">
        <v>123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83</v>
      </c>
      <c r="BK127" s="246">
        <f>ROUND(I127*H127,2)</f>
        <v>0</v>
      </c>
      <c r="BL127" s="16" t="s">
        <v>130</v>
      </c>
      <c r="BM127" s="245" t="s">
        <v>131</v>
      </c>
    </row>
    <row r="128" spans="1:47" s="2" customFormat="1" ht="12">
      <c r="A128" s="37"/>
      <c r="B128" s="38"/>
      <c r="C128" s="39"/>
      <c r="D128" s="247" t="s">
        <v>132</v>
      </c>
      <c r="E128" s="39"/>
      <c r="F128" s="248" t="s">
        <v>133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132</v>
      </c>
      <c r="AU128" s="16" t="s">
        <v>85</v>
      </c>
    </row>
    <row r="129" spans="1:51" s="13" customFormat="1" ht="12">
      <c r="A129" s="13"/>
      <c r="B129" s="251"/>
      <c r="C129" s="252"/>
      <c r="D129" s="247" t="s">
        <v>134</v>
      </c>
      <c r="E129" s="253" t="s">
        <v>1</v>
      </c>
      <c r="F129" s="254" t="s">
        <v>135</v>
      </c>
      <c r="G129" s="252"/>
      <c r="H129" s="255">
        <v>0.6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134</v>
      </c>
      <c r="AU129" s="261" t="s">
        <v>85</v>
      </c>
      <c r="AV129" s="13" t="s">
        <v>85</v>
      </c>
      <c r="AW129" s="13" t="s">
        <v>31</v>
      </c>
      <c r="AX129" s="13" t="s">
        <v>83</v>
      </c>
      <c r="AY129" s="261" t="s">
        <v>123</v>
      </c>
    </row>
    <row r="130" spans="1:65" s="2" customFormat="1" ht="16.5" customHeight="1">
      <c r="A130" s="37"/>
      <c r="B130" s="38"/>
      <c r="C130" s="234" t="s">
        <v>85</v>
      </c>
      <c r="D130" s="234" t="s">
        <v>125</v>
      </c>
      <c r="E130" s="235" t="s">
        <v>136</v>
      </c>
      <c r="F130" s="236" t="s">
        <v>137</v>
      </c>
      <c r="G130" s="237" t="s">
        <v>128</v>
      </c>
      <c r="H130" s="238">
        <v>178</v>
      </c>
      <c r="I130" s="239"/>
      <c r="J130" s="240">
        <f>ROUND(I130*H130,2)</f>
        <v>0</v>
      </c>
      <c r="K130" s="236" t="s">
        <v>1</v>
      </c>
      <c r="L130" s="43"/>
      <c r="M130" s="241" t="s">
        <v>1</v>
      </c>
      <c r="N130" s="242" t="s">
        <v>40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130</v>
      </c>
      <c r="AT130" s="245" t="s">
        <v>125</v>
      </c>
      <c r="AU130" s="245" t="s">
        <v>85</v>
      </c>
      <c r="AY130" s="16" t="s">
        <v>123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83</v>
      </c>
      <c r="BK130" s="246">
        <f>ROUND(I130*H130,2)</f>
        <v>0</v>
      </c>
      <c r="BL130" s="16" t="s">
        <v>130</v>
      </c>
      <c r="BM130" s="245" t="s">
        <v>138</v>
      </c>
    </row>
    <row r="131" spans="1:47" s="2" customFormat="1" ht="12">
      <c r="A131" s="37"/>
      <c r="B131" s="38"/>
      <c r="C131" s="39"/>
      <c r="D131" s="247" t="s">
        <v>132</v>
      </c>
      <c r="E131" s="39"/>
      <c r="F131" s="248" t="s">
        <v>137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132</v>
      </c>
      <c r="AU131" s="16" t="s">
        <v>85</v>
      </c>
    </row>
    <row r="132" spans="1:65" s="2" customFormat="1" ht="21.75" customHeight="1">
      <c r="A132" s="37"/>
      <c r="B132" s="38"/>
      <c r="C132" s="234" t="s">
        <v>139</v>
      </c>
      <c r="D132" s="234" t="s">
        <v>125</v>
      </c>
      <c r="E132" s="235" t="s">
        <v>140</v>
      </c>
      <c r="F132" s="236" t="s">
        <v>141</v>
      </c>
      <c r="G132" s="237" t="s">
        <v>128</v>
      </c>
      <c r="H132" s="238">
        <v>178.34</v>
      </c>
      <c r="I132" s="239"/>
      <c r="J132" s="240">
        <f>ROUND(I132*H132,2)</f>
        <v>0</v>
      </c>
      <c r="K132" s="236" t="s">
        <v>129</v>
      </c>
      <c r="L132" s="43"/>
      <c r="M132" s="241" t="s">
        <v>1</v>
      </c>
      <c r="N132" s="242" t="s">
        <v>40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0.255</v>
      </c>
      <c r="T132" s="244">
        <f>S132*H132</f>
        <v>45.4767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130</v>
      </c>
      <c r="AT132" s="245" t="s">
        <v>125</v>
      </c>
      <c r="AU132" s="245" t="s">
        <v>85</v>
      </c>
      <c r="AY132" s="16" t="s">
        <v>123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83</v>
      </c>
      <c r="BK132" s="246">
        <f>ROUND(I132*H132,2)</f>
        <v>0</v>
      </c>
      <c r="BL132" s="16" t="s">
        <v>130</v>
      </c>
      <c r="BM132" s="245" t="s">
        <v>142</v>
      </c>
    </row>
    <row r="133" spans="1:47" s="2" customFormat="1" ht="12">
      <c r="A133" s="37"/>
      <c r="B133" s="38"/>
      <c r="C133" s="39"/>
      <c r="D133" s="247" t="s">
        <v>132</v>
      </c>
      <c r="E133" s="39"/>
      <c r="F133" s="248" t="s">
        <v>143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132</v>
      </c>
      <c r="AU133" s="16" t="s">
        <v>85</v>
      </c>
    </row>
    <row r="134" spans="1:65" s="2" customFormat="1" ht="16.5" customHeight="1">
      <c r="A134" s="37"/>
      <c r="B134" s="38"/>
      <c r="C134" s="234" t="s">
        <v>130</v>
      </c>
      <c r="D134" s="234" t="s">
        <v>125</v>
      </c>
      <c r="E134" s="235" t="s">
        <v>144</v>
      </c>
      <c r="F134" s="236" t="s">
        <v>145</v>
      </c>
      <c r="G134" s="237" t="s">
        <v>146</v>
      </c>
      <c r="H134" s="238">
        <v>138.28</v>
      </c>
      <c r="I134" s="239"/>
      <c r="J134" s="240">
        <f>ROUND(I134*H134,2)</f>
        <v>0</v>
      </c>
      <c r="K134" s="236" t="s">
        <v>129</v>
      </c>
      <c r="L134" s="43"/>
      <c r="M134" s="241" t="s">
        <v>1</v>
      </c>
      <c r="N134" s="242" t="s">
        <v>40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0.04</v>
      </c>
      <c r="T134" s="244">
        <f>S134*H134</f>
        <v>5.5312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130</v>
      </c>
      <c r="AT134" s="245" t="s">
        <v>125</v>
      </c>
      <c r="AU134" s="245" t="s">
        <v>85</v>
      </c>
      <c r="AY134" s="16" t="s">
        <v>123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83</v>
      </c>
      <c r="BK134" s="246">
        <f>ROUND(I134*H134,2)</f>
        <v>0</v>
      </c>
      <c r="BL134" s="16" t="s">
        <v>130</v>
      </c>
      <c r="BM134" s="245" t="s">
        <v>147</v>
      </c>
    </row>
    <row r="135" spans="1:47" s="2" customFormat="1" ht="12">
      <c r="A135" s="37"/>
      <c r="B135" s="38"/>
      <c r="C135" s="39"/>
      <c r="D135" s="247" t="s">
        <v>132</v>
      </c>
      <c r="E135" s="39"/>
      <c r="F135" s="248" t="s">
        <v>148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132</v>
      </c>
      <c r="AU135" s="16" t="s">
        <v>85</v>
      </c>
    </row>
    <row r="136" spans="1:51" s="13" customFormat="1" ht="12">
      <c r="A136" s="13"/>
      <c r="B136" s="251"/>
      <c r="C136" s="252"/>
      <c r="D136" s="247" t="s">
        <v>134</v>
      </c>
      <c r="E136" s="253" t="s">
        <v>1</v>
      </c>
      <c r="F136" s="254" t="s">
        <v>149</v>
      </c>
      <c r="G136" s="252"/>
      <c r="H136" s="255">
        <v>138.28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134</v>
      </c>
      <c r="AU136" s="261" t="s">
        <v>85</v>
      </c>
      <c r="AV136" s="13" t="s">
        <v>85</v>
      </c>
      <c r="AW136" s="13" t="s">
        <v>31</v>
      </c>
      <c r="AX136" s="13" t="s">
        <v>75</v>
      </c>
      <c r="AY136" s="261" t="s">
        <v>123</v>
      </c>
    </row>
    <row r="137" spans="1:51" s="14" customFormat="1" ht="12">
      <c r="A137" s="14"/>
      <c r="B137" s="262"/>
      <c r="C137" s="263"/>
      <c r="D137" s="247" t="s">
        <v>134</v>
      </c>
      <c r="E137" s="264" t="s">
        <v>1</v>
      </c>
      <c r="F137" s="265" t="s">
        <v>150</v>
      </c>
      <c r="G137" s="263"/>
      <c r="H137" s="266">
        <v>138.28</v>
      </c>
      <c r="I137" s="267"/>
      <c r="J137" s="263"/>
      <c r="K137" s="263"/>
      <c r="L137" s="268"/>
      <c r="M137" s="269"/>
      <c r="N137" s="270"/>
      <c r="O137" s="270"/>
      <c r="P137" s="270"/>
      <c r="Q137" s="270"/>
      <c r="R137" s="270"/>
      <c r="S137" s="270"/>
      <c r="T137" s="27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2" t="s">
        <v>134</v>
      </c>
      <c r="AU137" s="272" t="s">
        <v>85</v>
      </c>
      <c r="AV137" s="14" t="s">
        <v>130</v>
      </c>
      <c r="AW137" s="14" t="s">
        <v>31</v>
      </c>
      <c r="AX137" s="14" t="s">
        <v>83</v>
      </c>
      <c r="AY137" s="272" t="s">
        <v>123</v>
      </c>
    </row>
    <row r="138" spans="1:65" s="2" customFormat="1" ht="21.75" customHeight="1">
      <c r="A138" s="37"/>
      <c r="B138" s="38"/>
      <c r="C138" s="234" t="s">
        <v>151</v>
      </c>
      <c r="D138" s="234" t="s">
        <v>125</v>
      </c>
      <c r="E138" s="235" t="s">
        <v>152</v>
      </c>
      <c r="F138" s="236" t="s">
        <v>153</v>
      </c>
      <c r="G138" s="237" t="s">
        <v>154</v>
      </c>
      <c r="H138" s="238">
        <v>26.751</v>
      </c>
      <c r="I138" s="239"/>
      <c r="J138" s="240">
        <f>ROUND(I138*H138,2)</f>
        <v>0</v>
      </c>
      <c r="K138" s="236" t="s">
        <v>129</v>
      </c>
      <c r="L138" s="43"/>
      <c r="M138" s="241" t="s">
        <v>1</v>
      </c>
      <c r="N138" s="242" t="s">
        <v>40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130</v>
      </c>
      <c r="AT138" s="245" t="s">
        <v>125</v>
      </c>
      <c r="AU138" s="245" t="s">
        <v>85</v>
      </c>
      <c r="AY138" s="16" t="s">
        <v>123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83</v>
      </c>
      <c r="BK138" s="246">
        <f>ROUND(I138*H138,2)</f>
        <v>0</v>
      </c>
      <c r="BL138" s="16" t="s">
        <v>130</v>
      </c>
      <c r="BM138" s="245" t="s">
        <v>155</v>
      </c>
    </row>
    <row r="139" spans="1:47" s="2" customFormat="1" ht="12">
      <c r="A139" s="37"/>
      <c r="B139" s="38"/>
      <c r="C139" s="39"/>
      <c r="D139" s="247" t="s">
        <v>132</v>
      </c>
      <c r="E139" s="39"/>
      <c r="F139" s="248" t="s">
        <v>156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132</v>
      </c>
      <c r="AU139" s="16" t="s">
        <v>85</v>
      </c>
    </row>
    <row r="140" spans="1:51" s="13" customFormat="1" ht="12">
      <c r="A140" s="13"/>
      <c r="B140" s="251"/>
      <c r="C140" s="252"/>
      <c r="D140" s="247" t="s">
        <v>134</v>
      </c>
      <c r="E140" s="253" t="s">
        <v>1</v>
      </c>
      <c r="F140" s="254" t="s">
        <v>157</v>
      </c>
      <c r="G140" s="252"/>
      <c r="H140" s="255">
        <v>26.751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134</v>
      </c>
      <c r="AU140" s="261" t="s">
        <v>85</v>
      </c>
      <c r="AV140" s="13" t="s">
        <v>85</v>
      </c>
      <c r="AW140" s="13" t="s">
        <v>31</v>
      </c>
      <c r="AX140" s="13" t="s">
        <v>83</v>
      </c>
      <c r="AY140" s="261" t="s">
        <v>123</v>
      </c>
    </row>
    <row r="141" spans="1:65" s="2" customFormat="1" ht="21.75" customHeight="1">
      <c r="A141" s="37"/>
      <c r="B141" s="38"/>
      <c r="C141" s="234" t="s">
        <v>158</v>
      </c>
      <c r="D141" s="234" t="s">
        <v>125</v>
      </c>
      <c r="E141" s="235" t="s">
        <v>159</v>
      </c>
      <c r="F141" s="236" t="s">
        <v>160</v>
      </c>
      <c r="G141" s="237" t="s">
        <v>154</v>
      </c>
      <c r="H141" s="238">
        <v>2</v>
      </c>
      <c r="I141" s="239"/>
      <c r="J141" s="240">
        <f>ROUND(I141*H141,2)</f>
        <v>0</v>
      </c>
      <c r="K141" s="236" t="s">
        <v>129</v>
      </c>
      <c r="L141" s="43"/>
      <c r="M141" s="241" t="s">
        <v>1</v>
      </c>
      <c r="N141" s="242" t="s">
        <v>40</v>
      </c>
      <c r="O141" s="90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130</v>
      </c>
      <c r="AT141" s="245" t="s">
        <v>125</v>
      </c>
      <c r="AU141" s="245" t="s">
        <v>85</v>
      </c>
      <c r="AY141" s="16" t="s">
        <v>123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83</v>
      </c>
      <c r="BK141" s="246">
        <f>ROUND(I141*H141,2)</f>
        <v>0</v>
      </c>
      <c r="BL141" s="16" t="s">
        <v>130</v>
      </c>
      <c r="BM141" s="245" t="s">
        <v>161</v>
      </c>
    </row>
    <row r="142" spans="1:47" s="2" customFormat="1" ht="12">
      <c r="A142" s="37"/>
      <c r="B142" s="38"/>
      <c r="C142" s="39"/>
      <c r="D142" s="247" t="s">
        <v>132</v>
      </c>
      <c r="E142" s="39"/>
      <c r="F142" s="248" t="s">
        <v>162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132</v>
      </c>
      <c r="AU142" s="16" t="s">
        <v>85</v>
      </c>
    </row>
    <row r="143" spans="1:65" s="2" customFormat="1" ht="21.75" customHeight="1">
      <c r="A143" s="37"/>
      <c r="B143" s="38"/>
      <c r="C143" s="234" t="s">
        <v>163</v>
      </c>
      <c r="D143" s="234" t="s">
        <v>125</v>
      </c>
      <c r="E143" s="235" t="s">
        <v>164</v>
      </c>
      <c r="F143" s="236" t="s">
        <v>165</v>
      </c>
      <c r="G143" s="237" t="s">
        <v>154</v>
      </c>
      <c r="H143" s="238">
        <v>10.371</v>
      </c>
      <c r="I143" s="239"/>
      <c r="J143" s="240">
        <f>ROUND(I143*H143,2)</f>
        <v>0</v>
      </c>
      <c r="K143" s="236" t="s">
        <v>129</v>
      </c>
      <c r="L143" s="43"/>
      <c r="M143" s="241" t="s">
        <v>1</v>
      </c>
      <c r="N143" s="242" t="s">
        <v>40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130</v>
      </c>
      <c r="AT143" s="245" t="s">
        <v>125</v>
      </c>
      <c r="AU143" s="245" t="s">
        <v>85</v>
      </c>
      <c r="AY143" s="16" t="s">
        <v>123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83</v>
      </c>
      <c r="BK143" s="246">
        <f>ROUND(I143*H143,2)</f>
        <v>0</v>
      </c>
      <c r="BL143" s="16" t="s">
        <v>130</v>
      </c>
      <c r="BM143" s="245" t="s">
        <v>166</v>
      </c>
    </row>
    <row r="144" spans="1:47" s="2" customFormat="1" ht="12">
      <c r="A144" s="37"/>
      <c r="B144" s="38"/>
      <c r="C144" s="39"/>
      <c r="D144" s="247" t="s">
        <v>132</v>
      </c>
      <c r="E144" s="39"/>
      <c r="F144" s="248" t="s">
        <v>167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132</v>
      </c>
      <c r="AU144" s="16" t="s">
        <v>85</v>
      </c>
    </row>
    <row r="145" spans="1:51" s="13" customFormat="1" ht="12">
      <c r="A145" s="13"/>
      <c r="B145" s="251"/>
      <c r="C145" s="252"/>
      <c r="D145" s="247" t="s">
        <v>134</v>
      </c>
      <c r="E145" s="253" t="s">
        <v>1</v>
      </c>
      <c r="F145" s="254" t="s">
        <v>168</v>
      </c>
      <c r="G145" s="252"/>
      <c r="H145" s="255">
        <v>10.371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134</v>
      </c>
      <c r="AU145" s="261" t="s">
        <v>85</v>
      </c>
      <c r="AV145" s="13" t="s">
        <v>85</v>
      </c>
      <c r="AW145" s="13" t="s">
        <v>31</v>
      </c>
      <c r="AX145" s="13" t="s">
        <v>83</v>
      </c>
      <c r="AY145" s="261" t="s">
        <v>123</v>
      </c>
    </row>
    <row r="146" spans="1:65" s="2" customFormat="1" ht="21.75" customHeight="1">
      <c r="A146" s="37"/>
      <c r="B146" s="38"/>
      <c r="C146" s="234" t="s">
        <v>169</v>
      </c>
      <c r="D146" s="234" t="s">
        <v>125</v>
      </c>
      <c r="E146" s="235" t="s">
        <v>170</v>
      </c>
      <c r="F146" s="236" t="s">
        <v>171</v>
      </c>
      <c r="G146" s="237" t="s">
        <v>154</v>
      </c>
      <c r="H146" s="238">
        <v>371.22</v>
      </c>
      <c r="I146" s="239"/>
      <c r="J146" s="240">
        <f>ROUND(I146*H146,2)</f>
        <v>0</v>
      </c>
      <c r="K146" s="236" t="s">
        <v>172</v>
      </c>
      <c r="L146" s="43"/>
      <c r="M146" s="241" t="s">
        <v>1</v>
      </c>
      <c r="N146" s="242" t="s">
        <v>40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130</v>
      </c>
      <c r="AT146" s="245" t="s">
        <v>125</v>
      </c>
      <c r="AU146" s="245" t="s">
        <v>85</v>
      </c>
      <c r="AY146" s="16" t="s">
        <v>123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83</v>
      </c>
      <c r="BK146" s="246">
        <f>ROUND(I146*H146,2)</f>
        <v>0</v>
      </c>
      <c r="BL146" s="16" t="s">
        <v>130</v>
      </c>
      <c r="BM146" s="245" t="s">
        <v>173</v>
      </c>
    </row>
    <row r="147" spans="1:47" s="2" customFormat="1" ht="12">
      <c r="A147" s="37"/>
      <c r="B147" s="38"/>
      <c r="C147" s="39"/>
      <c r="D147" s="247" t="s">
        <v>132</v>
      </c>
      <c r="E147" s="39"/>
      <c r="F147" s="248" t="s">
        <v>174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132</v>
      </c>
      <c r="AU147" s="16" t="s">
        <v>85</v>
      </c>
    </row>
    <row r="148" spans="1:51" s="13" customFormat="1" ht="12">
      <c r="A148" s="13"/>
      <c r="B148" s="251"/>
      <c r="C148" s="252"/>
      <c r="D148" s="247" t="s">
        <v>134</v>
      </c>
      <c r="E148" s="253" t="s">
        <v>1</v>
      </c>
      <c r="F148" s="254" t="s">
        <v>175</v>
      </c>
      <c r="G148" s="252"/>
      <c r="H148" s="255">
        <v>37.122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134</v>
      </c>
      <c r="AU148" s="261" t="s">
        <v>85</v>
      </c>
      <c r="AV148" s="13" t="s">
        <v>85</v>
      </c>
      <c r="AW148" s="13" t="s">
        <v>31</v>
      </c>
      <c r="AX148" s="13" t="s">
        <v>83</v>
      </c>
      <c r="AY148" s="261" t="s">
        <v>123</v>
      </c>
    </row>
    <row r="149" spans="1:51" s="13" customFormat="1" ht="12">
      <c r="A149" s="13"/>
      <c r="B149" s="251"/>
      <c r="C149" s="252"/>
      <c r="D149" s="247" t="s">
        <v>134</v>
      </c>
      <c r="E149" s="252"/>
      <c r="F149" s="254" t="s">
        <v>176</v>
      </c>
      <c r="G149" s="252"/>
      <c r="H149" s="255">
        <v>371.22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134</v>
      </c>
      <c r="AU149" s="261" t="s">
        <v>85</v>
      </c>
      <c r="AV149" s="13" t="s">
        <v>85</v>
      </c>
      <c r="AW149" s="13" t="s">
        <v>4</v>
      </c>
      <c r="AX149" s="13" t="s">
        <v>83</v>
      </c>
      <c r="AY149" s="261" t="s">
        <v>123</v>
      </c>
    </row>
    <row r="150" spans="1:65" s="2" customFormat="1" ht="21.75" customHeight="1">
      <c r="A150" s="37"/>
      <c r="B150" s="38"/>
      <c r="C150" s="234" t="s">
        <v>177</v>
      </c>
      <c r="D150" s="234" t="s">
        <v>125</v>
      </c>
      <c r="E150" s="235" t="s">
        <v>178</v>
      </c>
      <c r="F150" s="236" t="s">
        <v>179</v>
      </c>
      <c r="G150" s="237" t="s">
        <v>154</v>
      </c>
      <c r="H150" s="238">
        <v>39.122</v>
      </c>
      <c r="I150" s="239"/>
      <c r="J150" s="240">
        <f>ROUND(I150*H150,2)</f>
        <v>0</v>
      </c>
      <c r="K150" s="236" t="s">
        <v>129</v>
      </c>
      <c r="L150" s="43"/>
      <c r="M150" s="241" t="s">
        <v>1</v>
      </c>
      <c r="N150" s="242" t="s">
        <v>40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130</v>
      </c>
      <c r="AT150" s="245" t="s">
        <v>125</v>
      </c>
      <c r="AU150" s="245" t="s">
        <v>85</v>
      </c>
      <c r="AY150" s="16" t="s">
        <v>123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83</v>
      </c>
      <c r="BK150" s="246">
        <f>ROUND(I150*H150,2)</f>
        <v>0</v>
      </c>
      <c r="BL150" s="16" t="s">
        <v>130</v>
      </c>
      <c r="BM150" s="245" t="s">
        <v>180</v>
      </c>
    </row>
    <row r="151" spans="1:47" s="2" customFormat="1" ht="12">
      <c r="A151" s="37"/>
      <c r="B151" s="38"/>
      <c r="C151" s="39"/>
      <c r="D151" s="247" t="s">
        <v>132</v>
      </c>
      <c r="E151" s="39"/>
      <c r="F151" s="248" t="s">
        <v>181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132</v>
      </c>
      <c r="AU151" s="16" t="s">
        <v>85</v>
      </c>
    </row>
    <row r="152" spans="1:51" s="13" customFormat="1" ht="12">
      <c r="A152" s="13"/>
      <c r="B152" s="251"/>
      <c r="C152" s="252"/>
      <c r="D152" s="247" t="s">
        <v>134</v>
      </c>
      <c r="E152" s="253" t="s">
        <v>1</v>
      </c>
      <c r="F152" s="254" t="s">
        <v>182</v>
      </c>
      <c r="G152" s="252"/>
      <c r="H152" s="255">
        <v>39.122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134</v>
      </c>
      <c r="AU152" s="261" t="s">
        <v>85</v>
      </c>
      <c r="AV152" s="13" t="s">
        <v>85</v>
      </c>
      <c r="AW152" s="13" t="s">
        <v>31</v>
      </c>
      <c r="AX152" s="13" t="s">
        <v>83</v>
      </c>
      <c r="AY152" s="261" t="s">
        <v>123</v>
      </c>
    </row>
    <row r="153" spans="1:65" s="2" customFormat="1" ht="33" customHeight="1">
      <c r="A153" s="37"/>
      <c r="B153" s="38"/>
      <c r="C153" s="234" t="s">
        <v>183</v>
      </c>
      <c r="D153" s="234" t="s">
        <v>125</v>
      </c>
      <c r="E153" s="235" t="s">
        <v>184</v>
      </c>
      <c r="F153" s="236" t="s">
        <v>185</v>
      </c>
      <c r="G153" s="237" t="s">
        <v>154</v>
      </c>
      <c r="H153" s="238">
        <v>391.22</v>
      </c>
      <c r="I153" s="239"/>
      <c r="J153" s="240">
        <f>ROUND(I153*H153,2)</f>
        <v>0</v>
      </c>
      <c r="K153" s="236" t="s">
        <v>129</v>
      </c>
      <c r="L153" s="43"/>
      <c r="M153" s="241" t="s">
        <v>1</v>
      </c>
      <c r="N153" s="242" t="s">
        <v>40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130</v>
      </c>
      <c r="AT153" s="245" t="s">
        <v>125</v>
      </c>
      <c r="AU153" s="245" t="s">
        <v>85</v>
      </c>
      <c r="AY153" s="16" t="s">
        <v>123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83</v>
      </c>
      <c r="BK153" s="246">
        <f>ROUND(I153*H153,2)</f>
        <v>0</v>
      </c>
      <c r="BL153" s="16" t="s">
        <v>130</v>
      </c>
      <c r="BM153" s="245" t="s">
        <v>186</v>
      </c>
    </row>
    <row r="154" spans="1:47" s="2" customFormat="1" ht="12">
      <c r="A154" s="37"/>
      <c r="B154" s="38"/>
      <c r="C154" s="39"/>
      <c r="D154" s="247" t="s">
        <v>132</v>
      </c>
      <c r="E154" s="39"/>
      <c r="F154" s="248" t="s">
        <v>187</v>
      </c>
      <c r="G154" s="39"/>
      <c r="H154" s="39"/>
      <c r="I154" s="143"/>
      <c r="J154" s="39"/>
      <c r="K154" s="39"/>
      <c r="L154" s="43"/>
      <c r="M154" s="249"/>
      <c r="N154" s="25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132</v>
      </c>
      <c r="AU154" s="16" t="s">
        <v>85</v>
      </c>
    </row>
    <row r="155" spans="1:51" s="13" customFormat="1" ht="12">
      <c r="A155" s="13"/>
      <c r="B155" s="251"/>
      <c r="C155" s="252"/>
      <c r="D155" s="247" t="s">
        <v>134</v>
      </c>
      <c r="E155" s="253" t="s">
        <v>1</v>
      </c>
      <c r="F155" s="254" t="s">
        <v>188</v>
      </c>
      <c r="G155" s="252"/>
      <c r="H155" s="255">
        <v>39.122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134</v>
      </c>
      <c r="AU155" s="261" t="s">
        <v>85</v>
      </c>
      <c r="AV155" s="13" t="s">
        <v>85</v>
      </c>
      <c r="AW155" s="13" t="s">
        <v>31</v>
      </c>
      <c r="AX155" s="13" t="s">
        <v>83</v>
      </c>
      <c r="AY155" s="261" t="s">
        <v>123</v>
      </c>
    </row>
    <row r="156" spans="1:51" s="13" customFormat="1" ht="12">
      <c r="A156" s="13"/>
      <c r="B156" s="251"/>
      <c r="C156" s="252"/>
      <c r="D156" s="247" t="s">
        <v>134</v>
      </c>
      <c r="E156" s="252"/>
      <c r="F156" s="254" t="s">
        <v>189</v>
      </c>
      <c r="G156" s="252"/>
      <c r="H156" s="255">
        <v>391.22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134</v>
      </c>
      <c r="AU156" s="261" t="s">
        <v>85</v>
      </c>
      <c r="AV156" s="13" t="s">
        <v>85</v>
      </c>
      <c r="AW156" s="13" t="s">
        <v>4</v>
      </c>
      <c r="AX156" s="13" t="s">
        <v>83</v>
      </c>
      <c r="AY156" s="261" t="s">
        <v>123</v>
      </c>
    </row>
    <row r="157" spans="1:65" s="2" customFormat="1" ht="16.5" customHeight="1">
      <c r="A157" s="37"/>
      <c r="B157" s="38"/>
      <c r="C157" s="234" t="s">
        <v>190</v>
      </c>
      <c r="D157" s="234" t="s">
        <v>125</v>
      </c>
      <c r="E157" s="235" t="s">
        <v>191</v>
      </c>
      <c r="F157" s="236" t="s">
        <v>192</v>
      </c>
      <c r="G157" s="237" t="s">
        <v>154</v>
      </c>
      <c r="H157" s="238">
        <v>39.122</v>
      </c>
      <c r="I157" s="239"/>
      <c r="J157" s="240">
        <f>ROUND(I157*H157,2)</f>
        <v>0</v>
      </c>
      <c r="K157" s="236" t="s">
        <v>129</v>
      </c>
      <c r="L157" s="43"/>
      <c r="M157" s="241" t="s">
        <v>1</v>
      </c>
      <c r="N157" s="242" t="s">
        <v>40</v>
      </c>
      <c r="O157" s="90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5" t="s">
        <v>130</v>
      </c>
      <c r="AT157" s="245" t="s">
        <v>125</v>
      </c>
      <c r="AU157" s="245" t="s">
        <v>85</v>
      </c>
      <c r="AY157" s="16" t="s">
        <v>123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6" t="s">
        <v>83</v>
      </c>
      <c r="BK157" s="246">
        <f>ROUND(I157*H157,2)</f>
        <v>0</v>
      </c>
      <c r="BL157" s="16" t="s">
        <v>130</v>
      </c>
      <c r="BM157" s="245" t="s">
        <v>193</v>
      </c>
    </row>
    <row r="158" spans="1:47" s="2" customFormat="1" ht="12">
      <c r="A158" s="37"/>
      <c r="B158" s="38"/>
      <c r="C158" s="39"/>
      <c r="D158" s="247" t="s">
        <v>132</v>
      </c>
      <c r="E158" s="39"/>
      <c r="F158" s="248" t="s">
        <v>194</v>
      </c>
      <c r="G158" s="39"/>
      <c r="H158" s="39"/>
      <c r="I158" s="143"/>
      <c r="J158" s="39"/>
      <c r="K158" s="39"/>
      <c r="L158" s="43"/>
      <c r="M158" s="249"/>
      <c r="N158" s="250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132</v>
      </c>
      <c r="AU158" s="16" t="s">
        <v>85</v>
      </c>
    </row>
    <row r="159" spans="1:65" s="2" customFormat="1" ht="21.75" customHeight="1">
      <c r="A159" s="37"/>
      <c r="B159" s="38"/>
      <c r="C159" s="234" t="s">
        <v>195</v>
      </c>
      <c r="D159" s="234" t="s">
        <v>125</v>
      </c>
      <c r="E159" s="235" t="s">
        <v>196</v>
      </c>
      <c r="F159" s="236" t="s">
        <v>197</v>
      </c>
      <c r="G159" s="237" t="s">
        <v>198</v>
      </c>
      <c r="H159" s="238">
        <v>70.42</v>
      </c>
      <c r="I159" s="239"/>
      <c r="J159" s="240">
        <f>ROUND(I159*H159,2)</f>
        <v>0</v>
      </c>
      <c r="K159" s="236" t="s">
        <v>129</v>
      </c>
      <c r="L159" s="43"/>
      <c r="M159" s="241" t="s">
        <v>1</v>
      </c>
      <c r="N159" s="242" t="s">
        <v>40</v>
      </c>
      <c r="O159" s="90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5" t="s">
        <v>130</v>
      </c>
      <c r="AT159" s="245" t="s">
        <v>125</v>
      </c>
      <c r="AU159" s="245" t="s">
        <v>85</v>
      </c>
      <c r="AY159" s="16" t="s">
        <v>123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6" t="s">
        <v>83</v>
      </c>
      <c r="BK159" s="246">
        <f>ROUND(I159*H159,2)</f>
        <v>0</v>
      </c>
      <c r="BL159" s="16" t="s">
        <v>130</v>
      </c>
      <c r="BM159" s="245" t="s">
        <v>199</v>
      </c>
    </row>
    <row r="160" spans="1:47" s="2" customFormat="1" ht="12">
      <c r="A160" s="37"/>
      <c r="B160" s="38"/>
      <c r="C160" s="39"/>
      <c r="D160" s="247" t="s">
        <v>132</v>
      </c>
      <c r="E160" s="39"/>
      <c r="F160" s="248" t="s">
        <v>200</v>
      </c>
      <c r="G160" s="39"/>
      <c r="H160" s="39"/>
      <c r="I160" s="143"/>
      <c r="J160" s="39"/>
      <c r="K160" s="39"/>
      <c r="L160" s="43"/>
      <c r="M160" s="249"/>
      <c r="N160" s="250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132</v>
      </c>
      <c r="AU160" s="16" t="s">
        <v>85</v>
      </c>
    </row>
    <row r="161" spans="1:51" s="13" customFormat="1" ht="12">
      <c r="A161" s="13"/>
      <c r="B161" s="251"/>
      <c r="C161" s="252"/>
      <c r="D161" s="247" t="s">
        <v>134</v>
      </c>
      <c r="E161" s="253" t="s">
        <v>1</v>
      </c>
      <c r="F161" s="254" t="s">
        <v>188</v>
      </c>
      <c r="G161" s="252"/>
      <c r="H161" s="255">
        <v>39.122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134</v>
      </c>
      <c r="AU161" s="261" t="s">
        <v>85</v>
      </c>
      <c r="AV161" s="13" t="s">
        <v>85</v>
      </c>
      <c r="AW161" s="13" t="s">
        <v>31</v>
      </c>
      <c r="AX161" s="13" t="s">
        <v>83</v>
      </c>
      <c r="AY161" s="261" t="s">
        <v>123</v>
      </c>
    </row>
    <row r="162" spans="1:51" s="13" customFormat="1" ht="12">
      <c r="A162" s="13"/>
      <c r="B162" s="251"/>
      <c r="C162" s="252"/>
      <c r="D162" s="247" t="s">
        <v>134</v>
      </c>
      <c r="E162" s="252"/>
      <c r="F162" s="254" t="s">
        <v>201</v>
      </c>
      <c r="G162" s="252"/>
      <c r="H162" s="255">
        <v>70.42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134</v>
      </c>
      <c r="AU162" s="261" t="s">
        <v>85</v>
      </c>
      <c r="AV162" s="13" t="s">
        <v>85</v>
      </c>
      <c r="AW162" s="13" t="s">
        <v>4</v>
      </c>
      <c r="AX162" s="13" t="s">
        <v>83</v>
      </c>
      <c r="AY162" s="261" t="s">
        <v>123</v>
      </c>
    </row>
    <row r="163" spans="1:65" s="2" customFormat="1" ht="21.75" customHeight="1">
      <c r="A163" s="37"/>
      <c r="B163" s="38"/>
      <c r="C163" s="234" t="s">
        <v>202</v>
      </c>
      <c r="D163" s="234" t="s">
        <v>125</v>
      </c>
      <c r="E163" s="235" t="s">
        <v>203</v>
      </c>
      <c r="F163" s="236" t="s">
        <v>204</v>
      </c>
      <c r="G163" s="237" t="s">
        <v>128</v>
      </c>
      <c r="H163" s="238">
        <v>69.14</v>
      </c>
      <c r="I163" s="239"/>
      <c r="J163" s="240">
        <f>ROUND(I163*H163,2)</f>
        <v>0</v>
      </c>
      <c r="K163" s="236" t="s">
        <v>129</v>
      </c>
      <c r="L163" s="43"/>
      <c r="M163" s="241" t="s">
        <v>1</v>
      </c>
      <c r="N163" s="242" t="s">
        <v>40</v>
      </c>
      <c r="O163" s="90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5" t="s">
        <v>130</v>
      </c>
      <c r="AT163" s="245" t="s">
        <v>125</v>
      </c>
      <c r="AU163" s="245" t="s">
        <v>85</v>
      </c>
      <c r="AY163" s="16" t="s">
        <v>123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6" t="s">
        <v>83</v>
      </c>
      <c r="BK163" s="246">
        <f>ROUND(I163*H163,2)</f>
        <v>0</v>
      </c>
      <c r="BL163" s="16" t="s">
        <v>130</v>
      </c>
      <c r="BM163" s="245" t="s">
        <v>205</v>
      </c>
    </row>
    <row r="164" spans="1:47" s="2" customFormat="1" ht="12">
      <c r="A164" s="37"/>
      <c r="B164" s="38"/>
      <c r="C164" s="39"/>
      <c r="D164" s="247" t="s">
        <v>132</v>
      </c>
      <c r="E164" s="39"/>
      <c r="F164" s="248" t="s">
        <v>206</v>
      </c>
      <c r="G164" s="39"/>
      <c r="H164" s="39"/>
      <c r="I164" s="143"/>
      <c r="J164" s="39"/>
      <c r="K164" s="39"/>
      <c r="L164" s="43"/>
      <c r="M164" s="249"/>
      <c r="N164" s="250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132</v>
      </c>
      <c r="AU164" s="16" t="s">
        <v>85</v>
      </c>
    </row>
    <row r="165" spans="1:51" s="13" customFormat="1" ht="12">
      <c r="A165" s="13"/>
      <c r="B165" s="251"/>
      <c r="C165" s="252"/>
      <c r="D165" s="247" t="s">
        <v>134</v>
      </c>
      <c r="E165" s="253" t="s">
        <v>1</v>
      </c>
      <c r="F165" s="254" t="s">
        <v>207</v>
      </c>
      <c r="G165" s="252"/>
      <c r="H165" s="255">
        <v>69.14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134</v>
      </c>
      <c r="AU165" s="261" t="s">
        <v>85</v>
      </c>
      <c r="AV165" s="13" t="s">
        <v>85</v>
      </c>
      <c r="AW165" s="13" t="s">
        <v>31</v>
      </c>
      <c r="AX165" s="13" t="s">
        <v>83</v>
      </c>
      <c r="AY165" s="261" t="s">
        <v>123</v>
      </c>
    </row>
    <row r="166" spans="1:63" s="12" customFormat="1" ht="22.8" customHeight="1">
      <c r="A166" s="12"/>
      <c r="B166" s="218"/>
      <c r="C166" s="219"/>
      <c r="D166" s="220" t="s">
        <v>74</v>
      </c>
      <c r="E166" s="232" t="s">
        <v>85</v>
      </c>
      <c r="F166" s="232" t="s">
        <v>208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SUM(P167:P168)</f>
        <v>0</v>
      </c>
      <c r="Q166" s="226"/>
      <c r="R166" s="227">
        <f>SUM(R167:R168)</f>
        <v>0</v>
      </c>
      <c r="S166" s="226"/>
      <c r="T166" s="228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9" t="s">
        <v>83</v>
      </c>
      <c r="AT166" s="230" t="s">
        <v>74</v>
      </c>
      <c r="AU166" s="230" t="s">
        <v>83</v>
      </c>
      <c r="AY166" s="229" t="s">
        <v>123</v>
      </c>
      <c r="BK166" s="231">
        <f>SUM(BK167:BK168)</f>
        <v>0</v>
      </c>
    </row>
    <row r="167" spans="1:65" s="2" customFormat="1" ht="21.75" customHeight="1">
      <c r="A167" s="37"/>
      <c r="B167" s="38"/>
      <c r="C167" s="234" t="s">
        <v>209</v>
      </c>
      <c r="D167" s="234" t="s">
        <v>125</v>
      </c>
      <c r="E167" s="235" t="s">
        <v>210</v>
      </c>
      <c r="F167" s="236" t="s">
        <v>211</v>
      </c>
      <c r="G167" s="237" t="s">
        <v>154</v>
      </c>
      <c r="H167" s="238">
        <v>2</v>
      </c>
      <c r="I167" s="239"/>
      <c r="J167" s="240">
        <f>ROUND(I167*H167,2)</f>
        <v>0</v>
      </c>
      <c r="K167" s="236" t="s">
        <v>129</v>
      </c>
      <c r="L167" s="43"/>
      <c r="M167" s="241" t="s">
        <v>1</v>
      </c>
      <c r="N167" s="242" t="s">
        <v>40</v>
      </c>
      <c r="O167" s="90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5" t="s">
        <v>130</v>
      </c>
      <c r="AT167" s="245" t="s">
        <v>125</v>
      </c>
      <c r="AU167" s="245" t="s">
        <v>85</v>
      </c>
      <c r="AY167" s="16" t="s">
        <v>123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6" t="s">
        <v>83</v>
      </c>
      <c r="BK167" s="246">
        <f>ROUND(I167*H167,2)</f>
        <v>0</v>
      </c>
      <c r="BL167" s="16" t="s">
        <v>130</v>
      </c>
      <c r="BM167" s="245" t="s">
        <v>212</v>
      </c>
    </row>
    <row r="168" spans="1:47" s="2" customFormat="1" ht="12">
      <c r="A168" s="37"/>
      <c r="B168" s="38"/>
      <c r="C168" s="39"/>
      <c r="D168" s="247" t="s">
        <v>132</v>
      </c>
      <c r="E168" s="39"/>
      <c r="F168" s="248" t="s">
        <v>213</v>
      </c>
      <c r="G168" s="39"/>
      <c r="H168" s="39"/>
      <c r="I168" s="143"/>
      <c r="J168" s="39"/>
      <c r="K168" s="39"/>
      <c r="L168" s="43"/>
      <c r="M168" s="249"/>
      <c r="N168" s="250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132</v>
      </c>
      <c r="AU168" s="16" t="s">
        <v>85</v>
      </c>
    </row>
    <row r="169" spans="1:63" s="12" customFormat="1" ht="22.8" customHeight="1">
      <c r="A169" s="12"/>
      <c r="B169" s="218"/>
      <c r="C169" s="219"/>
      <c r="D169" s="220" t="s">
        <v>74</v>
      </c>
      <c r="E169" s="232" t="s">
        <v>151</v>
      </c>
      <c r="F169" s="232" t="s">
        <v>214</v>
      </c>
      <c r="G169" s="219"/>
      <c r="H169" s="219"/>
      <c r="I169" s="222"/>
      <c r="J169" s="233">
        <f>BK169</f>
        <v>0</v>
      </c>
      <c r="K169" s="219"/>
      <c r="L169" s="224"/>
      <c r="M169" s="225"/>
      <c r="N169" s="226"/>
      <c r="O169" s="226"/>
      <c r="P169" s="227">
        <f>SUM(P170:P177)</f>
        <v>0</v>
      </c>
      <c r="Q169" s="226"/>
      <c r="R169" s="227">
        <f>SUM(R170:R177)</f>
        <v>35.580636000000005</v>
      </c>
      <c r="S169" s="226"/>
      <c r="T169" s="228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9" t="s">
        <v>83</v>
      </c>
      <c r="AT169" s="230" t="s">
        <v>74</v>
      </c>
      <c r="AU169" s="230" t="s">
        <v>83</v>
      </c>
      <c r="AY169" s="229" t="s">
        <v>123</v>
      </c>
      <c r="BK169" s="231">
        <f>SUM(BK170:BK177)</f>
        <v>0</v>
      </c>
    </row>
    <row r="170" spans="1:65" s="2" customFormat="1" ht="16.5" customHeight="1">
      <c r="A170" s="37"/>
      <c r="B170" s="38"/>
      <c r="C170" s="234" t="s">
        <v>8</v>
      </c>
      <c r="D170" s="234" t="s">
        <v>125</v>
      </c>
      <c r="E170" s="235" t="s">
        <v>215</v>
      </c>
      <c r="F170" s="236" t="s">
        <v>216</v>
      </c>
      <c r="G170" s="237" t="s">
        <v>128</v>
      </c>
      <c r="H170" s="238">
        <v>178.34</v>
      </c>
      <c r="I170" s="239"/>
      <c r="J170" s="240">
        <f>ROUND(I170*H170,2)</f>
        <v>0</v>
      </c>
      <c r="K170" s="236" t="s">
        <v>129</v>
      </c>
      <c r="L170" s="43"/>
      <c r="M170" s="241" t="s">
        <v>1</v>
      </c>
      <c r="N170" s="242" t="s">
        <v>40</v>
      </c>
      <c r="O170" s="90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130</v>
      </c>
      <c r="AT170" s="245" t="s">
        <v>125</v>
      </c>
      <c r="AU170" s="245" t="s">
        <v>85</v>
      </c>
      <c r="AY170" s="16" t="s">
        <v>123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83</v>
      </c>
      <c r="BK170" s="246">
        <f>ROUND(I170*H170,2)</f>
        <v>0</v>
      </c>
      <c r="BL170" s="16" t="s">
        <v>130</v>
      </c>
      <c r="BM170" s="245" t="s">
        <v>217</v>
      </c>
    </row>
    <row r="171" spans="1:47" s="2" customFormat="1" ht="12">
      <c r="A171" s="37"/>
      <c r="B171" s="38"/>
      <c r="C171" s="39"/>
      <c r="D171" s="247" t="s">
        <v>132</v>
      </c>
      <c r="E171" s="39"/>
      <c r="F171" s="248" t="s">
        <v>218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132</v>
      </c>
      <c r="AU171" s="16" t="s">
        <v>85</v>
      </c>
    </row>
    <row r="172" spans="1:51" s="13" customFormat="1" ht="12">
      <c r="A172" s="13"/>
      <c r="B172" s="251"/>
      <c r="C172" s="252"/>
      <c r="D172" s="247" t="s">
        <v>134</v>
      </c>
      <c r="E172" s="253" t="s">
        <v>1</v>
      </c>
      <c r="F172" s="254" t="s">
        <v>219</v>
      </c>
      <c r="G172" s="252"/>
      <c r="H172" s="255">
        <v>178.34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134</v>
      </c>
      <c r="AU172" s="261" t="s">
        <v>85</v>
      </c>
      <c r="AV172" s="13" t="s">
        <v>85</v>
      </c>
      <c r="AW172" s="13" t="s">
        <v>31</v>
      </c>
      <c r="AX172" s="13" t="s">
        <v>83</v>
      </c>
      <c r="AY172" s="261" t="s">
        <v>123</v>
      </c>
    </row>
    <row r="173" spans="1:65" s="2" customFormat="1" ht="21.75" customHeight="1">
      <c r="A173" s="37"/>
      <c r="B173" s="38"/>
      <c r="C173" s="234" t="s">
        <v>220</v>
      </c>
      <c r="D173" s="234" t="s">
        <v>125</v>
      </c>
      <c r="E173" s="235" t="s">
        <v>221</v>
      </c>
      <c r="F173" s="236" t="s">
        <v>222</v>
      </c>
      <c r="G173" s="237" t="s">
        <v>128</v>
      </c>
      <c r="H173" s="238">
        <v>178.34</v>
      </c>
      <c r="I173" s="239"/>
      <c r="J173" s="240">
        <f>ROUND(I173*H173,2)</f>
        <v>0</v>
      </c>
      <c r="K173" s="236" t="s">
        <v>129</v>
      </c>
      <c r="L173" s="43"/>
      <c r="M173" s="241" t="s">
        <v>1</v>
      </c>
      <c r="N173" s="242" t="s">
        <v>40</v>
      </c>
      <c r="O173" s="90"/>
      <c r="P173" s="243">
        <f>O173*H173</f>
        <v>0</v>
      </c>
      <c r="Q173" s="243">
        <v>0.08425</v>
      </c>
      <c r="R173" s="243">
        <f>Q173*H173</f>
        <v>15.025145000000002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130</v>
      </c>
      <c r="AT173" s="245" t="s">
        <v>125</v>
      </c>
      <c r="AU173" s="245" t="s">
        <v>85</v>
      </c>
      <c r="AY173" s="16" t="s">
        <v>123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83</v>
      </c>
      <c r="BK173" s="246">
        <f>ROUND(I173*H173,2)</f>
        <v>0</v>
      </c>
      <c r="BL173" s="16" t="s">
        <v>130</v>
      </c>
      <c r="BM173" s="245" t="s">
        <v>223</v>
      </c>
    </row>
    <row r="174" spans="1:47" s="2" customFormat="1" ht="12">
      <c r="A174" s="37"/>
      <c r="B174" s="38"/>
      <c r="C174" s="39"/>
      <c r="D174" s="247" t="s">
        <v>132</v>
      </c>
      <c r="E174" s="39"/>
      <c r="F174" s="248" t="s">
        <v>224</v>
      </c>
      <c r="G174" s="39"/>
      <c r="H174" s="39"/>
      <c r="I174" s="143"/>
      <c r="J174" s="39"/>
      <c r="K174" s="39"/>
      <c r="L174" s="43"/>
      <c r="M174" s="249"/>
      <c r="N174" s="250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132</v>
      </c>
      <c r="AU174" s="16" t="s">
        <v>85</v>
      </c>
    </row>
    <row r="175" spans="1:65" s="2" customFormat="1" ht="21.75" customHeight="1">
      <c r="A175" s="37"/>
      <c r="B175" s="38"/>
      <c r="C175" s="273" t="s">
        <v>225</v>
      </c>
      <c r="D175" s="273" t="s">
        <v>226</v>
      </c>
      <c r="E175" s="274" t="s">
        <v>227</v>
      </c>
      <c r="F175" s="275" t="s">
        <v>228</v>
      </c>
      <c r="G175" s="276" t="s">
        <v>128</v>
      </c>
      <c r="H175" s="277">
        <v>181.907</v>
      </c>
      <c r="I175" s="278"/>
      <c r="J175" s="279">
        <f>ROUND(I175*H175,2)</f>
        <v>0</v>
      </c>
      <c r="K175" s="275" t="s">
        <v>129</v>
      </c>
      <c r="L175" s="280"/>
      <c r="M175" s="281" t="s">
        <v>1</v>
      </c>
      <c r="N175" s="282" t="s">
        <v>40</v>
      </c>
      <c r="O175" s="90"/>
      <c r="P175" s="243">
        <f>O175*H175</f>
        <v>0</v>
      </c>
      <c r="Q175" s="243">
        <v>0.113</v>
      </c>
      <c r="R175" s="243">
        <f>Q175*H175</f>
        <v>20.555491000000004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169</v>
      </c>
      <c r="AT175" s="245" t="s">
        <v>226</v>
      </c>
      <c r="AU175" s="245" t="s">
        <v>85</v>
      </c>
      <c r="AY175" s="16" t="s">
        <v>123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83</v>
      </c>
      <c r="BK175" s="246">
        <f>ROUND(I175*H175,2)</f>
        <v>0</v>
      </c>
      <c r="BL175" s="16" t="s">
        <v>130</v>
      </c>
      <c r="BM175" s="245" t="s">
        <v>229</v>
      </c>
    </row>
    <row r="176" spans="1:47" s="2" customFormat="1" ht="12">
      <c r="A176" s="37"/>
      <c r="B176" s="38"/>
      <c r="C176" s="39"/>
      <c r="D176" s="247" t="s">
        <v>132</v>
      </c>
      <c r="E176" s="39"/>
      <c r="F176" s="248" t="s">
        <v>230</v>
      </c>
      <c r="G176" s="39"/>
      <c r="H176" s="39"/>
      <c r="I176" s="143"/>
      <c r="J176" s="39"/>
      <c r="K176" s="39"/>
      <c r="L176" s="43"/>
      <c r="M176" s="249"/>
      <c r="N176" s="25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132</v>
      </c>
      <c r="AU176" s="16" t="s">
        <v>85</v>
      </c>
    </row>
    <row r="177" spans="1:51" s="13" customFormat="1" ht="12">
      <c r="A177" s="13"/>
      <c r="B177" s="251"/>
      <c r="C177" s="252"/>
      <c r="D177" s="247" t="s">
        <v>134</v>
      </c>
      <c r="E177" s="252"/>
      <c r="F177" s="254" t="s">
        <v>231</v>
      </c>
      <c r="G177" s="252"/>
      <c r="H177" s="255">
        <v>181.907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134</v>
      </c>
      <c r="AU177" s="261" t="s">
        <v>85</v>
      </c>
      <c r="AV177" s="13" t="s">
        <v>85</v>
      </c>
      <c r="AW177" s="13" t="s">
        <v>4</v>
      </c>
      <c r="AX177" s="13" t="s">
        <v>83</v>
      </c>
      <c r="AY177" s="261" t="s">
        <v>123</v>
      </c>
    </row>
    <row r="178" spans="1:63" s="12" customFormat="1" ht="22.8" customHeight="1">
      <c r="A178" s="12"/>
      <c r="B178" s="218"/>
      <c r="C178" s="219"/>
      <c r="D178" s="220" t="s">
        <v>74</v>
      </c>
      <c r="E178" s="232" t="s">
        <v>169</v>
      </c>
      <c r="F178" s="232" t="s">
        <v>232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SUM(P179:P180)</f>
        <v>0</v>
      </c>
      <c r="Q178" s="226"/>
      <c r="R178" s="227">
        <f>SUM(R179:R180)</f>
        <v>0.00262</v>
      </c>
      <c r="S178" s="226"/>
      <c r="T178" s="228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83</v>
      </c>
      <c r="AT178" s="230" t="s">
        <v>74</v>
      </c>
      <c r="AU178" s="230" t="s">
        <v>83</v>
      </c>
      <c r="AY178" s="229" t="s">
        <v>123</v>
      </c>
      <c r="BK178" s="231">
        <f>SUM(BK179:BK180)</f>
        <v>0</v>
      </c>
    </row>
    <row r="179" spans="1:65" s="2" customFormat="1" ht="21.75" customHeight="1">
      <c r="A179" s="37"/>
      <c r="B179" s="38"/>
      <c r="C179" s="234" t="s">
        <v>233</v>
      </c>
      <c r="D179" s="234" t="s">
        <v>125</v>
      </c>
      <c r="E179" s="235" t="s">
        <v>234</v>
      </c>
      <c r="F179" s="236" t="s">
        <v>235</v>
      </c>
      <c r="G179" s="237" t="s">
        <v>146</v>
      </c>
      <c r="H179" s="238">
        <v>2</v>
      </c>
      <c r="I179" s="239"/>
      <c r="J179" s="240">
        <f>ROUND(I179*H179,2)</f>
        <v>0</v>
      </c>
      <c r="K179" s="236" t="s">
        <v>129</v>
      </c>
      <c r="L179" s="43"/>
      <c r="M179" s="241" t="s">
        <v>1</v>
      </c>
      <c r="N179" s="242" t="s">
        <v>40</v>
      </c>
      <c r="O179" s="90"/>
      <c r="P179" s="243">
        <f>O179*H179</f>
        <v>0</v>
      </c>
      <c r="Q179" s="243">
        <v>0.00131</v>
      </c>
      <c r="R179" s="243">
        <f>Q179*H179</f>
        <v>0.00262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130</v>
      </c>
      <c r="AT179" s="245" t="s">
        <v>125</v>
      </c>
      <c r="AU179" s="245" t="s">
        <v>85</v>
      </c>
      <c r="AY179" s="16" t="s">
        <v>123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83</v>
      </c>
      <c r="BK179" s="246">
        <f>ROUND(I179*H179,2)</f>
        <v>0</v>
      </c>
      <c r="BL179" s="16" t="s">
        <v>130</v>
      </c>
      <c r="BM179" s="245" t="s">
        <v>236</v>
      </c>
    </row>
    <row r="180" spans="1:47" s="2" customFormat="1" ht="12">
      <c r="A180" s="37"/>
      <c r="B180" s="38"/>
      <c r="C180" s="39"/>
      <c r="D180" s="247" t="s">
        <v>132</v>
      </c>
      <c r="E180" s="39"/>
      <c r="F180" s="248" t="s">
        <v>237</v>
      </c>
      <c r="G180" s="39"/>
      <c r="H180" s="39"/>
      <c r="I180" s="143"/>
      <c r="J180" s="39"/>
      <c r="K180" s="39"/>
      <c r="L180" s="43"/>
      <c r="M180" s="249"/>
      <c r="N180" s="250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132</v>
      </c>
      <c r="AU180" s="16" t="s">
        <v>85</v>
      </c>
    </row>
    <row r="181" spans="1:63" s="12" customFormat="1" ht="22.8" customHeight="1">
      <c r="A181" s="12"/>
      <c r="B181" s="218"/>
      <c r="C181" s="219"/>
      <c r="D181" s="220" t="s">
        <v>74</v>
      </c>
      <c r="E181" s="232" t="s">
        <v>177</v>
      </c>
      <c r="F181" s="232" t="s">
        <v>238</v>
      </c>
      <c r="G181" s="219"/>
      <c r="H181" s="219"/>
      <c r="I181" s="222"/>
      <c r="J181" s="233">
        <f>BK181</f>
        <v>0</v>
      </c>
      <c r="K181" s="219"/>
      <c r="L181" s="224"/>
      <c r="M181" s="225"/>
      <c r="N181" s="226"/>
      <c r="O181" s="226"/>
      <c r="P181" s="227">
        <f>SUM(P182:P187)</f>
        <v>0</v>
      </c>
      <c r="Q181" s="226"/>
      <c r="R181" s="227">
        <f>SUM(R182:R187)</f>
        <v>18.167855999999997</v>
      </c>
      <c r="S181" s="226"/>
      <c r="T181" s="228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9" t="s">
        <v>83</v>
      </c>
      <c r="AT181" s="230" t="s">
        <v>74</v>
      </c>
      <c r="AU181" s="230" t="s">
        <v>83</v>
      </c>
      <c r="AY181" s="229" t="s">
        <v>123</v>
      </c>
      <c r="BK181" s="231">
        <f>SUM(BK182:BK187)</f>
        <v>0</v>
      </c>
    </row>
    <row r="182" spans="1:65" s="2" customFormat="1" ht="21.75" customHeight="1">
      <c r="A182" s="37"/>
      <c r="B182" s="38"/>
      <c r="C182" s="234" t="s">
        <v>239</v>
      </c>
      <c r="D182" s="234" t="s">
        <v>125</v>
      </c>
      <c r="E182" s="235" t="s">
        <v>240</v>
      </c>
      <c r="F182" s="236" t="s">
        <v>241</v>
      </c>
      <c r="G182" s="237" t="s">
        <v>146</v>
      </c>
      <c r="H182" s="238">
        <v>138.28</v>
      </c>
      <c r="I182" s="239"/>
      <c r="J182" s="240">
        <f>ROUND(I182*H182,2)</f>
        <v>0</v>
      </c>
      <c r="K182" s="236" t="s">
        <v>129</v>
      </c>
      <c r="L182" s="43"/>
      <c r="M182" s="241" t="s">
        <v>1</v>
      </c>
      <c r="N182" s="242" t="s">
        <v>40</v>
      </c>
      <c r="O182" s="90"/>
      <c r="P182" s="243">
        <f>O182*H182</f>
        <v>0</v>
      </c>
      <c r="Q182" s="243">
        <v>0.10095</v>
      </c>
      <c r="R182" s="243">
        <f>Q182*H182</f>
        <v>13.959366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130</v>
      </c>
      <c r="AT182" s="245" t="s">
        <v>125</v>
      </c>
      <c r="AU182" s="245" t="s">
        <v>85</v>
      </c>
      <c r="AY182" s="16" t="s">
        <v>123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83</v>
      </c>
      <c r="BK182" s="246">
        <f>ROUND(I182*H182,2)</f>
        <v>0</v>
      </c>
      <c r="BL182" s="16" t="s">
        <v>130</v>
      </c>
      <c r="BM182" s="245" t="s">
        <v>242</v>
      </c>
    </row>
    <row r="183" spans="1:47" s="2" customFormat="1" ht="12">
      <c r="A183" s="37"/>
      <c r="B183" s="38"/>
      <c r="C183" s="39"/>
      <c r="D183" s="247" t="s">
        <v>132</v>
      </c>
      <c r="E183" s="39"/>
      <c r="F183" s="248" t="s">
        <v>243</v>
      </c>
      <c r="G183" s="39"/>
      <c r="H183" s="39"/>
      <c r="I183" s="143"/>
      <c r="J183" s="39"/>
      <c r="K183" s="39"/>
      <c r="L183" s="43"/>
      <c r="M183" s="249"/>
      <c r="N183" s="250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132</v>
      </c>
      <c r="AU183" s="16" t="s">
        <v>85</v>
      </c>
    </row>
    <row r="184" spans="1:65" s="2" customFormat="1" ht="16.5" customHeight="1">
      <c r="A184" s="37"/>
      <c r="B184" s="38"/>
      <c r="C184" s="273" t="s">
        <v>244</v>
      </c>
      <c r="D184" s="273" t="s">
        <v>226</v>
      </c>
      <c r="E184" s="274" t="s">
        <v>245</v>
      </c>
      <c r="F184" s="275" t="s">
        <v>246</v>
      </c>
      <c r="G184" s="276" t="s">
        <v>146</v>
      </c>
      <c r="H184" s="277">
        <v>138.28</v>
      </c>
      <c r="I184" s="278"/>
      <c r="J184" s="279">
        <f>ROUND(I184*H184,2)</f>
        <v>0</v>
      </c>
      <c r="K184" s="275" t="s">
        <v>129</v>
      </c>
      <c r="L184" s="280"/>
      <c r="M184" s="281" t="s">
        <v>1</v>
      </c>
      <c r="N184" s="282" t="s">
        <v>40</v>
      </c>
      <c r="O184" s="90"/>
      <c r="P184" s="243">
        <f>O184*H184</f>
        <v>0</v>
      </c>
      <c r="Q184" s="243">
        <v>0.024</v>
      </c>
      <c r="R184" s="243">
        <f>Q184*H184</f>
        <v>3.31872</v>
      </c>
      <c r="S184" s="243">
        <v>0</v>
      </c>
      <c r="T184" s="24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5" t="s">
        <v>169</v>
      </c>
      <c r="AT184" s="245" t="s">
        <v>226</v>
      </c>
      <c r="AU184" s="245" t="s">
        <v>85</v>
      </c>
      <c r="AY184" s="16" t="s">
        <v>123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6" t="s">
        <v>83</v>
      </c>
      <c r="BK184" s="246">
        <f>ROUND(I184*H184,2)</f>
        <v>0</v>
      </c>
      <c r="BL184" s="16" t="s">
        <v>130</v>
      </c>
      <c r="BM184" s="245" t="s">
        <v>247</v>
      </c>
    </row>
    <row r="185" spans="1:47" s="2" customFormat="1" ht="12">
      <c r="A185" s="37"/>
      <c r="B185" s="38"/>
      <c r="C185" s="39"/>
      <c r="D185" s="247" t="s">
        <v>132</v>
      </c>
      <c r="E185" s="39"/>
      <c r="F185" s="248" t="s">
        <v>246</v>
      </c>
      <c r="G185" s="39"/>
      <c r="H185" s="39"/>
      <c r="I185" s="143"/>
      <c r="J185" s="39"/>
      <c r="K185" s="39"/>
      <c r="L185" s="43"/>
      <c r="M185" s="249"/>
      <c r="N185" s="250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132</v>
      </c>
      <c r="AU185" s="16" t="s">
        <v>85</v>
      </c>
    </row>
    <row r="186" spans="1:65" s="2" customFormat="1" ht="21.75" customHeight="1">
      <c r="A186" s="37"/>
      <c r="B186" s="38"/>
      <c r="C186" s="234" t="s">
        <v>7</v>
      </c>
      <c r="D186" s="234" t="s">
        <v>125</v>
      </c>
      <c r="E186" s="235" t="s">
        <v>248</v>
      </c>
      <c r="F186" s="236" t="s">
        <v>249</v>
      </c>
      <c r="G186" s="237" t="s">
        <v>146</v>
      </c>
      <c r="H186" s="238">
        <v>7</v>
      </c>
      <c r="I186" s="239"/>
      <c r="J186" s="240">
        <f>ROUND(I186*H186,2)</f>
        <v>0</v>
      </c>
      <c r="K186" s="236" t="s">
        <v>129</v>
      </c>
      <c r="L186" s="43"/>
      <c r="M186" s="241" t="s">
        <v>1</v>
      </c>
      <c r="N186" s="242" t="s">
        <v>40</v>
      </c>
      <c r="O186" s="90"/>
      <c r="P186" s="243">
        <f>O186*H186</f>
        <v>0</v>
      </c>
      <c r="Q186" s="243">
        <v>0.12711</v>
      </c>
      <c r="R186" s="243">
        <f>Q186*H186</f>
        <v>0.88977</v>
      </c>
      <c r="S186" s="243">
        <v>0</v>
      </c>
      <c r="T186" s="24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5" t="s">
        <v>130</v>
      </c>
      <c r="AT186" s="245" t="s">
        <v>125</v>
      </c>
      <c r="AU186" s="245" t="s">
        <v>85</v>
      </c>
      <c r="AY186" s="16" t="s">
        <v>123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6" t="s">
        <v>83</v>
      </c>
      <c r="BK186" s="246">
        <f>ROUND(I186*H186,2)</f>
        <v>0</v>
      </c>
      <c r="BL186" s="16" t="s">
        <v>130</v>
      </c>
      <c r="BM186" s="245" t="s">
        <v>250</v>
      </c>
    </row>
    <row r="187" spans="1:47" s="2" customFormat="1" ht="12">
      <c r="A187" s="37"/>
      <c r="B187" s="38"/>
      <c r="C187" s="39"/>
      <c r="D187" s="247" t="s">
        <v>132</v>
      </c>
      <c r="E187" s="39"/>
      <c r="F187" s="248" t="s">
        <v>251</v>
      </c>
      <c r="G187" s="39"/>
      <c r="H187" s="39"/>
      <c r="I187" s="143"/>
      <c r="J187" s="39"/>
      <c r="K187" s="39"/>
      <c r="L187" s="43"/>
      <c r="M187" s="249"/>
      <c r="N187" s="250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132</v>
      </c>
      <c r="AU187" s="16" t="s">
        <v>85</v>
      </c>
    </row>
    <row r="188" spans="1:63" s="12" customFormat="1" ht="22.8" customHeight="1">
      <c r="A188" s="12"/>
      <c r="B188" s="218"/>
      <c r="C188" s="219"/>
      <c r="D188" s="220" t="s">
        <v>74</v>
      </c>
      <c r="E188" s="232" t="s">
        <v>252</v>
      </c>
      <c r="F188" s="232" t="s">
        <v>253</v>
      </c>
      <c r="G188" s="219"/>
      <c r="H188" s="219"/>
      <c r="I188" s="222"/>
      <c r="J188" s="233">
        <f>BK188</f>
        <v>0</v>
      </c>
      <c r="K188" s="219"/>
      <c r="L188" s="224"/>
      <c r="M188" s="225"/>
      <c r="N188" s="226"/>
      <c r="O188" s="226"/>
      <c r="P188" s="227">
        <f>SUM(P189:P201)</f>
        <v>0</v>
      </c>
      <c r="Q188" s="226"/>
      <c r="R188" s="227">
        <f>SUM(R189:R201)</f>
        <v>0</v>
      </c>
      <c r="S188" s="226"/>
      <c r="T188" s="228">
        <f>SUM(T189:T201)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9" t="s">
        <v>83</v>
      </c>
      <c r="AT188" s="230" t="s">
        <v>74</v>
      </c>
      <c r="AU188" s="230" t="s">
        <v>83</v>
      </c>
      <c r="AY188" s="229" t="s">
        <v>123</v>
      </c>
      <c r="BK188" s="231">
        <f>SUM(BK189:BK201)</f>
        <v>0</v>
      </c>
    </row>
    <row r="189" spans="1:65" s="2" customFormat="1" ht="21.75" customHeight="1">
      <c r="A189" s="37"/>
      <c r="B189" s="38"/>
      <c r="C189" s="234" t="s">
        <v>254</v>
      </c>
      <c r="D189" s="234" t="s">
        <v>125</v>
      </c>
      <c r="E189" s="235" t="s">
        <v>255</v>
      </c>
      <c r="F189" s="236" t="s">
        <v>256</v>
      </c>
      <c r="G189" s="237" t="s">
        <v>198</v>
      </c>
      <c r="H189" s="238">
        <v>51.008</v>
      </c>
      <c r="I189" s="239"/>
      <c r="J189" s="240">
        <f>ROUND(I189*H189,2)</f>
        <v>0</v>
      </c>
      <c r="K189" s="236" t="s">
        <v>129</v>
      </c>
      <c r="L189" s="43"/>
      <c r="M189" s="241" t="s">
        <v>1</v>
      </c>
      <c r="N189" s="242" t="s">
        <v>40</v>
      </c>
      <c r="O189" s="90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130</v>
      </c>
      <c r="AT189" s="245" t="s">
        <v>125</v>
      </c>
      <c r="AU189" s="245" t="s">
        <v>85</v>
      </c>
      <c r="AY189" s="16" t="s">
        <v>123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83</v>
      </c>
      <c r="BK189" s="246">
        <f>ROUND(I189*H189,2)</f>
        <v>0</v>
      </c>
      <c r="BL189" s="16" t="s">
        <v>130</v>
      </c>
      <c r="BM189" s="245" t="s">
        <v>257</v>
      </c>
    </row>
    <row r="190" spans="1:47" s="2" customFormat="1" ht="12">
      <c r="A190" s="37"/>
      <c r="B190" s="38"/>
      <c r="C190" s="39"/>
      <c r="D190" s="247" t="s">
        <v>132</v>
      </c>
      <c r="E190" s="39"/>
      <c r="F190" s="248" t="s">
        <v>258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132</v>
      </c>
      <c r="AU190" s="16" t="s">
        <v>85</v>
      </c>
    </row>
    <row r="191" spans="1:51" s="13" customFormat="1" ht="12">
      <c r="A191" s="13"/>
      <c r="B191" s="251"/>
      <c r="C191" s="252"/>
      <c r="D191" s="247" t="s">
        <v>134</v>
      </c>
      <c r="E191" s="253" t="s">
        <v>1</v>
      </c>
      <c r="F191" s="254" t="s">
        <v>259</v>
      </c>
      <c r="G191" s="252"/>
      <c r="H191" s="255">
        <v>51.008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134</v>
      </c>
      <c r="AU191" s="261" t="s">
        <v>85</v>
      </c>
      <c r="AV191" s="13" t="s">
        <v>85</v>
      </c>
      <c r="AW191" s="13" t="s">
        <v>31</v>
      </c>
      <c r="AX191" s="13" t="s">
        <v>83</v>
      </c>
      <c r="AY191" s="261" t="s">
        <v>123</v>
      </c>
    </row>
    <row r="192" spans="1:65" s="2" customFormat="1" ht="16.5" customHeight="1">
      <c r="A192" s="37"/>
      <c r="B192" s="38"/>
      <c r="C192" s="234" t="s">
        <v>260</v>
      </c>
      <c r="D192" s="234" t="s">
        <v>125</v>
      </c>
      <c r="E192" s="235" t="s">
        <v>261</v>
      </c>
      <c r="F192" s="236" t="s">
        <v>262</v>
      </c>
      <c r="G192" s="237" t="s">
        <v>198</v>
      </c>
      <c r="H192" s="238">
        <v>51.008</v>
      </c>
      <c r="I192" s="239"/>
      <c r="J192" s="240">
        <f>ROUND(I192*H192,2)</f>
        <v>0</v>
      </c>
      <c r="K192" s="236" t="s">
        <v>129</v>
      </c>
      <c r="L192" s="43"/>
      <c r="M192" s="241" t="s">
        <v>1</v>
      </c>
      <c r="N192" s="242" t="s">
        <v>40</v>
      </c>
      <c r="O192" s="90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5" t="s">
        <v>130</v>
      </c>
      <c r="AT192" s="245" t="s">
        <v>125</v>
      </c>
      <c r="AU192" s="245" t="s">
        <v>85</v>
      </c>
      <c r="AY192" s="16" t="s">
        <v>123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6" t="s">
        <v>83</v>
      </c>
      <c r="BK192" s="246">
        <f>ROUND(I192*H192,2)</f>
        <v>0</v>
      </c>
      <c r="BL192" s="16" t="s">
        <v>130</v>
      </c>
      <c r="BM192" s="245" t="s">
        <v>263</v>
      </c>
    </row>
    <row r="193" spans="1:47" s="2" customFormat="1" ht="12">
      <c r="A193" s="37"/>
      <c r="B193" s="38"/>
      <c r="C193" s="39"/>
      <c r="D193" s="247" t="s">
        <v>132</v>
      </c>
      <c r="E193" s="39"/>
      <c r="F193" s="248" t="s">
        <v>264</v>
      </c>
      <c r="G193" s="39"/>
      <c r="H193" s="39"/>
      <c r="I193" s="143"/>
      <c r="J193" s="39"/>
      <c r="K193" s="39"/>
      <c r="L193" s="43"/>
      <c r="M193" s="249"/>
      <c r="N193" s="250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132</v>
      </c>
      <c r="AU193" s="16" t="s">
        <v>85</v>
      </c>
    </row>
    <row r="194" spans="1:65" s="2" customFormat="1" ht="21.75" customHeight="1">
      <c r="A194" s="37"/>
      <c r="B194" s="38"/>
      <c r="C194" s="234" t="s">
        <v>265</v>
      </c>
      <c r="D194" s="234" t="s">
        <v>125</v>
      </c>
      <c r="E194" s="235" t="s">
        <v>266</v>
      </c>
      <c r="F194" s="236" t="s">
        <v>267</v>
      </c>
      <c r="G194" s="237" t="s">
        <v>198</v>
      </c>
      <c r="H194" s="238">
        <v>969.152</v>
      </c>
      <c r="I194" s="239"/>
      <c r="J194" s="240">
        <f>ROUND(I194*H194,2)</f>
        <v>0</v>
      </c>
      <c r="K194" s="236" t="s">
        <v>129</v>
      </c>
      <c r="L194" s="43"/>
      <c r="M194" s="241" t="s">
        <v>1</v>
      </c>
      <c r="N194" s="242" t="s">
        <v>40</v>
      </c>
      <c r="O194" s="90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130</v>
      </c>
      <c r="AT194" s="245" t="s">
        <v>125</v>
      </c>
      <c r="AU194" s="245" t="s">
        <v>85</v>
      </c>
      <c r="AY194" s="16" t="s">
        <v>123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83</v>
      </c>
      <c r="BK194" s="246">
        <f>ROUND(I194*H194,2)</f>
        <v>0</v>
      </c>
      <c r="BL194" s="16" t="s">
        <v>130</v>
      </c>
      <c r="BM194" s="245" t="s">
        <v>268</v>
      </c>
    </row>
    <row r="195" spans="1:47" s="2" customFormat="1" ht="12">
      <c r="A195" s="37"/>
      <c r="B195" s="38"/>
      <c r="C195" s="39"/>
      <c r="D195" s="247" t="s">
        <v>132</v>
      </c>
      <c r="E195" s="39"/>
      <c r="F195" s="248" t="s">
        <v>269</v>
      </c>
      <c r="G195" s="39"/>
      <c r="H195" s="39"/>
      <c r="I195" s="143"/>
      <c r="J195" s="39"/>
      <c r="K195" s="39"/>
      <c r="L195" s="43"/>
      <c r="M195" s="249"/>
      <c r="N195" s="250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132</v>
      </c>
      <c r="AU195" s="16" t="s">
        <v>85</v>
      </c>
    </row>
    <row r="196" spans="1:51" s="13" customFormat="1" ht="12">
      <c r="A196" s="13"/>
      <c r="B196" s="251"/>
      <c r="C196" s="252"/>
      <c r="D196" s="247" t="s">
        <v>134</v>
      </c>
      <c r="E196" s="252"/>
      <c r="F196" s="254" t="s">
        <v>270</v>
      </c>
      <c r="G196" s="252"/>
      <c r="H196" s="255">
        <v>969.152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134</v>
      </c>
      <c r="AU196" s="261" t="s">
        <v>85</v>
      </c>
      <c r="AV196" s="13" t="s">
        <v>85</v>
      </c>
      <c r="AW196" s="13" t="s">
        <v>4</v>
      </c>
      <c r="AX196" s="13" t="s">
        <v>83</v>
      </c>
      <c r="AY196" s="261" t="s">
        <v>123</v>
      </c>
    </row>
    <row r="197" spans="1:65" s="2" customFormat="1" ht="21.75" customHeight="1">
      <c r="A197" s="37"/>
      <c r="B197" s="38"/>
      <c r="C197" s="234" t="s">
        <v>271</v>
      </c>
      <c r="D197" s="234" t="s">
        <v>125</v>
      </c>
      <c r="E197" s="235" t="s">
        <v>272</v>
      </c>
      <c r="F197" s="236" t="s">
        <v>273</v>
      </c>
      <c r="G197" s="237" t="s">
        <v>198</v>
      </c>
      <c r="H197" s="238">
        <v>51.008</v>
      </c>
      <c r="I197" s="239"/>
      <c r="J197" s="240">
        <f>ROUND(I197*H197,2)</f>
        <v>0</v>
      </c>
      <c r="K197" s="236" t="s">
        <v>129</v>
      </c>
      <c r="L197" s="43"/>
      <c r="M197" s="241" t="s">
        <v>1</v>
      </c>
      <c r="N197" s="242" t="s">
        <v>40</v>
      </c>
      <c r="O197" s="90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130</v>
      </c>
      <c r="AT197" s="245" t="s">
        <v>125</v>
      </c>
      <c r="AU197" s="245" t="s">
        <v>85</v>
      </c>
      <c r="AY197" s="16" t="s">
        <v>123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83</v>
      </c>
      <c r="BK197" s="246">
        <f>ROUND(I197*H197,2)</f>
        <v>0</v>
      </c>
      <c r="BL197" s="16" t="s">
        <v>130</v>
      </c>
      <c r="BM197" s="245" t="s">
        <v>274</v>
      </c>
    </row>
    <row r="198" spans="1:47" s="2" customFormat="1" ht="12">
      <c r="A198" s="37"/>
      <c r="B198" s="38"/>
      <c r="C198" s="39"/>
      <c r="D198" s="247" t="s">
        <v>132</v>
      </c>
      <c r="E198" s="39"/>
      <c r="F198" s="248" t="s">
        <v>275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132</v>
      </c>
      <c r="AU198" s="16" t="s">
        <v>85</v>
      </c>
    </row>
    <row r="199" spans="1:65" s="2" customFormat="1" ht="33" customHeight="1">
      <c r="A199" s="37"/>
      <c r="B199" s="38"/>
      <c r="C199" s="234" t="s">
        <v>276</v>
      </c>
      <c r="D199" s="234" t="s">
        <v>125</v>
      </c>
      <c r="E199" s="235" t="s">
        <v>277</v>
      </c>
      <c r="F199" s="236" t="s">
        <v>278</v>
      </c>
      <c r="G199" s="237" t="s">
        <v>198</v>
      </c>
      <c r="H199" s="238">
        <v>51.008</v>
      </c>
      <c r="I199" s="239"/>
      <c r="J199" s="240">
        <f>ROUND(I199*H199,2)</f>
        <v>0</v>
      </c>
      <c r="K199" s="236" t="s">
        <v>129</v>
      </c>
      <c r="L199" s="43"/>
      <c r="M199" s="241" t="s">
        <v>1</v>
      </c>
      <c r="N199" s="242" t="s">
        <v>40</v>
      </c>
      <c r="O199" s="90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130</v>
      </c>
      <c r="AT199" s="245" t="s">
        <v>125</v>
      </c>
      <c r="AU199" s="245" t="s">
        <v>85</v>
      </c>
      <c r="AY199" s="16" t="s">
        <v>123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83</v>
      </c>
      <c r="BK199" s="246">
        <f>ROUND(I199*H199,2)</f>
        <v>0</v>
      </c>
      <c r="BL199" s="16" t="s">
        <v>130</v>
      </c>
      <c r="BM199" s="245" t="s">
        <v>279</v>
      </c>
    </row>
    <row r="200" spans="1:47" s="2" customFormat="1" ht="12">
      <c r="A200" s="37"/>
      <c r="B200" s="38"/>
      <c r="C200" s="39"/>
      <c r="D200" s="247" t="s">
        <v>132</v>
      </c>
      <c r="E200" s="39"/>
      <c r="F200" s="248" t="s">
        <v>280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132</v>
      </c>
      <c r="AU200" s="16" t="s">
        <v>85</v>
      </c>
    </row>
    <row r="201" spans="1:51" s="13" customFormat="1" ht="12">
      <c r="A201" s="13"/>
      <c r="B201" s="251"/>
      <c r="C201" s="252"/>
      <c r="D201" s="247" t="s">
        <v>134</v>
      </c>
      <c r="E201" s="253" t="s">
        <v>1</v>
      </c>
      <c r="F201" s="254" t="s">
        <v>259</v>
      </c>
      <c r="G201" s="252"/>
      <c r="H201" s="255">
        <v>51.008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134</v>
      </c>
      <c r="AU201" s="261" t="s">
        <v>85</v>
      </c>
      <c r="AV201" s="13" t="s">
        <v>85</v>
      </c>
      <c r="AW201" s="13" t="s">
        <v>31</v>
      </c>
      <c r="AX201" s="13" t="s">
        <v>83</v>
      </c>
      <c r="AY201" s="261" t="s">
        <v>123</v>
      </c>
    </row>
    <row r="202" spans="1:63" s="12" customFormat="1" ht="22.8" customHeight="1">
      <c r="A202" s="12"/>
      <c r="B202" s="218"/>
      <c r="C202" s="219"/>
      <c r="D202" s="220" t="s">
        <v>74</v>
      </c>
      <c r="E202" s="232" t="s">
        <v>281</v>
      </c>
      <c r="F202" s="232" t="s">
        <v>282</v>
      </c>
      <c r="G202" s="219"/>
      <c r="H202" s="219"/>
      <c r="I202" s="222"/>
      <c r="J202" s="233">
        <f>BK202</f>
        <v>0</v>
      </c>
      <c r="K202" s="219"/>
      <c r="L202" s="224"/>
      <c r="M202" s="225"/>
      <c r="N202" s="226"/>
      <c r="O202" s="226"/>
      <c r="P202" s="227">
        <f>SUM(P203:P204)</f>
        <v>0</v>
      </c>
      <c r="Q202" s="226"/>
      <c r="R202" s="227">
        <f>SUM(R203:R204)</f>
        <v>0</v>
      </c>
      <c r="S202" s="226"/>
      <c r="T202" s="228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9" t="s">
        <v>83</v>
      </c>
      <c r="AT202" s="230" t="s">
        <v>74</v>
      </c>
      <c r="AU202" s="230" t="s">
        <v>83</v>
      </c>
      <c r="AY202" s="229" t="s">
        <v>123</v>
      </c>
      <c r="BK202" s="231">
        <f>SUM(BK203:BK204)</f>
        <v>0</v>
      </c>
    </row>
    <row r="203" spans="1:65" s="2" customFormat="1" ht="21.75" customHeight="1">
      <c r="A203" s="37"/>
      <c r="B203" s="38"/>
      <c r="C203" s="234" t="s">
        <v>283</v>
      </c>
      <c r="D203" s="234" t="s">
        <v>125</v>
      </c>
      <c r="E203" s="235" t="s">
        <v>284</v>
      </c>
      <c r="F203" s="236" t="s">
        <v>285</v>
      </c>
      <c r="G203" s="237" t="s">
        <v>198</v>
      </c>
      <c r="H203" s="238">
        <v>53.751</v>
      </c>
      <c r="I203" s="239"/>
      <c r="J203" s="240">
        <f>ROUND(I203*H203,2)</f>
        <v>0</v>
      </c>
      <c r="K203" s="236" t="s">
        <v>129</v>
      </c>
      <c r="L203" s="43"/>
      <c r="M203" s="241" t="s">
        <v>1</v>
      </c>
      <c r="N203" s="242" t="s">
        <v>40</v>
      </c>
      <c r="O203" s="90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130</v>
      </c>
      <c r="AT203" s="245" t="s">
        <v>125</v>
      </c>
      <c r="AU203" s="245" t="s">
        <v>85</v>
      </c>
      <c r="AY203" s="16" t="s">
        <v>123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83</v>
      </c>
      <c r="BK203" s="246">
        <f>ROUND(I203*H203,2)</f>
        <v>0</v>
      </c>
      <c r="BL203" s="16" t="s">
        <v>130</v>
      </c>
      <c r="BM203" s="245" t="s">
        <v>286</v>
      </c>
    </row>
    <row r="204" spans="1:47" s="2" customFormat="1" ht="12">
      <c r="A204" s="37"/>
      <c r="B204" s="38"/>
      <c r="C204" s="39"/>
      <c r="D204" s="247" t="s">
        <v>132</v>
      </c>
      <c r="E204" s="39"/>
      <c r="F204" s="248" t="s">
        <v>287</v>
      </c>
      <c r="G204" s="39"/>
      <c r="H204" s="39"/>
      <c r="I204" s="143"/>
      <c r="J204" s="39"/>
      <c r="K204" s="39"/>
      <c r="L204" s="43"/>
      <c r="M204" s="283"/>
      <c r="N204" s="284"/>
      <c r="O204" s="285"/>
      <c r="P204" s="285"/>
      <c r="Q204" s="285"/>
      <c r="R204" s="285"/>
      <c r="S204" s="285"/>
      <c r="T204" s="286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132</v>
      </c>
      <c r="AU204" s="16" t="s">
        <v>85</v>
      </c>
    </row>
    <row r="205" spans="1:31" s="2" customFormat="1" ht="6.95" customHeight="1">
      <c r="A205" s="37"/>
      <c r="B205" s="65"/>
      <c r="C205" s="66"/>
      <c r="D205" s="66"/>
      <c r="E205" s="66"/>
      <c r="F205" s="66"/>
      <c r="G205" s="66"/>
      <c r="H205" s="66"/>
      <c r="I205" s="182"/>
      <c r="J205" s="66"/>
      <c r="K205" s="66"/>
      <c r="L205" s="43"/>
      <c r="M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</sheetData>
  <sheetProtection password="CC35" sheet="1" objects="1" scenarios="1" formatColumns="0" formatRows="0" autoFilter="0"/>
  <autoFilter ref="C123:K20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92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Chodníky MŠ Pramínek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93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288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6. 5. 2019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27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27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33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35</v>
      </c>
      <c r="E30" s="37"/>
      <c r="F30" s="37"/>
      <c r="G30" s="37"/>
      <c r="H30" s="37"/>
      <c r="I30" s="143"/>
      <c r="J30" s="156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37</v>
      </c>
      <c r="G32" s="37"/>
      <c r="H32" s="37"/>
      <c r="I32" s="158" t="s">
        <v>36</v>
      </c>
      <c r="J32" s="15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39</v>
      </c>
      <c r="E33" s="141" t="s">
        <v>40</v>
      </c>
      <c r="F33" s="160">
        <f>ROUND((SUM(BE122:BE183)),2)</f>
        <v>0</v>
      </c>
      <c r="G33" s="37"/>
      <c r="H33" s="37"/>
      <c r="I33" s="161">
        <v>0.21</v>
      </c>
      <c r="J33" s="160">
        <f>ROUND(((SUM(BE122:BE183))*I33),2)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41</v>
      </c>
      <c r="F34" s="160">
        <f>ROUND((SUM(BF122:BF183)),2)</f>
        <v>0</v>
      </c>
      <c r="G34" s="37"/>
      <c r="H34" s="37"/>
      <c r="I34" s="161">
        <v>0.15</v>
      </c>
      <c r="J34" s="160">
        <f>ROUND(((SUM(BF122:BF183))*I34),2)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42</v>
      </c>
      <c r="F35" s="160">
        <f>ROUND((SUM(BG122:BG183)),2)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43</v>
      </c>
      <c r="F36" s="160">
        <f>ROUND((SUM(BH122:BH183)),2)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44</v>
      </c>
      <c r="F37" s="160">
        <f>ROUND((SUM(BI122:BI183)),2)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48</v>
      </c>
      <c r="E50" s="171"/>
      <c r="F50" s="171"/>
      <c r="G50" s="170" t="s">
        <v>49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50</v>
      </c>
      <c r="E61" s="174"/>
      <c r="F61" s="175" t="s">
        <v>51</v>
      </c>
      <c r="G61" s="173" t="s">
        <v>50</v>
      </c>
      <c r="H61" s="174"/>
      <c r="I61" s="176"/>
      <c r="J61" s="177" t="s">
        <v>51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52</v>
      </c>
      <c r="E65" s="178"/>
      <c r="F65" s="178"/>
      <c r="G65" s="170" t="s">
        <v>53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50</v>
      </c>
      <c r="E76" s="174"/>
      <c r="F76" s="175" t="s">
        <v>51</v>
      </c>
      <c r="G76" s="173" t="s">
        <v>50</v>
      </c>
      <c r="H76" s="174"/>
      <c r="I76" s="176"/>
      <c r="J76" s="177" t="s">
        <v>51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Chodníky MŠ Pramínek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chodník 2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Liberec</v>
      </c>
      <c r="G89" s="39"/>
      <c r="H89" s="39"/>
      <c r="I89" s="146" t="s">
        <v>22</v>
      </c>
      <c r="J89" s="78" t="str">
        <f>IF(J12="","",J12)</f>
        <v>6. 5. 2019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32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96</v>
      </c>
      <c r="D94" s="188"/>
      <c r="E94" s="188"/>
      <c r="F94" s="188"/>
      <c r="G94" s="188"/>
      <c r="H94" s="188"/>
      <c r="I94" s="189"/>
      <c r="J94" s="190" t="s">
        <v>97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98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92"/>
      <c r="C97" s="193"/>
      <c r="D97" s="194" t="s">
        <v>100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101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J155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105</v>
      </c>
      <c r="E100" s="202"/>
      <c r="F100" s="202"/>
      <c r="G100" s="202"/>
      <c r="H100" s="202"/>
      <c r="I100" s="203"/>
      <c r="J100" s="204">
        <f>J164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106</v>
      </c>
      <c r="E101" s="202"/>
      <c r="F101" s="202"/>
      <c r="G101" s="202"/>
      <c r="H101" s="202"/>
      <c r="I101" s="203"/>
      <c r="J101" s="204">
        <f>J169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107</v>
      </c>
      <c r="E102" s="202"/>
      <c r="F102" s="202"/>
      <c r="G102" s="202"/>
      <c r="H102" s="202"/>
      <c r="I102" s="203"/>
      <c r="J102" s="204">
        <f>J181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108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6" t="str">
        <f>E7</f>
        <v>Chodníky MŠ Pramínek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93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02 - chodník 2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Liberec</v>
      </c>
      <c r="G116" s="39"/>
      <c r="H116" s="39"/>
      <c r="I116" s="146" t="s">
        <v>22</v>
      </c>
      <c r="J116" s="78" t="str">
        <f>IF(J12="","",J12)</f>
        <v>6. 5. 2019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146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46" t="s">
        <v>32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6"/>
      <c r="B121" s="207"/>
      <c r="C121" s="208" t="s">
        <v>109</v>
      </c>
      <c r="D121" s="209" t="s">
        <v>60</v>
      </c>
      <c r="E121" s="209" t="s">
        <v>56</v>
      </c>
      <c r="F121" s="209" t="s">
        <v>57</v>
      </c>
      <c r="G121" s="209" t="s">
        <v>110</v>
      </c>
      <c r="H121" s="209" t="s">
        <v>111</v>
      </c>
      <c r="I121" s="210" t="s">
        <v>112</v>
      </c>
      <c r="J121" s="209" t="s">
        <v>97</v>
      </c>
      <c r="K121" s="211" t="s">
        <v>113</v>
      </c>
      <c r="L121" s="212"/>
      <c r="M121" s="99" t="s">
        <v>1</v>
      </c>
      <c r="N121" s="100" t="s">
        <v>39</v>
      </c>
      <c r="O121" s="100" t="s">
        <v>114</v>
      </c>
      <c r="P121" s="100" t="s">
        <v>115</v>
      </c>
      <c r="Q121" s="100" t="s">
        <v>116</v>
      </c>
      <c r="R121" s="100" t="s">
        <v>117</v>
      </c>
      <c r="S121" s="100" t="s">
        <v>118</v>
      </c>
      <c r="T121" s="101" t="s">
        <v>119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63" s="2" customFormat="1" ht="22.8" customHeight="1">
      <c r="A122" s="37"/>
      <c r="B122" s="38"/>
      <c r="C122" s="106" t="s">
        <v>120</v>
      </c>
      <c r="D122" s="39"/>
      <c r="E122" s="39"/>
      <c r="F122" s="39"/>
      <c r="G122" s="39"/>
      <c r="H122" s="39"/>
      <c r="I122" s="143"/>
      <c r="J122" s="213">
        <f>BK122</f>
        <v>0</v>
      </c>
      <c r="K122" s="39"/>
      <c r="L122" s="43"/>
      <c r="M122" s="102"/>
      <c r="N122" s="214"/>
      <c r="O122" s="103"/>
      <c r="P122" s="215">
        <f>P123</f>
        <v>0</v>
      </c>
      <c r="Q122" s="103"/>
      <c r="R122" s="215">
        <f>R123</f>
        <v>38.804627</v>
      </c>
      <c r="S122" s="103"/>
      <c r="T122" s="216">
        <f>T123</f>
        <v>33.076100000000004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74</v>
      </c>
      <c r="AU122" s="16" t="s">
        <v>99</v>
      </c>
      <c r="BK122" s="217">
        <f>BK123</f>
        <v>0</v>
      </c>
    </row>
    <row r="123" spans="1:63" s="12" customFormat="1" ht="25.9" customHeight="1">
      <c r="A123" s="12"/>
      <c r="B123" s="218"/>
      <c r="C123" s="219"/>
      <c r="D123" s="220" t="s">
        <v>74</v>
      </c>
      <c r="E123" s="221" t="s">
        <v>121</v>
      </c>
      <c r="F123" s="221" t="s">
        <v>122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P124+P155+P164+P169+P181</f>
        <v>0</v>
      </c>
      <c r="Q123" s="226"/>
      <c r="R123" s="227">
        <f>R124+R155+R164+R169+R181</f>
        <v>38.804627</v>
      </c>
      <c r="S123" s="226"/>
      <c r="T123" s="228">
        <f>T124+T155+T164+T169+T181</f>
        <v>33.076100000000004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83</v>
      </c>
      <c r="AT123" s="230" t="s">
        <v>74</v>
      </c>
      <c r="AU123" s="230" t="s">
        <v>75</v>
      </c>
      <c r="AY123" s="229" t="s">
        <v>123</v>
      </c>
      <c r="BK123" s="231">
        <f>BK124+BK155+BK164+BK169+BK181</f>
        <v>0</v>
      </c>
    </row>
    <row r="124" spans="1:63" s="12" customFormat="1" ht="22.8" customHeight="1">
      <c r="A124" s="12"/>
      <c r="B124" s="218"/>
      <c r="C124" s="219"/>
      <c r="D124" s="220" t="s">
        <v>74</v>
      </c>
      <c r="E124" s="232" t="s">
        <v>83</v>
      </c>
      <c r="F124" s="232" t="s">
        <v>124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SUM(P125:P154)</f>
        <v>0</v>
      </c>
      <c r="Q124" s="226"/>
      <c r="R124" s="227">
        <f>SUM(R125:R154)</f>
        <v>0</v>
      </c>
      <c r="S124" s="226"/>
      <c r="T124" s="228">
        <f>SUM(T125:T154)</f>
        <v>33.076100000000004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83</v>
      </c>
      <c r="AT124" s="230" t="s">
        <v>74</v>
      </c>
      <c r="AU124" s="230" t="s">
        <v>83</v>
      </c>
      <c r="AY124" s="229" t="s">
        <v>123</v>
      </c>
      <c r="BK124" s="231">
        <f>SUM(BK125:BK154)</f>
        <v>0</v>
      </c>
    </row>
    <row r="125" spans="1:65" s="2" customFormat="1" ht="21.75" customHeight="1">
      <c r="A125" s="37"/>
      <c r="B125" s="38"/>
      <c r="C125" s="234" t="s">
        <v>83</v>
      </c>
      <c r="D125" s="234" t="s">
        <v>125</v>
      </c>
      <c r="E125" s="235" t="s">
        <v>140</v>
      </c>
      <c r="F125" s="236" t="s">
        <v>141</v>
      </c>
      <c r="G125" s="237" t="s">
        <v>128</v>
      </c>
      <c r="H125" s="238">
        <v>108.06</v>
      </c>
      <c r="I125" s="239"/>
      <c r="J125" s="240">
        <f>ROUND(I125*H125,2)</f>
        <v>0</v>
      </c>
      <c r="K125" s="236" t="s">
        <v>129</v>
      </c>
      <c r="L125" s="43"/>
      <c r="M125" s="241" t="s">
        <v>1</v>
      </c>
      <c r="N125" s="242" t="s">
        <v>40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0.255</v>
      </c>
      <c r="T125" s="244">
        <f>S125*H125</f>
        <v>27.555300000000003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130</v>
      </c>
      <c r="AT125" s="245" t="s">
        <v>125</v>
      </c>
      <c r="AU125" s="245" t="s">
        <v>85</v>
      </c>
      <c r="AY125" s="16" t="s">
        <v>123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83</v>
      </c>
      <c r="BK125" s="246">
        <f>ROUND(I125*H125,2)</f>
        <v>0</v>
      </c>
      <c r="BL125" s="16" t="s">
        <v>130</v>
      </c>
      <c r="BM125" s="245" t="s">
        <v>289</v>
      </c>
    </row>
    <row r="126" spans="1:47" s="2" customFormat="1" ht="12">
      <c r="A126" s="37"/>
      <c r="B126" s="38"/>
      <c r="C126" s="39"/>
      <c r="D126" s="247" t="s">
        <v>132</v>
      </c>
      <c r="E126" s="39"/>
      <c r="F126" s="248" t="s">
        <v>143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132</v>
      </c>
      <c r="AU126" s="16" t="s">
        <v>85</v>
      </c>
    </row>
    <row r="127" spans="1:65" s="2" customFormat="1" ht="16.5" customHeight="1">
      <c r="A127" s="37"/>
      <c r="B127" s="38"/>
      <c r="C127" s="234" t="s">
        <v>85</v>
      </c>
      <c r="D127" s="234" t="s">
        <v>125</v>
      </c>
      <c r="E127" s="235" t="s">
        <v>144</v>
      </c>
      <c r="F127" s="236" t="s">
        <v>145</v>
      </c>
      <c r="G127" s="237" t="s">
        <v>146</v>
      </c>
      <c r="H127" s="238">
        <v>138.02</v>
      </c>
      <c r="I127" s="239"/>
      <c r="J127" s="240">
        <f>ROUND(I127*H127,2)</f>
        <v>0</v>
      </c>
      <c r="K127" s="236" t="s">
        <v>129</v>
      </c>
      <c r="L127" s="43"/>
      <c r="M127" s="241" t="s">
        <v>1</v>
      </c>
      <c r="N127" s="242" t="s">
        <v>40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0.04</v>
      </c>
      <c r="T127" s="244">
        <f>S127*H127</f>
        <v>5.5208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130</v>
      </c>
      <c r="AT127" s="245" t="s">
        <v>125</v>
      </c>
      <c r="AU127" s="245" t="s">
        <v>85</v>
      </c>
      <c r="AY127" s="16" t="s">
        <v>123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83</v>
      </c>
      <c r="BK127" s="246">
        <f>ROUND(I127*H127,2)</f>
        <v>0</v>
      </c>
      <c r="BL127" s="16" t="s">
        <v>130</v>
      </c>
      <c r="BM127" s="245" t="s">
        <v>290</v>
      </c>
    </row>
    <row r="128" spans="1:47" s="2" customFormat="1" ht="12">
      <c r="A128" s="37"/>
      <c r="B128" s="38"/>
      <c r="C128" s="39"/>
      <c r="D128" s="247" t="s">
        <v>132</v>
      </c>
      <c r="E128" s="39"/>
      <c r="F128" s="248" t="s">
        <v>148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132</v>
      </c>
      <c r="AU128" s="16" t="s">
        <v>85</v>
      </c>
    </row>
    <row r="129" spans="1:51" s="13" customFormat="1" ht="12">
      <c r="A129" s="13"/>
      <c r="B129" s="251"/>
      <c r="C129" s="252"/>
      <c r="D129" s="247" t="s">
        <v>134</v>
      </c>
      <c r="E129" s="253" t="s">
        <v>1</v>
      </c>
      <c r="F129" s="254" t="s">
        <v>291</v>
      </c>
      <c r="G129" s="252"/>
      <c r="H129" s="255">
        <v>138.02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134</v>
      </c>
      <c r="AU129" s="261" t="s">
        <v>85</v>
      </c>
      <c r="AV129" s="13" t="s">
        <v>85</v>
      </c>
      <c r="AW129" s="13" t="s">
        <v>31</v>
      </c>
      <c r="AX129" s="13" t="s">
        <v>75</v>
      </c>
      <c r="AY129" s="261" t="s">
        <v>123</v>
      </c>
    </row>
    <row r="130" spans="1:51" s="14" customFormat="1" ht="12">
      <c r="A130" s="14"/>
      <c r="B130" s="262"/>
      <c r="C130" s="263"/>
      <c r="D130" s="247" t="s">
        <v>134</v>
      </c>
      <c r="E130" s="264" t="s">
        <v>1</v>
      </c>
      <c r="F130" s="265" t="s">
        <v>150</v>
      </c>
      <c r="G130" s="263"/>
      <c r="H130" s="266">
        <v>138.02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2" t="s">
        <v>134</v>
      </c>
      <c r="AU130" s="272" t="s">
        <v>85</v>
      </c>
      <c r="AV130" s="14" t="s">
        <v>130</v>
      </c>
      <c r="AW130" s="14" t="s">
        <v>31</v>
      </c>
      <c r="AX130" s="14" t="s">
        <v>83</v>
      </c>
      <c r="AY130" s="272" t="s">
        <v>123</v>
      </c>
    </row>
    <row r="131" spans="1:65" s="2" customFormat="1" ht="21.75" customHeight="1">
      <c r="A131" s="37"/>
      <c r="B131" s="38"/>
      <c r="C131" s="234" t="s">
        <v>139</v>
      </c>
      <c r="D131" s="234" t="s">
        <v>125</v>
      </c>
      <c r="E131" s="235" t="s">
        <v>292</v>
      </c>
      <c r="F131" s="236" t="s">
        <v>293</v>
      </c>
      <c r="G131" s="237" t="s">
        <v>154</v>
      </c>
      <c r="H131" s="238">
        <v>16.209</v>
      </c>
      <c r="I131" s="239"/>
      <c r="J131" s="240">
        <f>ROUND(I131*H131,2)</f>
        <v>0</v>
      </c>
      <c r="K131" s="236" t="s">
        <v>129</v>
      </c>
      <c r="L131" s="43"/>
      <c r="M131" s="241" t="s">
        <v>1</v>
      </c>
      <c r="N131" s="242" t="s">
        <v>40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130</v>
      </c>
      <c r="AT131" s="245" t="s">
        <v>125</v>
      </c>
      <c r="AU131" s="245" t="s">
        <v>85</v>
      </c>
      <c r="AY131" s="16" t="s">
        <v>123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83</v>
      </c>
      <c r="BK131" s="246">
        <f>ROUND(I131*H131,2)</f>
        <v>0</v>
      </c>
      <c r="BL131" s="16" t="s">
        <v>130</v>
      </c>
      <c r="BM131" s="245" t="s">
        <v>294</v>
      </c>
    </row>
    <row r="132" spans="1:47" s="2" customFormat="1" ht="12">
      <c r="A132" s="37"/>
      <c r="B132" s="38"/>
      <c r="C132" s="39"/>
      <c r="D132" s="247" t="s">
        <v>132</v>
      </c>
      <c r="E132" s="39"/>
      <c r="F132" s="248" t="s">
        <v>295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132</v>
      </c>
      <c r="AU132" s="16" t="s">
        <v>85</v>
      </c>
    </row>
    <row r="133" spans="1:51" s="13" customFormat="1" ht="12">
      <c r="A133" s="13"/>
      <c r="B133" s="251"/>
      <c r="C133" s="252"/>
      <c r="D133" s="247" t="s">
        <v>134</v>
      </c>
      <c r="E133" s="253" t="s">
        <v>1</v>
      </c>
      <c r="F133" s="254" t="s">
        <v>296</v>
      </c>
      <c r="G133" s="252"/>
      <c r="H133" s="255">
        <v>16.209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134</v>
      </c>
      <c r="AU133" s="261" t="s">
        <v>85</v>
      </c>
      <c r="AV133" s="13" t="s">
        <v>85</v>
      </c>
      <c r="AW133" s="13" t="s">
        <v>31</v>
      </c>
      <c r="AX133" s="13" t="s">
        <v>83</v>
      </c>
      <c r="AY133" s="261" t="s">
        <v>123</v>
      </c>
    </row>
    <row r="134" spans="1:65" s="2" customFormat="1" ht="21.75" customHeight="1">
      <c r="A134" s="37"/>
      <c r="B134" s="38"/>
      <c r="C134" s="234" t="s">
        <v>130</v>
      </c>
      <c r="D134" s="234" t="s">
        <v>125</v>
      </c>
      <c r="E134" s="235" t="s">
        <v>164</v>
      </c>
      <c r="F134" s="236" t="s">
        <v>165</v>
      </c>
      <c r="G134" s="237" t="s">
        <v>154</v>
      </c>
      <c r="H134" s="238">
        <v>10.352</v>
      </c>
      <c r="I134" s="239"/>
      <c r="J134" s="240">
        <f>ROUND(I134*H134,2)</f>
        <v>0</v>
      </c>
      <c r="K134" s="236" t="s">
        <v>129</v>
      </c>
      <c r="L134" s="43"/>
      <c r="M134" s="241" t="s">
        <v>1</v>
      </c>
      <c r="N134" s="242" t="s">
        <v>40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130</v>
      </c>
      <c r="AT134" s="245" t="s">
        <v>125</v>
      </c>
      <c r="AU134" s="245" t="s">
        <v>85</v>
      </c>
      <c r="AY134" s="16" t="s">
        <v>123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83</v>
      </c>
      <c r="BK134" s="246">
        <f>ROUND(I134*H134,2)</f>
        <v>0</v>
      </c>
      <c r="BL134" s="16" t="s">
        <v>130</v>
      </c>
      <c r="BM134" s="245" t="s">
        <v>297</v>
      </c>
    </row>
    <row r="135" spans="1:47" s="2" customFormat="1" ht="12">
      <c r="A135" s="37"/>
      <c r="B135" s="38"/>
      <c r="C135" s="39"/>
      <c r="D135" s="247" t="s">
        <v>132</v>
      </c>
      <c r="E135" s="39"/>
      <c r="F135" s="248" t="s">
        <v>167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132</v>
      </c>
      <c r="AU135" s="16" t="s">
        <v>85</v>
      </c>
    </row>
    <row r="136" spans="1:51" s="13" customFormat="1" ht="12">
      <c r="A136" s="13"/>
      <c r="B136" s="251"/>
      <c r="C136" s="252"/>
      <c r="D136" s="247" t="s">
        <v>134</v>
      </c>
      <c r="E136" s="253" t="s">
        <v>1</v>
      </c>
      <c r="F136" s="254" t="s">
        <v>298</v>
      </c>
      <c r="G136" s="252"/>
      <c r="H136" s="255">
        <v>10.352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134</v>
      </c>
      <c r="AU136" s="261" t="s">
        <v>85</v>
      </c>
      <c r="AV136" s="13" t="s">
        <v>85</v>
      </c>
      <c r="AW136" s="13" t="s">
        <v>31</v>
      </c>
      <c r="AX136" s="13" t="s">
        <v>83</v>
      </c>
      <c r="AY136" s="261" t="s">
        <v>123</v>
      </c>
    </row>
    <row r="137" spans="1:65" s="2" customFormat="1" ht="21.75" customHeight="1">
      <c r="A137" s="37"/>
      <c r="B137" s="38"/>
      <c r="C137" s="234" t="s">
        <v>151</v>
      </c>
      <c r="D137" s="234" t="s">
        <v>125</v>
      </c>
      <c r="E137" s="235" t="s">
        <v>178</v>
      </c>
      <c r="F137" s="236" t="s">
        <v>179</v>
      </c>
      <c r="G137" s="237" t="s">
        <v>154</v>
      </c>
      <c r="H137" s="238">
        <v>26.561</v>
      </c>
      <c r="I137" s="239"/>
      <c r="J137" s="240">
        <f>ROUND(I137*H137,2)</f>
        <v>0</v>
      </c>
      <c r="K137" s="236" t="s">
        <v>129</v>
      </c>
      <c r="L137" s="43"/>
      <c r="M137" s="241" t="s">
        <v>1</v>
      </c>
      <c r="N137" s="242" t="s">
        <v>40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130</v>
      </c>
      <c r="AT137" s="245" t="s">
        <v>125</v>
      </c>
      <c r="AU137" s="245" t="s">
        <v>85</v>
      </c>
      <c r="AY137" s="16" t="s">
        <v>123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83</v>
      </c>
      <c r="BK137" s="246">
        <f>ROUND(I137*H137,2)</f>
        <v>0</v>
      </c>
      <c r="BL137" s="16" t="s">
        <v>130</v>
      </c>
      <c r="BM137" s="245" t="s">
        <v>299</v>
      </c>
    </row>
    <row r="138" spans="1:47" s="2" customFormat="1" ht="12">
      <c r="A138" s="37"/>
      <c r="B138" s="38"/>
      <c r="C138" s="39"/>
      <c r="D138" s="247" t="s">
        <v>132</v>
      </c>
      <c r="E138" s="39"/>
      <c r="F138" s="248" t="s">
        <v>181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132</v>
      </c>
      <c r="AU138" s="16" t="s">
        <v>85</v>
      </c>
    </row>
    <row r="139" spans="1:51" s="13" customFormat="1" ht="12">
      <c r="A139" s="13"/>
      <c r="B139" s="251"/>
      <c r="C139" s="252"/>
      <c r="D139" s="247" t="s">
        <v>134</v>
      </c>
      <c r="E139" s="253" t="s">
        <v>1</v>
      </c>
      <c r="F139" s="254" t="s">
        <v>300</v>
      </c>
      <c r="G139" s="252"/>
      <c r="H139" s="255">
        <v>26.561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134</v>
      </c>
      <c r="AU139" s="261" t="s">
        <v>85</v>
      </c>
      <c r="AV139" s="13" t="s">
        <v>85</v>
      </c>
      <c r="AW139" s="13" t="s">
        <v>31</v>
      </c>
      <c r="AX139" s="13" t="s">
        <v>83</v>
      </c>
      <c r="AY139" s="261" t="s">
        <v>123</v>
      </c>
    </row>
    <row r="140" spans="1:65" s="2" customFormat="1" ht="33" customHeight="1">
      <c r="A140" s="37"/>
      <c r="B140" s="38"/>
      <c r="C140" s="234" t="s">
        <v>158</v>
      </c>
      <c r="D140" s="234" t="s">
        <v>125</v>
      </c>
      <c r="E140" s="235" t="s">
        <v>184</v>
      </c>
      <c r="F140" s="236" t="s">
        <v>185</v>
      </c>
      <c r="G140" s="237" t="s">
        <v>154</v>
      </c>
      <c r="H140" s="238">
        <v>265.61</v>
      </c>
      <c r="I140" s="239"/>
      <c r="J140" s="240">
        <f>ROUND(I140*H140,2)</f>
        <v>0</v>
      </c>
      <c r="K140" s="236" t="s">
        <v>129</v>
      </c>
      <c r="L140" s="43"/>
      <c r="M140" s="241" t="s">
        <v>1</v>
      </c>
      <c r="N140" s="242" t="s">
        <v>40</v>
      </c>
      <c r="O140" s="90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130</v>
      </c>
      <c r="AT140" s="245" t="s">
        <v>125</v>
      </c>
      <c r="AU140" s="245" t="s">
        <v>85</v>
      </c>
      <c r="AY140" s="16" t="s">
        <v>123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83</v>
      </c>
      <c r="BK140" s="246">
        <f>ROUND(I140*H140,2)</f>
        <v>0</v>
      </c>
      <c r="BL140" s="16" t="s">
        <v>130</v>
      </c>
      <c r="BM140" s="245" t="s">
        <v>301</v>
      </c>
    </row>
    <row r="141" spans="1:47" s="2" customFormat="1" ht="12">
      <c r="A141" s="37"/>
      <c r="B141" s="38"/>
      <c r="C141" s="39"/>
      <c r="D141" s="247" t="s">
        <v>132</v>
      </c>
      <c r="E141" s="39"/>
      <c r="F141" s="248" t="s">
        <v>187</v>
      </c>
      <c r="G141" s="39"/>
      <c r="H141" s="39"/>
      <c r="I141" s="143"/>
      <c r="J141" s="39"/>
      <c r="K141" s="39"/>
      <c r="L141" s="43"/>
      <c r="M141" s="249"/>
      <c r="N141" s="250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132</v>
      </c>
      <c r="AU141" s="16" t="s">
        <v>85</v>
      </c>
    </row>
    <row r="142" spans="1:51" s="13" customFormat="1" ht="12">
      <c r="A142" s="13"/>
      <c r="B142" s="251"/>
      <c r="C142" s="252"/>
      <c r="D142" s="247" t="s">
        <v>134</v>
      </c>
      <c r="E142" s="253" t="s">
        <v>1</v>
      </c>
      <c r="F142" s="254" t="s">
        <v>300</v>
      </c>
      <c r="G142" s="252"/>
      <c r="H142" s="255">
        <v>26.561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134</v>
      </c>
      <c r="AU142" s="261" t="s">
        <v>85</v>
      </c>
      <c r="AV142" s="13" t="s">
        <v>85</v>
      </c>
      <c r="AW142" s="13" t="s">
        <v>31</v>
      </c>
      <c r="AX142" s="13" t="s">
        <v>83</v>
      </c>
      <c r="AY142" s="261" t="s">
        <v>123</v>
      </c>
    </row>
    <row r="143" spans="1:51" s="13" customFormat="1" ht="12">
      <c r="A143" s="13"/>
      <c r="B143" s="251"/>
      <c r="C143" s="252"/>
      <c r="D143" s="247" t="s">
        <v>134</v>
      </c>
      <c r="E143" s="252"/>
      <c r="F143" s="254" t="s">
        <v>302</v>
      </c>
      <c r="G143" s="252"/>
      <c r="H143" s="255">
        <v>265.61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134</v>
      </c>
      <c r="AU143" s="261" t="s">
        <v>85</v>
      </c>
      <c r="AV143" s="13" t="s">
        <v>85</v>
      </c>
      <c r="AW143" s="13" t="s">
        <v>4</v>
      </c>
      <c r="AX143" s="13" t="s">
        <v>83</v>
      </c>
      <c r="AY143" s="261" t="s">
        <v>123</v>
      </c>
    </row>
    <row r="144" spans="1:65" s="2" customFormat="1" ht="16.5" customHeight="1">
      <c r="A144" s="37"/>
      <c r="B144" s="38"/>
      <c r="C144" s="234" t="s">
        <v>163</v>
      </c>
      <c r="D144" s="234" t="s">
        <v>125</v>
      </c>
      <c r="E144" s="235" t="s">
        <v>191</v>
      </c>
      <c r="F144" s="236" t="s">
        <v>192</v>
      </c>
      <c r="G144" s="237" t="s">
        <v>154</v>
      </c>
      <c r="H144" s="238">
        <v>26.561</v>
      </c>
      <c r="I144" s="239"/>
      <c r="J144" s="240">
        <f>ROUND(I144*H144,2)</f>
        <v>0</v>
      </c>
      <c r="K144" s="236" t="s">
        <v>129</v>
      </c>
      <c r="L144" s="43"/>
      <c r="M144" s="241" t="s">
        <v>1</v>
      </c>
      <c r="N144" s="242" t="s">
        <v>40</v>
      </c>
      <c r="O144" s="90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130</v>
      </c>
      <c r="AT144" s="245" t="s">
        <v>125</v>
      </c>
      <c r="AU144" s="245" t="s">
        <v>85</v>
      </c>
      <c r="AY144" s="16" t="s">
        <v>123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83</v>
      </c>
      <c r="BK144" s="246">
        <f>ROUND(I144*H144,2)</f>
        <v>0</v>
      </c>
      <c r="BL144" s="16" t="s">
        <v>130</v>
      </c>
      <c r="BM144" s="245" t="s">
        <v>303</v>
      </c>
    </row>
    <row r="145" spans="1:47" s="2" customFormat="1" ht="12">
      <c r="A145" s="37"/>
      <c r="B145" s="38"/>
      <c r="C145" s="39"/>
      <c r="D145" s="247" t="s">
        <v>132</v>
      </c>
      <c r="E145" s="39"/>
      <c r="F145" s="248" t="s">
        <v>194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132</v>
      </c>
      <c r="AU145" s="16" t="s">
        <v>85</v>
      </c>
    </row>
    <row r="146" spans="1:65" s="2" customFormat="1" ht="21.75" customHeight="1">
      <c r="A146" s="37"/>
      <c r="B146" s="38"/>
      <c r="C146" s="234" t="s">
        <v>169</v>
      </c>
      <c r="D146" s="234" t="s">
        <v>125</v>
      </c>
      <c r="E146" s="235" t="s">
        <v>196</v>
      </c>
      <c r="F146" s="236" t="s">
        <v>197</v>
      </c>
      <c r="G146" s="237" t="s">
        <v>198</v>
      </c>
      <c r="H146" s="238">
        <v>47.81</v>
      </c>
      <c r="I146" s="239"/>
      <c r="J146" s="240">
        <f>ROUND(I146*H146,2)</f>
        <v>0</v>
      </c>
      <c r="K146" s="236" t="s">
        <v>129</v>
      </c>
      <c r="L146" s="43"/>
      <c r="M146" s="241" t="s">
        <v>1</v>
      </c>
      <c r="N146" s="242" t="s">
        <v>40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130</v>
      </c>
      <c r="AT146" s="245" t="s">
        <v>125</v>
      </c>
      <c r="AU146" s="245" t="s">
        <v>85</v>
      </c>
      <c r="AY146" s="16" t="s">
        <v>123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83</v>
      </c>
      <c r="BK146" s="246">
        <f>ROUND(I146*H146,2)</f>
        <v>0</v>
      </c>
      <c r="BL146" s="16" t="s">
        <v>130</v>
      </c>
      <c r="BM146" s="245" t="s">
        <v>304</v>
      </c>
    </row>
    <row r="147" spans="1:47" s="2" customFormat="1" ht="12">
      <c r="A147" s="37"/>
      <c r="B147" s="38"/>
      <c r="C147" s="39"/>
      <c r="D147" s="247" t="s">
        <v>132</v>
      </c>
      <c r="E147" s="39"/>
      <c r="F147" s="248" t="s">
        <v>200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132</v>
      </c>
      <c r="AU147" s="16" t="s">
        <v>85</v>
      </c>
    </row>
    <row r="148" spans="1:51" s="13" customFormat="1" ht="12">
      <c r="A148" s="13"/>
      <c r="B148" s="251"/>
      <c r="C148" s="252"/>
      <c r="D148" s="247" t="s">
        <v>134</v>
      </c>
      <c r="E148" s="252"/>
      <c r="F148" s="254" t="s">
        <v>305</v>
      </c>
      <c r="G148" s="252"/>
      <c r="H148" s="255">
        <v>47.81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134</v>
      </c>
      <c r="AU148" s="261" t="s">
        <v>85</v>
      </c>
      <c r="AV148" s="13" t="s">
        <v>85</v>
      </c>
      <c r="AW148" s="13" t="s">
        <v>4</v>
      </c>
      <c r="AX148" s="13" t="s">
        <v>83</v>
      </c>
      <c r="AY148" s="261" t="s">
        <v>123</v>
      </c>
    </row>
    <row r="149" spans="1:65" s="2" customFormat="1" ht="16.5" customHeight="1">
      <c r="A149" s="37"/>
      <c r="B149" s="38"/>
      <c r="C149" s="234" t="s">
        <v>177</v>
      </c>
      <c r="D149" s="234" t="s">
        <v>125</v>
      </c>
      <c r="E149" s="235" t="s">
        <v>306</v>
      </c>
      <c r="F149" s="236" t="s">
        <v>307</v>
      </c>
      <c r="G149" s="237" t="s">
        <v>128</v>
      </c>
      <c r="H149" s="238">
        <v>69.01</v>
      </c>
      <c r="I149" s="239"/>
      <c r="J149" s="240">
        <f>ROUND(I149*H149,2)</f>
        <v>0</v>
      </c>
      <c r="K149" s="236" t="s">
        <v>172</v>
      </c>
      <c r="L149" s="43"/>
      <c r="M149" s="241" t="s">
        <v>1</v>
      </c>
      <c r="N149" s="242" t="s">
        <v>40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130</v>
      </c>
      <c r="AT149" s="245" t="s">
        <v>125</v>
      </c>
      <c r="AU149" s="245" t="s">
        <v>85</v>
      </c>
      <c r="AY149" s="16" t="s">
        <v>123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83</v>
      </c>
      <c r="BK149" s="246">
        <f>ROUND(I149*H149,2)</f>
        <v>0</v>
      </c>
      <c r="BL149" s="16" t="s">
        <v>130</v>
      </c>
      <c r="BM149" s="245" t="s">
        <v>308</v>
      </c>
    </row>
    <row r="150" spans="1:47" s="2" customFormat="1" ht="12">
      <c r="A150" s="37"/>
      <c r="B150" s="38"/>
      <c r="C150" s="39"/>
      <c r="D150" s="247" t="s">
        <v>132</v>
      </c>
      <c r="E150" s="39"/>
      <c r="F150" s="248" t="s">
        <v>309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132</v>
      </c>
      <c r="AU150" s="16" t="s">
        <v>85</v>
      </c>
    </row>
    <row r="151" spans="1:51" s="13" customFormat="1" ht="12">
      <c r="A151" s="13"/>
      <c r="B151" s="251"/>
      <c r="C151" s="252"/>
      <c r="D151" s="247" t="s">
        <v>134</v>
      </c>
      <c r="E151" s="253" t="s">
        <v>1</v>
      </c>
      <c r="F151" s="254" t="s">
        <v>310</v>
      </c>
      <c r="G151" s="252"/>
      <c r="H151" s="255">
        <v>69.01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134</v>
      </c>
      <c r="AU151" s="261" t="s">
        <v>85</v>
      </c>
      <c r="AV151" s="13" t="s">
        <v>85</v>
      </c>
      <c r="AW151" s="13" t="s">
        <v>31</v>
      </c>
      <c r="AX151" s="13" t="s">
        <v>83</v>
      </c>
      <c r="AY151" s="261" t="s">
        <v>123</v>
      </c>
    </row>
    <row r="152" spans="1:65" s="2" customFormat="1" ht="21.75" customHeight="1">
      <c r="A152" s="37"/>
      <c r="B152" s="38"/>
      <c r="C152" s="234" t="s">
        <v>183</v>
      </c>
      <c r="D152" s="234" t="s">
        <v>125</v>
      </c>
      <c r="E152" s="235" t="s">
        <v>203</v>
      </c>
      <c r="F152" s="236" t="s">
        <v>204</v>
      </c>
      <c r="G152" s="237" t="s">
        <v>128</v>
      </c>
      <c r="H152" s="238">
        <v>69.01</v>
      </c>
      <c r="I152" s="239"/>
      <c r="J152" s="240">
        <f>ROUND(I152*H152,2)</f>
        <v>0</v>
      </c>
      <c r="K152" s="236" t="s">
        <v>129</v>
      </c>
      <c r="L152" s="43"/>
      <c r="M152" s="241" t="s">
        <v>1</v>
      </c>
      <c r="N152" s="242" t="s">
        <v>40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130</v>
      </c>
      <c r="AT152" s="245" t="s">
        <v>125</v>
      </c>
      <c r="AU152" s="245" t="s">
        <v>85</v>
      </c>
      <c r="AY152" s="16" t="s">
        <v>123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83</v>
      </c>
      <c r="BK152" s="246">
        <f>ROUND(I152*H152,2)</f>
        <v>0</v>
      </c>
      <c r="BL152" s="16" t="s">
        <v>130</v>
      </c>
      <c r="BM152" s="245" t="s">
        <v>311</v>
      </c>
    </row>
    <row r="153" spans="1:47" s="2" customFormat="1" ht="12">
      <c r="A153" s="37"/>
      <c r="B153" s="38"/>
      <c r="C153" s="39"/>
      <c r="D153" s="247" t="s">
        <v>132</v>
      </c>
      <c r="E153" s="39"/>
      <c r="F153" s="248" t="s">
        <v>206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132</v>
      </c>
      <c r="AU153" s="16" t="s">
        <v>85</v>
      </c>
    </row>
    <row r="154" spans="1:51" s="13" customFormat="1" ht="12">
      <c r="A154" s="13"/>
      <c r="B154" s="251"/>
      <c r="C154" s="252"/>
      <c r="D154" s="247" t="s">
        <v>134</v>
      </c>
      <c r="E154" s="253" t="s">
        <v>1</v>
      </c>
      <c r="F154" s="254" t="s">
        <v>310</v>
      </c>
      <c r="G154" s="252"/>
      <c r="H154" s="255">
        <v>69.01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134</v>
      </c>
      <c r="AU154" s="261" t="s">
        <v>85</v>
      </c>
      <c r="AV154" s="13" t="s">
        <v>85</v>
      </c>
      <c r="AW154" s="13" t="s">
        <v>31</v>
      </c>
      <c r="AX154" s="13" t="s">
        <v>83</v>
      </c>
      <c r="AY154" s="261" t="s">
        <v>123</v>
      </c>
    </row>
    <row r="155" spans="1:63" s="12" customFormat="1" ht="22.8" customHeight="1">
      <c r="A155" s="12"/>
      <c r="B155" s="218"/>
      <c r="C155" s="219"/>
      <c r="D155" s="220" t="s">
        <v>74</v>
      </c>
      <c r="E155" s="232" t="s">
        <v>151</v>
      </c>
      <c r="F155" s="232" t="s">
        <v>214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SUM(P156:P163)</f>
        <v>0</v>
      </c>
      <c r="Q155" s="226"/>
      <c r="R155" s="227">
        <f>SUM(R156:R163)</f>
        <v>21.559028</v>
      </c>
      <c r="S155" s="226"/>
      <c r="T155" s="228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83</v>
      </c>
      <c r="AT155" s="230" t="s">
        <v>74</v>
      </c>
      <c r="AU155" s="230" t="s">
        <v>83</v>
      </c>
      <c r="AY155" s="229" t="s">
        <v>123</v>
      </c>
      <c r="BK155" s="231">
        <f>SUM(BK156:BK163)</f>
        <v>0</v>
      </c>
    </row>
    <row r="156" spans="1:65" s="2" customFormat="1" ht="16.5" customHeight="1">
      <c r="A156" s="37"/>
      <c r="B156" s="38"/>
      <c r="C156" s="234" t="s">
        <v>190</v>
      </c>
      <c r="D156" s="234" t="s">
        <v>125</v>
      </c>
      <c r="E156" s="235" t="s">
        <v>215</v>
      </c>
      <c r="F156" s="236" t="s">
        <v>216</v>
      </c>
      <c r="G156" s="237" t="s">
        <v>128</v>
      </c>
      <c r="H156" s="238">
        <v>108.06</v>
      </c>
      <c r="I156" s="239"/>
      <c r="J156" s="240">
        <f>ROUND(I156*H156,2)</f>
        <v>0</v>
      </c>
      <c r="K156" s="236" t="s">
        <v>129</v>
      </c>
      <c r="L156" s="43"/>
      <c r="M156" s="241" t="s">
        <v>1</v>
      </c>
      <c r="N156" s="242" t="s">
        <v>40</v>
      </c>
      <c r="O156" s="90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130</v>
      </c>
      <c r="AT156" s="245" t="s">
        <v>125</v>
      </c>
      <c r="AU156" s="245" t="s">
        <v>85</v>
      </c>
      <c r="AY156" s="16" t="s">
        <v>123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83</v>
      </c>
      <c r="BK156" s="246">
        <f>ROUND(I156*H156,2)</f>
        <v>0</v>
      </c>
      <c r="BL156" s="16" t="s">
        <v>130</v>
      </c>
      <c r="BM156" s="245" t="s">
        <v>312</v>
      </c>
    </row>
    <row r="157" spans="1:47" s="2" customFormat="1" ht="12">
      <c r="A157" s="37"/>
      <c r="B157" s="38"/>
      <c r="C157" s="39"/>
      <c r="D157" s="247" t="s">
        <v>132</v>
      </c>
      <c r="E157" s="39"/>
      <c r="F157" s="248" t="s">
        <v>218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132</v>
      </c>
      <c r="AU157" s="16" t="s">
        <v>85</v>
      </c>
    </row>
    <row r="158" spans="1:51" s="13" customFormat="1" ht="12">
      <c r="A158" s="13"/>
      <c r="B158" s="251"/>
      <c r="C158" s="252"/>
      <c r="D158" s="247" t="s">
        <v>134</v>
      </c>
      <c r="E158" s="253" t="s">
        <v>1</v>
      </c>
      <c r="F158" s="254" t="s">
        <v>313</v>
      </c>
      <c r="G158" s="252"/>
      <c r="H158" s="255">
        <v>108.06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134</v>
      </c>
      <c r="AU158" s="261" t="s">
        <v>85</v>
      </c>
      <c r="AV158" s="13" t="s">
        <v>85</v>
      </c>
      <c r="AW158" s="13" t="s">
        <v>31</v>
      </c>
      <c r="AX158" s="13" t="s">
        <v>83</v>
      </c>
      <c r="AY158" s="261" t="s">
        <v>123</v>
      </c>
    </row>
    <row r="159" spans="1:65" s="2" customFormat="1" ht="21.75" customHeight="1">
      <c r="A159" s="37"/>
      <c r="B159" s="38"/>
      <c r="C159" s="234" t="s">
        <v>195</v>
      </c>
      <c r="D159" s="234" t="s">
        <v>125</v>
      </c>
      <c r="E159" s="235" t="s">
        <v>221</v>
      </c>
      <c r="F159" s="236" t="s">
        <v>222</v>
      </c>
      <c r="G159" s="237" t="s">
        <v>128</v>
      </c>
      <c r="H159" s="238">
        <v>108.06</v>
      </c>
      <c r="I159" s="239"/>
      <c r="J159" s="240">
        <f>ROUND(I159*H159,2)</f>
        <v>0</v>
      </c>
      <c r="K159" s="236" t="s">
        <v>129</v>
      </c>
      <c r="L159" s="43"/>
      <c r="M159" s="241" t="s">
        <v>1</v>
      </c>
      <c r="N159" s="242" t="s">
        <v>40</v>
      </c>
      <c r="O159" s="90"/>
      <c r="P159" s="243">
        <f>O159*H159</f>
        <v>0</v>
      </c>
      <c r="Q159" s="243">
        <v>0.08425</v>
      </c>
      <c r="R159" s="243">
        <f>Q159*H159</f>
        <v>9.104055</v>
      </c>
      <c r="S159" s="243">
        <v>0</v>
      </c>
      <c r="T159" s="24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5" t="s">
        <v>130</v>
      </c>
      <c r="AT159" s="245" t="s">
        <v>125</v>
      </c>
      <c r="AU159" s="245" t="s">
        <v>85</v>
      </c>
      <c r="AY159" s="16" t="s">
        <v>123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6" t="s">
        <v>83</v>
      </c>
      <c r="BK159" s="246">
        <f>ROUND(I159*H159,2)</f>
        <v>0</v>
      </c>
      <c r="BL159" s="16" t="s">
        <v>130</v>
      </c>
      <c r="BM159" s="245" t="s">
        <v>314</v>
      </c>
    </row>
    <row r="160" spans="1:47" s="2" customFormat="1" ht="12">
      <c r="A160" s="37"/>
      <c r="B160" s="38"/>
      <c r="C160" s="39"/>
      <c r="D160" s="247" t="s">
        <v>132</v>
      </c>
      <c r="E160" s="39"/>
      <c r="F160" s="248" t="s">
        <v>224</v>
      </c>
      <c r="G160" s="39"/>
      <c r="H160" s="39"/>
      <c r="I160" s="143"/>
      <c r="J160" s="39"/>
      <c r="K160" s="39"/>
      <c r="L160" s="43"/>
      <c r="M160" s="249"/>
      <c r="N160" s="250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132</v>
      </c>
      <c r="AU160" s="16" t="s">
        <v>85</v>
      </c>
    </row>
    <row r="161" spans="1:65" s="2" customFormat="1" ht="21.75" customHeight="1">
      <c r="A161" s="37"/>
      <c r="B161" s="38"/>
      <c r="C161" s="273" t="s">
        <v>202</v>
      </c>
      <c r="D161" s="273" t="s">
        <v>226</v>
      </c>
      <c r="E161" s="274" t="s">
        <v>227</v>
      </c>
      <c r="F161" s="275" t="s">
        <v>228</v>
      </c>
      <c r="G161" s="276" t="s">
        <v>128</v>
      </c>
      <c r="H161" s="277">
        <v>110.221</v>
      </c>
      <c r="I161" s="278"/>
      <c r="J161" s="279">
        <f>ROUND(I161*H161,2)</f>
        <v>0</v>
      </c>
      <c r="K161" s="275" t="s">
        <v>129</v>
      </c>
      <c r="L161" s="280"/>
      <c r="M161" s="281" t="s">
        <v>1</v>
      </c>
      <c r="N161" s="282" t="s">
        <v>40</v>
      </c>
      <c r="O161" s="90"/>
      <c r="P161" s="243">
        <f>O161*H161</f>
        <v>0</v>
      </c>
      <c r="Q161" s="243">
        <v>0.113</v>
      </c>
      <c r="R161" s="243">
        <f>Q161*H161</f>
        <v>12.454973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169</v>
      </c>
      <c r="AT161" s="245" t="s">
        <v>226</v>
      </c>
      <c r="AU161" s="245" t="s">
        <v>85</v>
      </c>
      <c r="AY161" s="16" t="s">
        <v>123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83</v>
      </c>
      <c r="BK161" s="246">
        <f>ROUND(I161*H161,2)</f>
        <v>0</v>
      </c>
      <c r="BL161" s="16" t="s">
        <v>130</v>
      </c>
      <c r="BM161" s="245" t="s">
        <v>315</v>
      </c>
    </row>
    <row r="162" spans="1:47" s="2" customFormat="1" ht="12">
      <c r="A162" s="37"/>
      <c r="B162" s="38"/>
      <c r="C162" s="39"/>
      <c r="D162" s="247" t="s">
        <v>132</v>
      </c>
      <c r="E162" s="39"/>
      <c r="F162" s="248" t="s">
        <v>230</v>
      </c>
      <c r="G162" s="39"/>
      <c r="H162" s="39"/>
      <c r="I162" s="143"/>
      <c r="J162" s="39"/>
      <c r="K162" s="39"/>
      <c r="L162" s="43"/>
      <c r="M162" s="249"/>
      <c r="N162" s="250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132</v>
      </c>
      <c r="AU162" s="16" t="s">
        <v>85</v>
      </c>
    </row>
    <row r="163" spans="1:51" s="13" customFormat="1" ht="12">
      <c r="A163" s="13"/>
      <c r="B163" s="251"/>
      <c r="C163" s="252"/>
      <c r="D163" s="247" t="s">
        <v>134</v>
      </c>
      <c r="E163" s="252"/>
      <c r="F163" s="254" t="s">
        <v>316</v>
      </c>
      <c r="G163" s="252"/>
      <c r="H163" s="255">
        <v>110.221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134</v>
      </c>
      <c r="AU163" s="261" t="s">
        <v>85</v>
      </c>
      <c r="AV163" s="13" t="s">
        <v>85</v>
      </c>
      <c r="AW163" s="13" t="s">
        <v>4</v>
      </c>
      <c r="AX163" s="13" t="s">
        <v>83</v>
      </c>
      <c r="AY163" s="261" t="s">
        <v>123</v>
      </c>
    </row>
    <row r="164" spans="1:63" s="12" customFormat="1" ht="22.8" customHeight="1">
      <c r="A164" s="12"/>
      <c r="B164" s="218"/>
      <c r="C164" s="219"/>
      <c r="D164" s="220" t="s">
        <v>74</v>
      </c>
      <c r="E164" s="232" t="s">
        <v>177</v>
      </c>
      <c r="F164" s="232" t="s">
        <v>238</v>
      </c>
      <c r="G164" s="219"/>
      <c r="H164" s="219"/>
      <c r="I164" s="222"/>
      <c r="J164" s="233">
        <f>BK164</f>
        <v>0</v>
      </c>
      <c r="K164" s="219"/>
      <c r="L164" s="224"/>
      <c r="M164" s="225"/>
      <c r="N164" s="226"/>
      <c r="O164" s="226"/>
      <c r="P164" s="227">
        <f>SUM(P165:P168)</f>
        <v>0</v>
      </c>
      <c r="Q164" s="226"/>
      <c r="R164" s="227">
        <f>SUM(R165:R168)</f>
        <v>17.245599000000002</v>
      </c>
      <c r="S164" s="226"/>
      <c r="T164" s="228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9" t="s">
        <v>83</v>
      </c>
      <c r="AT164" s="230" t="s">
        <v>74</v>
      </c>
      <c r="AU164" s="230" t="s">
        <v>83</v>
      </c>
      <c r="AY164" s="229" t="s">
        <v>123</v>
      </c>
      <c r="BK164" s="231">
        <f>SUM(BK165:BK168)</f>
        <v>0</v>
      </c>
    </row>
    <row r="165" spans="1:65" s="2" customFormat="1" ht="21.75" customHeight="1">
      <c r="A165" s="37"/>
      <c r="B165" s="38"/>
      <c r="C165" s="234" t="s">
        <v>209</v>
      </c>
      <c r="D165" s="234" t="s">
        <v>125</v>
      </c>
      <c r="E165" s="235" t="s">
        <v>240</v>
      </c>
      <c r="F165" s="236" t="s">
        <v>241</v>
      </c>
      <c r="G165" s="237" t="s">
        <v>146</v>
      </c>
      <c r="H165" s="238">
        <v>138.02</v>
      </c>
      <c r="I165" s="239"/>
      <c r="J165" s="240">
        <f>ROUND(I165*H165,2)</f>
        <v>0</v>
      </c>
      <c r="K165" s="236" t="s">
        <v>129</v>
      </c>
      <c r="L165" s="43"/>
      <c r="M165" s="241" t="s">
        <v>1</v>
      </c>
      <c r="N165" s="242" t="s">
        <v>40</v>
      </c>
      <c r="O165" s="90"/>
      <c r="P165" s="243">
        <f>O165*H165</f>
        <v>0</v>
      </c>
      <c r="Q165" s="243">
        <v>0.10095</v>
      </c>
      <c r="R165" s="243">
        <f>Q165*H165</f>
        <v>13.933119000000001</v>
      </c>
      <c r="S165" s="243">
        <v>0</v>
      </c>
      <c r="T165" s="24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5" t="s">
        <v>130</v>
      </c>
      <c r="AT165" s="245" t="s">
        <v>125</v>
      </c>
      <c r="AU165" s="245" t="s">
        <v>85</v>
      </c>
      <c r="AY165" s="16" t="s">
        <v>123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6" t="s">
        <v>83</v>
      </c>
      <c r="BK165" s="246">
        <f>ROUND(I165*H165,2)</f>
        <v>0</v>
      </c>
      <c r="BL165" s="16" t="s">
        <v>130</v>
      </c>
      <c r="BM165" s="245" t="s">
        <v>317</v>
      </c>
    </row>
    <row r="166" spans="1:47" s="2" customFormat="1" ht="12">
      <c r="A166" s="37"/>
      <c r="B166" s="38"/>
      <c r="C166" s="39"/>
      <c r="D166" s="247" t="s">
        <v>132</v>
      </c>
      <c r="E166" s="39"/>
      <c r="F166" s="248" t="s">
        <v>243</v>
      </c>
      <c r="G166" s="39"/>
      <c r="H166" s="39"/>
      <c r="I166" s="143"/>
      <c r="J166" s="39"/>
      <c r="K166" s="39"/>
      <c r="L166" s="43"/>
      <c r="M166" s="249"/>
      <c r="N166" s="250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132</v>
      </c>
      <c r="AU166" s="16" t="s">
        <v>85</v>
      </c>
    </row>
    <row r="167" spans="1:65" s="2" customFormat="1" ht="16.5" customHeight="1">
      <c r="A167" s="37"/>
      <c r="B167" s="38"/>
      <c r="C167" s="273" t="s">
        <v>8</v>
      </c>
      <c r="D167" s="273" t="s">
        <v>226</v>
      </c>
      <c r="E167" s="274" t="s">
        <v>245</v>
      </c>
      <c r="F167" s="275" t="s">
        <v>246</v>
      </c>
      <c r="G167" s="276" t="s">
        <v>146</v>
      </c>
      <c r="H167" s="277">
        <v>138.02</v>
      </c>
      <c r="I167" s="278"/>
      <c r="J167" s="279">
        <f>ROUND(I167*H167,2)</f>
        <v>0</v>
      </c>
      <c r="K167" s="275" t="s">
        <v>129</v>
      </c>
      <c r="L167" s="280"/>
      <c r="M167" s="281" t="s">
        <v>1</v>
      </c>
      <c r="N167" s="282" t="s">
        <v>40</v>
      </c>
      <c r="O167" s="90"/>
      <c r="P167" s="243">
        <f>O167*H167</f>
        <v>0</v>
      </c>
      <c r="Q167" s="243">
        <v>0.024</v>
      </c>
      <c r="R167" s="243">
        <f>Q167*H167</f>
        <v>3.3124800000000003</v>
      </c>
      <c r="S167" s="243">
        <v>0</v>
      </c>
      <c r="T167" s="24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5" t="s">
        <v>169</v>
      </c>
      <c r="AT167" s="245" t="s">
        <v>226</v>
      </c>
      <c r="AU167" s="245" t="s">
        <v>85</v>
      </c>
      <c r="AY167" s="16" t="s">
        <v>123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6" t="s">
        <v>83</v>
      </c>
      <c r="BK167" s="246">
        <f>ROUND(I167*H167,2)</f>
        <v>0</v>
      </c>
      <c r="BL167" s="16" t="s">
        <v>130</v>
      </c>
      <c r="BM167" s="245" t="s">
        <v>318</v>
      </c>
    </row>
    <row r="168" spans="1:47" s="2" customFormat="1" ht="12">
      <c r="A168" s="37"/>
      <c r="B168" s="38"/>
      <c r="C168" s="39"/>
      <c r="D168" s="247" t="s">
        <v>132</v>
      </c>
      <c r="E168" s="39"/>
      <c r="F168" s="248" t="s">
        <v>246</v>
      </c>
      <c r="G168" s="39"/>
      <c r="H168" s="39"/>
      <c r="I168" s="143"/>
      <c r="J168" s="39"/>
      <c r="K168" s="39"/>
      <c r="L168" s="43"/>
      <c r="M168" s="249"/>
      <c r="N168" s="250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132</v>
      </c>
      <c r="AU168" s="16" t="s">
        <v>85</v>
      </c>
    </row>
    <row r="169" spans="1:63" s="12" customFormat="1" ht="22.8" customHeight="1">
      <c r="A169" s="12"/>
      <c r="B169" s="218"/>
      <c r="C169" s="219"/>
      <c r="D169" s="220" t="s">
        <v>74</v>
      </c>
      <c r="E169" s="232" t="s">
        <v>252</v>
      </c>
      <c r="F169" s="232" t="s">
        <v>253</v>
      </c>
      <c r="G169" s="219"/>
      <c r="H169" s="219"/>
      <c r="I169" s="222"/>
      <c r="J169" s="233">
        <f>BK169</f>
        <v>0</v>
      </c>
      <c r="K169" s="219"/>
      <c r="L169" s="224"/>
      <c r="M169" s="225"/>
      <c r="N169" s="226"/>
      <c r="O169" s="226"/>
      <c r="P169" s="227">
        <f>SUM(P170:P180)</f>
        <v>0</v>
      </c>
      <c r="Q169" s="226"/>
      <c r="R169" s="227">
        <f>SUM(R170:R180)</f>
        <v>0</v>
      </c>
      <c r="S169" s="226"/>
      <c r="T169" s="228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9" t="s">
        <v>83</v>
      </c>
      <c r="AT169" s="230" t="s">
        <v>74</v>
      </c>
      <c r="AU169" s="230" t="s">
        <v>83</v>
      </c>
      <c r="AY169" s="229" t="s">
        <v>123</v>
      </c>
      <c r="BK169" s="231">
        <f>SUM(BK170:BK180)</f>
        <v>0</v>
      </c>
    </row>
    <row r="170" spans="1:65" s="2" customFormat="1" ht="21.75" customHeight="1">
      <c r="A170" s="37"/>
      <c r="B170" s="38"/>
      <c r="C170" s="234" t="s">
        <v>220</v>
      </c>
      <c r="D170" s="234" t="s">
        <v>125</v>
      </c>
      <c r="E170" s="235" t="s">
        <v>255</v>
      </c>
      <c r="F170" s="236" t="s">
        <v>256</v>
      </c>
      <c r="G170" s="237" t="s">
        <v>198</v>
      </c>
      <c r="H170" s="238">
        <v>33.086</v>
      </c>
      <c r="I170" s="239"/>
      <c r="J170" s="240">
        <f>ROUND(I170*H170,2)</f>
        <v>0</v>
      </c>
      <c r="K170" s="236" t="s">
        <v>129</v>
      </c>
      <c r="L170" s="43"/>
      <c r="M170" s="241" t="s">
        <v>1</v>
      </c>
      <c r="N170" s="242" t="s">
        <v>40</v>
      </c>
      <c r="O170" s="90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130</v>
      </c>
      <c r="AT170" s="245" t="s">
        <v>125</v>
      </c>
      <c r="AU170" s="245" t="s">
        <v>85</v>
      </c>
      <c r="AY170" s="16" t="s">
        <v>123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83</v>
      </c>
      <c r="BK170" s="246">
        <f>ROUND(I170*H170,2)</f>
        <v>0</v>
      </c>
      <c r="BL170" s="16" t="s">
        <v>130</v>
      </c>
      <c r="BM170" s="245" t="s">
        <v>319</v>
      </c>
    </row>
    <row r="171" spans="1:47" s="2" customFormat="1" ht="12">
      <c r="A171" s="37"/>
      <c r="B171" s="38"/>
      <c r="C171" s="39"/>
      <c r="D171" s="247" t="s">
        <v>132</v>
      </c>
      <c r="E171" s="39"/>
      <c r="F171" s="248" t="s">
        <v>258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132</v>
      </c>
      <c r="AU171" s="16" t="s">
        <v>85</v>
      </c>
    </row>
    <row r="172" spans="1:51" s="13" customFormat="1" ht="12">
      <c r="A172" s="13"/>
      <c r="B172" s="251"/>
      <c r="C172" s="252"/>
      <c r="D172" s="247" t="s">
        <v>134</v>
      </c>
      <c r="E172" s="253" t="s">
        <v>1</v>
      </c>
      <c r="F172" s="254" t="s">
        <v>320</v>
      </c>
      <c r="G172" s="252"/>
      <c r="H172" s="255">
        <v>33.086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134</v>
      </c>
      <c r="AU172" s="261" t="s">
        <v>85</v>
      </c>
      <c r="AV172" s="13" t="s">
        <v>85</v>
      </c>
      <c r="AW172" s="13" t="s">
        <v>31</v>
      </c>
      <c r="AX172" s="13" t="s">
        <v>83</v>
      </c>
      <c r="AY172" s="261" t="s">
        <v>123</v>
      </c>
    </row>
    <row r="173" spans="1:65" s="2" customFormat="1" ht="16.5" customHeight="1">
      <c r="A173" s="37"/>
      <c r="B173" s="38"/>
      <c r="C173" s="234" t="s">
        <v>225</v>
      </c>
      <c r="D173" s="234" t="s">
        <v>125</v>
      </c>
      <c r="E173" s="235" t="s">
        <v>261</v>
      </c>
      <c r="F173" s="236" t="s">
        <v>262</v>
      </c>
      <c r="G173" s="237" t="s">
        <v>198</v>
      </c>
      <c r="H173" s="238">
        <v>33.076</v>
      </c>
      <c r="I173" s="239"/>
      <c r="J173" s="240">
        <f>ROUND(I173*H173,2)</f>
        <v>0</v>
      </c>
      <c r="K173" s="236" t="s">
        <v>129</v>
      </c>
      <c r="L173" s="43"/>
      <c r="M173" s="241" t="s">
        <v>1</v>
      </c>
      <c r="N173" s="242" t="s">
        <v>40</v>
      </c>
      <c r="O173" s="90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130</v>
      </c>
      <c r="AT173" s="245" t="s">
        <v>125</v>
      </c>
      <c r="AU173" s="245" t="s">
        <v>85</v>
      </c>
      <c r="AY173" s="16" t="s">
        <v>123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83</v>
      </c>
      <c r="BK173" s="246">
        <f>ROUND(I173*H173,2)</f>
        <v>0</v>
      </c>
      <c r="BL173" s="16" t="s">
        <v>130</v>
      </c>
      <c r="BM173" s="245" t="s">
        <v>321</v>
      </c>
    </row>
    <row r="174" spans="1:47" s="2" customFormat="1" ht="12">
      <c r="A174" s="37"/>
      <c r="B174" s="38"/>
      <c r="C174" s="39"/>
      <c r="D174" s="247" t="s">
        <v>132</v>
      </c>
      <c r="E174" s="39"/>
      <c r="F174" s="248" t="s">
        <v>264</v>
      </c>
      <c r="G174" s="39"/>
      <c r="H174" s="39"/>
      <c r="I174" s="143"/>
      <c r="J174" s="39"/>
      <c r="K174" s="39"/>
      <c r="L174" s="43"/>
      <c r="M174" s="249"/>
      <c r="N174" s="250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132</v>
      </c>
      <c r="AU174" s="16" t="s">
        <v>85</v>
      </c>
    </row>
    <row r="175" spans="1:65" s="2" customFormat="1" ht="21.75" customHeight="1">
      <c r="A175" s="37"/>
      <c r="B175" s="38"/>
      <c r="C175" s="234" t="s">
        <v>233</v>
      </c>
      <c r="D175" s="234" t="s">
        <v>125</v>
      </c>
      <c r="E175" s="235" t="s">
        <v>266</v>
      </c>
      <c r="F175" s="236" t="s">
        <v>267</v>
      </c>
      <c r="G175" s="237" t="s">
        <v>198</v>
      </c>
      <c r="H175" s="238">
        <v>628.444</v>
      </c>
      <c r="I175" s="239"/>
      <c r="J175" s="240">
        <f>ROUND(I175*H175,2)</f>
        <v>0</v>
      </c>
      <c r="K175" s="236" t="s">
        <v>129</v>
      </c>
      <c r="L175" s="43"/>
      <c r="M175" s="241" t="s">
        <v>1</v>
      </c>
      <c r="N175" s="242" t="s">
        <v>40</v>
      </c>
      <c r="O175" s="90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130</v>
      </c>
      <c r="AT175" s="245" t="s">
        <v>125</v>
      </c>
      <c r="AU175" s="245" t="s">
        <v>85</v>
      </c>
      <c r="AY175" s="16" t="s">
        <v>123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83</v>
      </c>
      <c r="BK175" s="246">
        <f>ROUND(I175*H175,2)</f>
        <v>0</v>
      </c>
      <c r="BL175" s="16" t="s">
        <v>130</v>
      </c>
      <c r="BM175" s="245" t="s">
        <v>322</v>
      </c>
    </row>
    <row r="176" spans="1:47" s="2" customFormat="1" ht="12">
      <c r="A176" s="37"/>
      <c r="B176" s="38"/>
      <c r="C176" s="39"/>
      <c r="D176" s="247" t="s">
        <v>132</v>
      </c>
      <c r="E176" s="39"/>
      <c r="F176" s="248" t="s">
        <v>269</v>
      </c>
      <c r="G176" s="39"/>
      <c r="H176" s="39"/>
      <c r="I176" s="143"/>
      <c r="J176" s="39"/>
      <c r="K176" s="39"/>
      <c r="L176" s="43"/>
      <c r="M176" s="249"/>
      <c r="N176" s="25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132</v>
      </c>
      <c r="AU176" s="16" t="s">
        <v>85</v>
      </c>
    </row>
    <row r="177" spans="1:51" s="13" customFormat="1" ht="12">
      <c r="A177" s="13"/>
      <c r="B177" s="251"/>
      <c r="C177" s="252"/>
      <c r="D177" s="247" t="s">
        <v>134</v>
      </c>
      <c r="E177" s="252"/>
      <c r="F177" s="254" t="s">
        <v>323</v>
      </c>
      <c r="G177" s="252"/>
      <c r="H177" s="255">
        <v>628.444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134</v>
      </c>
      <c r="AU177" s="261" t="s">
        <v>85</v>
      </c>
      <c r="AV177" s="13" t="s">
        <v>85</v>
      </c>
      <c r="AW177" s="13" t="s">
        <v>4</v>
      </c>
      <c r="AX177" s="13" t="s">
        <v>83</v>
      </c>
      <c r="AY177" s="261" t="s">
        <v>123</v>
      </c>
    </row>
    <row r="178" spans="1:65" s="2" customFormat="1" ht="33" customHeight="1">
      <c r="A178" s="37"/>
      <c r="B178" s="38"/>
      <c r="C178" s="234" t="s">
        <v>239</v>
      </c>
      <c r="D178" s="234" t="s">
        <v>125</v>
      </c>
      <c r="E178" s="235" t="s">
        <v>277</v>
      </c>
      <c r="F178" s="236" t="s">
        <v>278</v>
      </c>
      <c r="G178" s="237" t="s">
        <v>198</v>
      </c>
      <c r="H178" s="238">
        <v>33.076</v>
      </c>
      <c r="I178" s="239"/>
      <c r="J178" s="240">
        <f>ROUND(I178*H178,2)</f>
        <v>0</v>
      </c>
      <c r="K178" s="236" t="s">
        <v>129</v>
      </c>
      <c r="L178" s="43"/>
      <c r="M178" s="241" t="s">
        <v>1</v>
      </c>
      <c r="N178" s="242" t="s">
        <v>40</v>
      </c>
      <c r="O178" s="90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130</v>
      </c>
      <c r="AT178" s="245" t="s">
        <v>125</v>
      </c>
      <c r="AU178" s="245" t="s">
        <v>85</v>
      </c>
      <c r="AY178" s="16" t="s">
        <v>123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83</v>
      </c>
      <c r="BK178" s="246">
        <f>ROUND(I178*H178,2)</f>
        <v>0</v>
      </c>
      <c r="BL178" s="16" t="s">
        <v>130</v>
      </c>
      <c r="BM178" s="245" t="s">
        <v>324</v>
      </c>
    </row>
    <row r="179" spans="1:47" s="2" customFormat="1" ht="12">
      <c r="A179" s="37"/>
      <c r="B179" s="38"/>
      <c r="C179" s="39"/>
      <c r="D179" s="247" t="s">
        <v>132</v>
      </c>
      <c r="E179" s="39"/>
      <c r="F179" s="248" t="s">
        <v>280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132</v>
      </c>
      <c r="AU179" s="16" t="s">
        <v>85</v>
      </c>
    </row>
    <row r="180" spans="1:51" s="13" customFormat="1" ht="12">
      <c r="A180" s="13"/>
      <c r="B180" s="251"/>
      <c r="C180" s="252"/>
      <c r="D180" s="247" t="s">
        <v>134</v>
      </c>
      <c r="E180" s="253" t="s">
        <v>1</v>
      </c>
      <c r="F180" s="254" t="s">
        <v>325</v>
      </c>
      <c r="G180" s="252"/>
      <c r="H180" s="255">
        <v>33.076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134</v>
      </c>
      <c r="AU180" s="261" t="s">
        <v>85</v>
      </c>
      <c r="AV180" s="13" t="s">
        <v>85</v>
      </c>
      <c r="AW180" s="13" t="s">
        <v>31</v>
      </c>
      <c r="AX180" s="13" t="s">
        <v>83</v>
      </c>
      <c r="AY180" s="261" t="s">
        <v>123</v>
      </c>
    </row>
    <row r="181" spans="1:63" s="12" customFormat="1" ht="22.8" customHeight="1">
      <c r="A181" s="12"/>
      <c r="B181" s="218"/>
      <c r="C181" s="219"/>
      <c r="D181" s="220" t="s">
        <v>74</v>
      </c>
      <c r="E181" s="232" t="s">
        <v>281</v>
      </c>
      <c r="F181" s="232" t="s">
        <v>282</v>
      </c>
      <c r="G181" s="219"/>
      <c r="H181" s="219"/>
      <c r="I181" s="222"/>
      <c r="J181" s="233">
        <f>BK181</f>
        <v>0</v>
      </c>
      <c r="K181" s="219"/>
      <c r="L181" s="224"/>
      <c r="M181" s="225"/>
      <c r="N181" s="226"/>
      <c r="O181" s="226"/>
      <c r="P181" s="227">
        <f>SUM(P182:P183)</f>
        <v>0</v>
      </c>
      <c r="Q181" s="226"/>
      <c r="R181" s="227">
        <f>SUM(R182:R183)</f>
        <v>0</v>
      </c>
      <c r="S181" s="226"/>
      <c r="T181" s="228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9" t="s">
        <v>83</v>
      </c>
      <c r="AT181" s="230" t="s">
        <v>74</v>
      </c>
      <c r="AU181" s="230" t="s">
        <v>83</v>
      </c>
      <c r="AY181" s="229" t="s">
        <v>123</v>
      </c>
      <c r="BK181" s="231">
        <f>SUM(BK182:BK183)</f>
        <v>0</v>
      </c>
    </row>
    <row r="182" spans="1:65" s="2" customFormat="1" ht="21.75" customHeight="1">
      <c r="A182" s="37"/>
      <c r="B182" s="38"/>
      <c r="C182" s="234" t="s">
        <v>244</v>
      </c>
      <c r="D182" s="234" t="s">
        <v>125</v>
      </c>
      <c r="E182" s="235" t="s">
        <v>284</v>
      </c>
      <c r="F182" s="236" t="s">
        <v>285</v>
      </c>
      <c r="G182" s="237" t="s">
        <v>198</v>
      </c>
      <c r="H182" s="238">
        <v>38.805</v>
      </c>
      <c r="I182" s="239"/>
      <c r="J182" s="240">
        <f>ROUND(I182*H182,2)</f>
        <v>0</v>
      </c>
      <c r="K182" s="236" t="s">
        <v>129</v>
      </c>
      <c r="L182" s="43"/>
      <c r="M182" s="241" t="s">
        <v>1</v>
      </c>
      <c r="N182" s="242" t="s">
        <v>40</v>
      </c>
      <c r="O182" s="90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130</v>
      </c>
      <c r="AT182" s="245" t="s">
        <v>125</v>
      </c>
      <c r="AU182" s="245" t="s">
        <v>85</v>
      </c>
      <c r="AY182" s="16" t="s">
        <v>123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83</v>
      </c>
      <c r="BK182" s="246">
        <f>ROUND(I182*H182,2)</f>
        <v>0</v>
      </c>
      <c r="BL182" s="16" t="s">
        <v>130</v>
      </c>
      <c r="BM182" s="245" t="s">
        <v>326</v>
      </c>
    </row>
    <row r="183" spans="1:47" s="2" customFormat="1" ht="12">
      <c r="A183" s="37"/>
      <c r="B183" s="38"/>
      <c r="C183" s="39"/>
      <c r="D183" s="247" t="s">
        <v>132</v>
      </c>
      <c r="E183" s="39"/>
      <c r="F183" s="248" t="s">
        <v>287</v>
      </c>
      <c r="G183" s="39"/>
      <c r="H183" s="39"/>
      <c r="I183" s="143"/>
      <c r="J183" s="39"/>
      <c r="K183" s="39"/>
      <c r="L183" s="43"/>
      <c r="M183" s="283"/>
      <c r="N183" s="284"/>
      <c r="O183" s="285"/>
      <c r="P183" s="285"/>
      <c r="Q183" s="285"/>
      <c r="R183" s="285"/>
      <c r="S183" s="285"/>
      <c r="T183" s="286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132</v>
      </c>
      <c r="AU183" s="16" t="s">
        <v>85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8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21:K18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92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Chodníky MŠ Pramínek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93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327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6. 5. 2019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27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27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33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35</v>
      </c>
      <c r="E30" s="37"/>
      <c r="F30" s="37"/>
      <c r="G30" s="37"/>
      <c r="H30" s="37"/>
      <c r="I30" s="143"/>
      <c r="J30" s="156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37</v>
      </c>
      <c r="G32" s="37"/>
      <c r="H32" s="37"/>
      <c r="I32" s="158" t="s">
        <v>36</v>
      </c>
      <c r="J32" s="15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39</v>
      </c>
      <c r="E33" s="141" t="s">
        <v>40</v>
      </c>
      <c r="F33" s="160">
        <f>ROUND((SUM(BE118:BE122)),2)</f>
        <v>0</v>
      </c>
      <c r="G33" s="37"/>
      <c r="H33" s="37"/>
      <c r="I33" s="161">
        <v>0.21</v>
      </c>
      <c r="J33" s="160">
        <f>ROUND(((SUM(BE118:BE122))*I33),2)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41</v>
      </c>
      <c r="F34" s="160">
        <f>ROUND((SUM(BF118:BF122)),2)</f>
        <v>0</v>
      </c>
      <c r="G34" s="37"/>
      <c r="H34" s="37"/>
      <c r="I34" s="161">
        <v>0.15</v>
      </c>
      <c r="J34" s="160">
        <f>ROUND(((SUM(BF118:BF122))*I34),2)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42</v>
      </c>
      <c r="F35" s="160">
        <f>ROUND((SUM(BG118:BG122)),2)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43</v>
      </c>
      <c r="F36" s="160">
        <f>ROUND((SUM(BH118:BH122)),2)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44</v>
      </c>
      <c r="F37" s="160">
        <f>ROUND((SUM(BI118:BI122)),2)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48</v>
      </c>
      <c r="E50" s="171"/>
      <c r="F50" s="171"/>
      <c r="G50" s="170" t="s">
        <v>49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50</v>
      </c>
      <c r="E61" s="174"/>
      <c r="F61" s="175" t="s">
        <v>51</v>
      </c>
      <c r="G61" s="173" t="s">
        <v>50</v>
      </c>
      <c r="H61" s="174"/>
      <c r="I61" s="176"/>
      <c r="J61" s="177" t="s">
        <v>51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52</v>
      </c>
      <c r="E65" s="178"/>
      <c r="F65" s="178"/>
      <c r="G65" s="170" t="s">
        <v>53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50</v>
      </c>
      <c r="E76" s="174"/>
      <c r="F76" s="175" t="s">
        <v>51</v>
      </c>
      <c r="G76" s="173" t="s">
        <v>50</v>
      </c>
      <c r="H76" s="174"/>
      <c r="I76" s="176"/>
      <c r="J76" s="177" t="s">
        <v>51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Chodníky MŠ Pramínek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VRN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Liberec</v>
      </c>
      <c r="G89" s="39"/>
      <c r="H89" s="39"/>
      <c r="I89" s="146" t="s">
        <v>22</v>
      </c>
      <c r="J89" s="78" t="str">
        <f>IF(J12="","",J12)</f>
        <v>6. 5. 2019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32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96</v>
      </c>
      <c r="D94" s="188"/>
      <c r="E94" s="188"/>
      <c r="F94" s="188"/>
      <c r="G94" s="188"/>
      <c r="H94" s="188"/>
      <c r="I94" s="189"/>
      <c r="J94" s="190" t="s">
        <v>97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98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92"/>
      <c r="C97" s="193"/>
      <c r="D97" s="194" t="s">
        <v>328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329</v>
      </c>
      <c r="E98" s="202"/>
      <c r="F98" s="202"/>
      <c r="G98" s="202"/>
      <c r="H98" s="202"/>
      <c r="I98" s="203"/>
      <c r="J98" s="204">
        <f>J120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108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6" t="str">
        <f>E7</f>
        <v>Chodníky MŠ Pramínek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93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03 - VRN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Liberec</v>
      </c>
      <c r="G112" s="39"/>
      <c r="H112" s="39"/>
      <c r="I112" s="146" t="s">
        <v>22</v>
      </c>
      <c r="J112" s="78" t="str">
        <f>IF(J12="","",J12)</f>
        <v>6. 5. 2019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 xml:space="preserve"> </v>
      </c>
      <c r="G114" s="39"/>
      <c r="H114" s="39"/>
      <c r="I114" s="146" t="s">
        <v>30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146" t="s">
        <v>32</v>
      </c>
      <c r="J115" s="35" t="str">
        <f>E24</f>
        <v>J. Nešněra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206"/>
      <c r="B117" s="207"/>
      <c r="C117" s="208" t="s">
        <v>109</v>
      </c>
      <c r="D117" s="209" t="s">
        <v>60</v>
      </c>
      <c r="E117" s="209" t="s">
        <v>56</v>
      </c>
      <c r="F117" s="209" t="s">
        <v>57</v>
      </c>
      <c r="G117" s="209" t="s">
        <v>110</v>
      </c>
      <c r="H117" s="209" t="s">
        <v>111</v>
      </c>
      <c r="I117" s="210" t="s">
        <v>112</v>
      </c>
      <c r="J117" s="209" t="s">
        <v>97</v>
      </c>
      <c r="K117" s="211" t="s">
        <v>113</v>
      </c>
      <c r="L117" s="212"/>
      <c r="M117" s="99" t="s">
        <v>1</v>
      </c>
      <c r="N117" s="100" t="s">
        <v>39</v>
      </c>
      <c r="O117" s="100" t="s">
        <v>114</v>
      </c>
      <c r="P117" s="100" t="s">
        <v>115</v>
      </c>
      <c r="Q117" s="100" t="s">
        <v>116</v>
      </c>
      <c r="R117" s="100" t="s">
        <v>117</v>
      </c>
      <c r="S117" s="100" t="s">
        <v>118</v>
      </c>
      <c r="T117" s="101" t="s">
        <v>119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63" s="2" customFormat="1" ht="22.8" customHeight="1">
      <c r="A118" s="37"/>
      <c r="B118" s="38"/>
      <c r="C118" s="106" t="s">
        <v>120</v>
      </c>
      <c r="D118" s="39"/>
      <c r="E118" s="39"/>
      <c r="F118" s="39"/>
      <c r="G118" s="39"/>
      <c r="H118" s="39"/>
      <c r="I118" s="143"/>
      <c r="J118" s="213">
        <f>BK118</f>
        <v>0</v>
      </c>
      <c r="K118" s="39"/>
      <c r="L118" s="43"/>
      <c r="M118" s="102"/>
      <c r="N118" s="214"/>
      <c r="O118" s="103"/>
      <c r="P118" s="215">
        <f>P119</f>
        <v>0</v>
      </c>
      <c r="Q118" s="103"/>
      <c r="R118" s="215">
        <f>R119</f>
        <v>0</v>
      </c>
      <c r="S118" s="103"/>
      <c r="T118" s="216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74</v>
      </c>
      <c r="AU118" s="16" t="s">
        <v>99</v>
      </c>
      <c r="BK118" s="217">
        <f>BK119</f>
        <v>0</v>
      </c>
    </row>
    <row r="119" spans="1:63" s="12" customFormat="1" ht="25.9" customHeight="1">
      <c r="A119" s="12"/>
      <c r="B119" s="218"/>
      <c r="C119" s="219"/>
      <c r="D119" s="220" t="s">
        <v>74</v>
      </c>
      <c r="E119" s="221" t="s">
        <v>90</v>
      </c>
      <c r="F119" s="221" t="s">
        <v>330</v>
      </c>
      <c r="G119" s="219"/>
      <c r="H119" s="219"/>
      <c r="I119" s="222"/>
      <c r="J119" s="223">
        <f>BK119</f>
        <v>0</v>
      </c>
      <c r="K119" s="219"/>
      <c r="L119" s="224"/>
      <c r="M119" s="225"/>
      <c r="N119" s="226"/>
      <c r="O119" s="226"/>
      <c r="P119" s="227">
        <f>P120</f>
        <v>0</v>
      </c>
      <c r="Q119" s="226"/>
      <c r="R119" s="227">
        <f>R120</f>
        <v>0</v>
      </c>
      <c r="S119" s="226"/>
      <c r="T119" s="22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9" t="s">
        <v>151</v>
      </c>
      <c r="AT119" s="230" t="s">
        <v>74</v>
      </c>
      <c r="AU119" s="230" t="s">
        <v>75</v>
      </c>
      <c r="AY119" s="229" t="s">
        <v>123</v>
      </c>
      <c r="BK119" s="231">
        <f>BK120</f>
        <v>0</v>
      </c>
    </row>
    <row r="120" spans="1:63" s="12" customFormat="1" ht="22.8" customHeight="1">
      <c r="A120" s="12"/>
      <c r="B120" s="218"/>
      <c r="C120" s="219"/>
      <c r="D120" s="220" t="s">
        <v>74</v>
      </c>
      <c r="E120" s="232" t="s">
        <v>331</v>
      </c>
      <c r="F120" s="232" t="s">
        <v>332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SUM(P121:P122)</f>
        <v>0</v>
      </c>
      <c r="Q120" s="226"/>
      <c r="R120" s="227">
        <f>SUM(R121:R122)</f>
        <v>0</v>
      </c>
      <c r="S120" s="226"/>
      <c r="T120" s="228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151</v>
      </c>
      <c r="AT120" s="230" t="s">
        <v>74</v>
      </c>
      <c r="AU120" s="230" t="s">
        <v>83</v>
      </c>
      <c r="AY120" s="229" t="s">
        <v>123</v>
      </c>
      <c r="BK120" s="231">
        <f>SUM(BK121:BK122)</f>
        <v>0</v>
      </c>
    </row>
    <row r="121" spans="1:65" s="2" customFormat="1" ht="16.5" customHeight="1">
      <c r="A121" s="37"/>
      <c r="B121" s="38"/>
      <c r="C121" s="234" t="s">
        <v>83</v>
      </c>
      <c r="D121" s="234" t="s">
        <v>125</v>
      </c>
      <c r="E121" s="235" t="s">
        <v>333</v>
      </c>
      <c r="F121" s="236" t="s">
        <v>334</v>
      </c>
      <c r="G121" s="237" t="s">
        <v>335</v>
      </c>
      <c r="H121" s="238">
        <v>1</v>
      </c>
      <c r="I121" s="239"/>
      <c r="J121" s="240">
        <f>ROUND(I121*H121,2)</f>
        <v>0</v>
      </c>
      <c r="K121" s="236" t="s">
        <v>129</v>
      </c>
      <c r="L121" s="43"/>
      <c r="M121" s="241" t="s">
        <v>1</v>
      </c>
      <c r="N121" s="242" t="s">
        <v>40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336</v>
      </c>
      <c r="AT121" s="245" t="s">
        <v>125</v>
      </c>
      <c r="AU121" s="245" t="s">
        <v>85</v>
      </c>
      <c r="AY121" s="16" t="s">
        <v>123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83</v>
      </c>
      <c r="BK121" s="246">
        <f>ROUND(I121*H121,2)</f>
        <v>0</v>
      </c>
      <c r="BL121" s="16" t="s">
        <v>336</v>
      </c>
      <c r="BM121" s="245" t="s">
        <v>337</v>
      </c>
    </row>
    <row r="122" spans="1:47" s="2" customFormat="1" ht="12">
      <c r="A122" s="37"/>
      <c r="B122" s="38"/>
      <c r="C122" s="39"/>
      <c r="D122" s="247" t="s">
        <v>132</v>
      </c>
      <c r="E122" s="39"/>
      <c r="F122" s="248" t="s">
        <v>334</v>
      </c>
      <c r="G122" s="39"/>
      <c r="H122" s="39"/>
      <c r="I122" s="143"/>
      <c r="J122" s="39"/>
      <c r="K122" s="39"/>
      <c r="L122" s="43"/>
      <c r="M122" s="283"/>
      <c r="N122" s="284"/>
      <c r="O122" s="285"/>
      <c r="P122" s="285"/>
      <c r="Q122" s="285"/>
      <c r="R122" s="285"/>
      <c r="S122" s="285"/>
      <c r="T122" s="286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132</v>
      </c>
      <c r="AU122" s="16" t="s">
        <v>85</v>
      </c>
    </row>
    <row r="123" spans="1:31" s="2" customFormat="1" ht="6.95" customHeight="1">
      <c r="A123" s="37"/>
      <c r="B123" s="65"/>
      <c r="C123" s="66"/>
      <c r="D123" s="66"/>
      <c r="E123" s="66"/>
      <c r="F123" s="66"/>
      <c r="G123" s="66"/>
      <c r="H123" s="66"/>
      <c r="I123" s="182"/>
      <c r="J123" s="66"/>
      <c r="K123" s="66"/>
      <c r="L123" s="43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DESKTOP-K849N9T\Jindra</dc:creator>
  <cp:keywords/>
  <dc:description/>
  <cp:lastModifiedBy>DESKTOP-K849N9T\Jindra</cp:lastModifiedBy>
  <dcterms:created xsi:type="dcterms:W3CDTF">2020-02-24T12:33:24Z</dcterms:created>
  <dcterms:modified xsi:type="dcterms:W3CDTF">2020-02-24T12:33:28Z</dcterms:modified>
  <cp:category/>
  <cp:version/>
  <cp:contentType/>
  <cp:contentStatus/>
</cp:coreProperties>
</file>