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27a - I.Etapa" sheetId="2" r:id="rId2"/>
    <sheet name="227b - II.Etapa" sheetId="3" r:id="rId3"/>
    <sheet name="227c - III.Etapa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'227a - I.Etapa'!$C$131:$K$184</definedName>
    <definedName name="_xlnm.Print_Area" localSheetId="1">'227a - I.Etapa'!$C$4:$J$76,'227a - I.Etapa'!$C$82:$J$113,'227a - I.Etapa'!$C$119:$K$184</definedName>
    <definedName name="_xlnm.Print_Titles" localSheetId="1">'227a - I.Etapa'!$131:$131</definedName>
    <definedName name="_xlnm._FilterDatabase" localSheetId="2" hidden="1">'227b - II.Etapa'!$C$130:$K$174</definedName>
    <definedName name="_xlnm.Print_Area" localSheetId="2">'227b - II.Etapa'!$C$4:$J$76,'227b - II.Etapa'!$C$82:$J$112,'227b - II.Etapa'!$C$118:$K$174</definedName>
    <definedName name="_xlnm.Print_Titles" localSheetId="2">'227b - II.Etapa'!$130:$130</definedName>
    <definedName name="_xlnm._FilterDatabase" localSheetId="3" hidden="1">'227c - III.Etapa'!$C$130:$K$173</definedName>
    <definedName name="_xlnm.Print_Area" localSheetId="3">'227c - III.Etapa'!$C$4:$J$76,'227c - III.Etapa'!$C$82:$J$112,'227c - III.Etapa'!$C$118:$K$173</definedName>
    <definedName name="_xlnm.Print_Titles" localSheetId="3">'227c - III.Etapa'!$130:$130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73"/>
  <c r="BH173"/>
  <c r="BG173"/>
  <c r="BF173"/>
  <c r="T173"/>
  <c r="T172"/>
  <c r="R173"/>
  <c r="R172"/>
  <c r="P173"/>
  <c r="P172"/>
  <c r="BI171"/>
  <c r="BH171"/>
  <c r="BG171"/>
  <c r="BF171"/>
  <c r="T171"/>
  <c r="T170"/>
  <c r="R171"/>
  <c r="R170"/>
  <c r="P171"/>
  <c r="P170"/>
  <c r="BI169"/>
  <c r="BH169"/>
  <c r="BG169"/>
  <c r="BF169"/>
  <c r="T169"/>
  <c r="T168"/>
  <c r="R169"/>
  <c r="R168"/>
  <c r="P169"/>
  <c r="P168"/>
  <c r="BI167"/>
  <c r="BH167"/>
  <c r="BG167"/>
  <c r="BF167"/>
  <c r="T167"/>
  <c r="T166"/>
  <c r="T165"/>
  <c r="R167"/>
  <c r="R166"/>
  <c r="R165"/>
  <c r="P167"/>
  <c r="P166"/>
  <c r="P165"/>
  <c r="BI164"/>
  <c r="BH164"/>
  <c r="BG164"/>
  <c r="BF164"/>
  <c r="T164"/>
  <c r="T163"/>
  <c r="R164"/>
  <c r="R163"/>
  <c r="P164"/>
  <c r="P163"/>
  <c r="BI162"/>
  <c r="BH162"/>
  <c r="BG162"/>
  <c r="BF162"/>
  <c r="T162"/>
  <c r="T161"/>
  <c r="R162"/>
  <c r="R161"/>
  <c r="P162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T153"/>
  <c r="R154"/>
  <c r="R153"/>
  <c r="P154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89"/>
  <c r="E7"/>
  <c r="E121"/>
  <c i="3" r="J37"/>
  <c r="J36"/>
  <c i="1" r="AY96"/>
  <c i="3" r="J35"/>
  <c i="1" r="AX96"/>
  <c i="3" r="BI174"/>
  <c r="BH174"/>
  <c r="BG174"/>
  <c r="BF174"/>
  <c r="T174"/>
  <c r="T173"/>
  <c r="R174"/>
  <c r="R173"/>
  <c r="P174"/>
  <c r="P173"/>
  <c r="BI172"/>
  <c r="BH172"/>
  <c r="BG172"/>
  <c r="BF172"/>
  <c r="T172"/>
  <c r="T171"/>
  <c r="R172"/>
  <c r="R171"/>
  <c r="P172"/>
  <c r="P171"/>
  <c r="BI170"/>
  <c r="BH170"/>
  <c r="BG170"/>
  <c r="BF170"/>
  <c r="T170"/>
  <c r="T169"/>
  <c r="R170"/>
  <c r="R169"/>
  <c r="P170"/>
  <c r="P169"/>
  <c r="BI168"/>
  <c r="BH168"/>
  <c r="BG168"/>
  <c r="BF168"/>
  <c r="T168"/>
  <c r="T167"/>
  <c r="T166"/>
  <c r="R168"/>
  <c r="R167"/>
  <c r="R166"/>
  <c r="P168"/>
  <c r="P167"/>
  <c r="P166"/>
  <c r="BI165"/>
  <c r="BH165"/>
  <c r="BG165"/>
  <c r="BF165"/>
  <c r="T165"/>
  <c r="T164"/>
  <c r="R165"/>
  <c r="R164"/>
  <c r="P165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T153"/>
  <c r="R154"/>
  <c r="R153"/>
  <c r="P154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125"/>
  <c r="E7"/>
  <c r="E121"/>
  <c i="2" r="J37"/>
  <c r="J36"/>
  <c i="1" r="AY95"/>
  <c i="2" r="J35"/>
  <c i="1" r="AX95"/>
  <c i="2" r="BI184"/>
  <c r="BH184"/>
  <c r="BG184"/>
  <c r="BF184"/>
  <c r="T184"/>
  <c r="T183"/>
  <c r="R184"/>
  <c r="R183"/>
  <c r="P184"/>
  <c r="P183"/>
  <c r="BI182"/>
  <c r="BH182"/>
  <c r="BG182"/>
  <c r="BF182"/>
  <c r="T182"/>
  <c r="T181"/>
  <c r="R182"/>
  <c r="R181"/>
  <c r="P182"/>
  <c r="P181"/>
  <c r="BI180"/>
  <c r="BH180"/>
  <c r="BG180"/>
  <c r="BF180"/>
  <c r="T180"/>
  <c r="T179"/>
  <c r="R180"/>
  <c r="R179"/>
  <c r="P180"/>
  <c r="P179"/>
  <c r="BI178"/>
  <c r="BH178"/>
  <c r="BG178"/>
  <c r="BF178"/>
  <c r="T178"/>
  <c r="T177"/>
  <c r="T176"/>
  <c r="R178"/>
  <c r="R177"/>
  <c r="R176"/>
  <c r="P178"/>
  <c r="P177"/>
  <c r="P176"/>
  <c r="BI175"/>
  <c r="BH175"/>
  <c r="BG175"/>
  <c r="BF175"/>
  <c r="T175"/>
  <c r="T174"/>
  <c r="R175"/>
  <c r="R174"/>
  <c r="P175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4"/>
  <c r="BH164"/>
  <c r="BG164"/>
  <c r="BF164"/>
  <c r="T164"/>
  <c r="T163"/>
  <c r="R164"/>
  <c r="R163"/>
  <c r="P164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T138"/>
  <c r="R139"/>
  <c r="R138"/>
  <c r="P139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126"/>
  <c r="E7"/>
  <c r="E85"/>
  <c i="1" r="L90"/>
  <c r="AM90"/>
  <c r="AM89"/>
  <c r="L89"/>
  <c r="AM87"/>
  <c r="L87"/>
  <c r="L85"/>
  <c r="L84"/>
  <c i="4" r="BK173"/>
  <c r="BK164"/>
  <c r="J160"/>
  <c r="BK158"/>
  <c r="BK157"/>
  <c r="J152"/>
  <c r="BK147"/>
  <c r="J146"/>
  <c r="J144"/>
  <c r="J143"/>
  <c r="BK136"/>
  <c r="BK134"/>
  <c i="3" r="J170"/>
  <c r="J168"/>
  <c r="J165"/>
  <c r="J163"/>
  <c r="J154"/>
  <c r="BK152"/>
  <c r="BK143"/>
  <c r="BK142"/>
  <c r="BK141"/>
  <c r="BK134"/>
  <c i="2" r="J184"/>
  <c r="BK173"/>
  <c r="BK172"/>
  <c r="BK169"/>
  <c r="BK167"/>
  <c r="J164"/>
  <c r="J162"/>
  <c r="BK160"/>
  <c r="BK156"/>
  <c r="BK149"/>
  <c r="J145"/>
  <c r="J144"/>
  <c r="BK143"/>
  <c r="J142"/>
  <c r="J139"/>
  <c r="J135"/>
  <c i="1" r="AS94"/>
  <c i="4" r="J173"/>
  <c r="J171"/>
  <c r="BK169"/>
  <c r="J167"/>
  <c r="BK162"/>
  <c r="BK159"/>
  <c r="J158"/>
  <c r="BK150"/>
  <c r="J149"/>
  <c r="J147"/>
  <c r="BK143"/>
  <c r="J142"/>
  <c r="J141"/>
  <c r="J138"/>
  <c i="3" r="J174"/>
  <c r="BK172"/>
  <c r="BK170"/>
  <c r="BK162"/>
  <c r="BK160"/>
  <c r="BK158"/>
  <c r="BK157"/>
  <c r="BK151"/>
  <c r="J150"/>
  <c r="J149"/>
  <c r="BK146"/>
  <c r="J144"/>
  <c r="J143"/>
  <c r="J142"/>
  <c r="BK140"/>
  <c r="BK139"/>
  <c r="J138"/>
  <c r="BK136"/>
  <c r="J134"/>
  <c i="2" r="BK184"/>
  <c r="BK182"/>
  <c r="J178"/>
  <c r="J175"/>
  <c r="J168"/>
  <c r="BK164"/>
  <c r="J161"/>
  <c r="BK158"/>
  <c r="BK154"/>
  <c r="BK153"/>
  <c r="J152"/>
  <c r="J147"/>
  <c r="BK142"/>
  <c r="BK141"/>
  <c r="BK137"/>
  <c i="4" r="J169"/>
  <c r="J164"/>
  <c r="J162"/>
  <c r="J157"/>
  <c r="J154"/>
  <c r="BK151"/>
  <c r="BK146"/>
  <c r="BK144"/>
  <c r="J140"/>
  <c r="BK139"/>
  <c r="J135"/>
  <c i="3" r="BK174"/>
  <c r="J172"/>
  <c r="J162"/>
  <c r="BK159"/>
  <c r="J158"/>
  <c r="BK150"/>
  <c r="J147"/>
  <c r="BK144"/>
  <c r="J141"/>
  <c r="J140"/>
  <c r="BK135"/>
  <c i="2" r="J182"/>
  <c r="J180"/>
  <c r="BK178"/>
  <c r="BK175"/>
  <c r="J172"/>
  <c r="BK170"/>
  <c r="BK162"/>
  <c r="BK161"/>
  <c r="J160"/>
  <c r="BK157"/>
  <c r="J156"/>
  <c r="J154"/>
  <c r="J151"/>
  <c r="BK150"/>
  <c r="BK148"/>
  <c r="BK147"/>
  <c r="J146"/>
  <c r="BK145"/>
  <c r="BK144"/>
  <c r="J143"/>
  <c r="BK139"/>
  <c r="J137"/>
  <c r="BK136"/>
  <c i="4" r="BK171"/>
  <c r="BK167"/>
  <c r="BK160"/>
  <c r="J159"/>
  <c r="BK154"/>
  <c r="BK152"/>
  <c r="J151"/>
  <c r="J150"/>
  <c r="BK149"/>
  <c r="BK142"/>
  <c r="BK141"/>
  <c r="BK140"/>
  <c r="J139"/>
  <c r="BK138"/>
  <c r="J136"/>
  <c r="BK135"/>
  <c r="J134"/>
  <c i="3" r="BK168"/>
  <c r="BK165"/>
  <c r="BK163"/>
  <c r="J160"/>
  <c r="J159"/>
  <c r="J157"/>
  <c r="BK154"/>
  <c r="J152"/>
  <c r="J151"/>
  <c r="BK149"/>
  <c r="BK147"/>
  <c r="J146"/>
  <c r="J139"/>
  <c r="BK138"/>
  <c r="J136"/>
  <c r="J135"/>
  <c i="2" r="BK180"/>
  <c r="J173"/>
  <c r="J170"/>
  <c r="J169"/>
  <c r="BK168"/>
  <c r="J167"/>
  <c r="J158"/>
  <c r="J157"/>
  <c r="J153"/>
  <c r="BK152"/>
  <c r="BK151"/>
  <c r="J150"/>
  <c r="J149"/>
  <c r="J148"/>
  <c r="BK146"/>
  <c r="J141"/>
  <c r="J136"/>
  <c r="BK135"/>
  <c l="1" r="BK134"/>
  <c r="BK140"/>
  <c r="J140"/>
  <c r="J100"/>
  <c r="BK155"/>
  <c r="J155"/>
  <c r="J101"/>
  <c r="BK159"/>
  <c r="J159"/>
  <c r="J102"/>
  <c r="P166"/>
  <c r="P165"/>
  <c r="R171"/>
  <c i="3" r="BK137"/>
  <c r="J137"/>
  <c r="J99"/>
  <c r="R137"/>
  <c r="R145"/>
  <c r="R148"/>
  <c r="BK156"/>
  <c r="BK155"/>
  <c r="J155"/>
  <c r="J103"/>
  <c r="BK161"/>
  <c r="J161"/>
  <c r="J105"/>
  <c i="2" r="T134"/>
  <c r="R140"/>
  <c r="P155"/>
  <c r="T159"/>
  <c r="BK166"/>
  <c r="BK165"/>
  <c r="J165"/>
  <c r="J104"/>
  <c r="BK171"/>
  <c r="J171"/>
  <c r="J106"/>
  <c i="3" r="P133"/>
  <c r="BK145"/>
  <c r="J145"/>
  <c r="J100"/>
  <c r="T145"/>
  <c r="P148"/>
  <c r="R156"/>
  <c r="R155"/>
  <c r="P161"/>
  <c i="4" r="R133"/>
  <c r="P137"/>
  <c r="P145"/>
  <c r="T145"/>
  <c r="P148"/>
  <c r="BK156"/>
  <c r="J156"/>
  <c r="J104"/>
  <c i="2" r="R134"/>
  <c r="T140"/>
  <c r="R155"/>
  <c r="P159"/>
  <c r="R166"/>
  <c r="R165"/>
  <c r="T171"/>
  <c i="3" r="BK133"/>
  <c r="J133"/>
  <c r="J98"/>
  <c r="R133"/>
  <c r="R132"/>
  <c r="T137"/>
  <c r="BK148"/>
  <c r="J148"/>
  <c r="J101"/>
  <c r="P156"/>
  <c r="P155"/>
  <c r="T161"/>
  <c i="4" r="P133"/>
  <c r="P132"/>
  <c r="T133"/>
  <c r="R137"/>
  <c r="BK145"/>
  <c r="J145"/>
  <c r="J100"/>
  <c r="R145"/>
  <c r="R148"/>
  <c r="P156"/>
  <c r="P155"/>
  <c r="R156"/>
  <c r="R155"/>
  <c i="2" r="P134"/>
  <c r="P140"/>
  <c r="T155"/>
  <c r="R159"/>
  <c r="T166"/>
  <c r="T165"/>
  <c r="P171"/>
  <c i="3" r="T133"/>
  <c r="P137"/>
  <c r="P145"/>
  <c r="T148"/>
  <c r="T156"/>
  <c r="T155"/>
  <c r="R161"/>
  <c i="4" r="BK133"/>
  <c r="BK137"/>
  <c r="J137"/>
  <c r="J99"/>
  <c r="T137"/>
  <c r="BK148"/>
  <c r="J148"/>
  <c r="J101"/>
  <c r="T148"/>
  <c r="T156"/>
  <c r="T155"/>
  <c i="2" r="J89"/>
  <c r="E122"/>
  <c r="BE136"/>
  <c r="BE137"/>
  <c r="BE142"/>
  <c r="BE153"/>
  <c r="BE158"/>
  <c r="BE160"/>
  <c r="BE162"/>
  <c r="BE175"/>
  <c r="BE182"/>
  <c r="BK163"/>
  <c r="J163"/>
  <c r="J103"/>
  <c i="3" r="E85"/>
  <c r="BE134"/>
  <c r="BE140"/>
  <c r="BE170"/>
  <c r="BE172"/>
  <c r="BK171"/>
  <c r="J171"/>
  <c r="J110"/>
  <c i="4" r="E85"/>
  <c r="J125"/>
  <c r="BE143"/>
  <c r="BE146"/>
  <c r="BE150"/>
  <c r="BE157"/>
  <c r="BE162"/>
  <c r="BE171"/>
  <c i="2" r="BE141"/>
  <c r="BE151"/>
  <c r="BE164"/>
  <c r="BE167"/>
  <c r="BE168"/>
  <c r="BE172"/>
  <c r="BE178"/>
  <c r="BE184"/>
  <c r="BK174"/>
  <c r="J174"/>
  <c r="J107"/>
  <c i="3" r="J89"/>
  <c r="F92"/>
  <c r="BE136"/>
  <c r="BE138"/>
  <c r="BE141"/>
  <c r="BE151"/>
  <c r="BE154"/>
  <c r="BE162"/>
  <c r="BE163"/>
  <c r="BE165"/>
  <c r="BE168"/>
  <c r="BK169"/>
  <c r="J169"/>
  <c r="J109"/>
  <c i="4" r="BE136"/>
  <c r="BE142"/>
  <c r="BE147"/>
  <c r="BE149"/>
  <c r="BE152"/>
  <c r="BE158"/>
  <c r="BE159"/>
  <c r="BK153"/>
  <c r="J153"/>
  <c r="J102"/>
  <c i="2" r="F129"/>
  <c r="BE135"/>
  <c r="BE143"/>
  <c r="BE144"/>
  <c r="BE148"/>
  <c r="BE149"/>
  <c r="BE154"/>
  <c r="BE156"/>
  <c r="BE169"/>
  <c r="BE170"/>
  <c r="BE173"/>
  <c r="BE180"/>
  <c r="BK181"/>
  <c r="J181"/>
  <c r="J111"/>
  <c r="BK183"/>
  <c r="J183"/>
  <c r="J112"/>
  <c i="3" r="BE142"/>
  <c r="BE143"/>
  <c r="BE150"/>
  <c r="BE152"/>
  <c r="BE174"/>
  <c r="BK153"/>
  <c r="J153"/>
  <c r="J102"/>
  <c r="BK167"/>
  <c i="4" r="BE134"/>
  <c r="BE135"/>
  <c r="BE139"/>
  <c r="BE144"/>
  <c r="BE151"/>
  <c r="BE154"/>
  <c r="BE164"/>
  <c r="BE173"/>
  <c r="BK161"/>
  <c r="J161"/>
  <c r="J105"/>
  <c i="2" r="BE139"/>
  <c r="BE145"/>
  <c r="BE146"/>
  <c r="BE147"/>
  <c r="BE150"/>
  <c r="BE152"/>
  <c r="BE157"/>
  <c r="BE161"/>
  <c r="BK138"/>
  <c r="J138"/>
  <c r="J99"/>
  <c r="BK177"/>
  <c r="BK176"/>
  <c r="J176"/>
  <c r="J108"/>
  <c r="BK179"/>
  <c r="J179"/>
  <c r="J110"/>
  <c i="3" r="BE135"/>
  <c r="BE139"/>
  <c r="BE144"/>
  <c r="BE146"/>
  <c r="BE147"/>
  <c r="BE149"/>
  <c r="BE157"/>
  <c r="BE158"/>
  <c r="BE159"/>
  <c r="BE160"/>
  <c r="BK164"/>
  <c r="J164"/>
  <c r="J106"/>
  <c r="BK173"/>
  <c r="J173"/>
  <c r="J111"/>
  <c i="4" r="F92"/>
  <c r="BE138"/>
  <c r="BE140"/>
  <c r="BE141"/>
  <c r="BE160"/>
  <c r="BE167"/>
  <c r="BE169"/>
  <c r="BK163"/>
  <c r="J163"/>
  <c r="J106"/>
  <c r="BK166"/>
  <c r="J166"/>
  <c r="J108"/>
  <c r="BK168"/>
  <c r="J168"/>
  <c r="J109"/>
  <c r="BK170"/>
  <c r="J170"/>
  <c r="J110"/>
  <c r="BK172"/>
  <c r="J172"/>
  <c r="J111"/>
  <c i="2" r="F34"/>
  <c i="1" r="BA95"/>
  <c i="3" r="F37"/>
  <c i="1" r="BD96"/>
  <c i="4" r="F35"/>
  <c i="1" r="BB97"/>
  <c i="3" r="F35"/>
  <c i="1" r="BB96"/>
  <c i="4" r="F34"/>
  <c i="1" r="BA97"/>
  <c i="2" r="F35"/>
  <c i="1" r="BB95"/>
  <c i="4" r="F36"/>
  <c i="1" r="BC97"/>
  <c i="2" r="F37"/>
  <c i="1" r="BD95"/>
  <c i="2" r="J34"/>
  <c i="1" r="AW95"/>
  <c i="4" r="F37"/>
  <c i="1" r="BD97"/>
  <c i="4" r="J34"/>
  <c i="1" r="AW97"/>
  <c i="3" r="F36"/>
  <c i="1" r="BC96"/>
  <c i="2" r="F36"/>
  <c i="1" r="BC95"/>
  <c i="3" r="F34"/>
  <c i="1" r="BA96"/>
  <c i="3" r="J34"/>
  <c i="1" r="AW96"/>
  <c i="4" l="1" r="T132"/>
  <c r="T131"/>
  <c i="3" r="P132"/>
  <c r="P131"/>
  <c i="1" r="AU96"/>
  <c i="3" r="T132"/>
  <c r="T131"/>
  <c i="4" r="P131"/>
  <c i="1" r="AU97"/>
  <c i="2" r="R133"/>
  <c r="R132"/>
  <c r="BK133"/>
  <c r="J133"/>
  <c r="J97"/>
  <c i="3" r="BK166"/>
  <c r="J166"/>
  <c r="J107"/>
  <c i="4" r="BK132"/>
  <c i="2" r="P133"/>
  <c r="P132"/>
  <c i="1" r="AU95"/>
  <c i="3" r="R131"/>
  <c i="4" r="R132"/>
  <c r="R131"/>
  <c i="2" r="T133"/>
  <c r="T132"/>
  <c r="J134"/>
  <c r="J98"/>
  <c r="J177"/>
  <c r="J109"/>
  <c i="3" r="BK132"/>
  <c r="J132"/>
  <c r="J97"/>
  <c r="J156"/>
  <c r="J104"/>
  <c r="J167"/>
  <c r="J108"/>
  <c i="2" r="J166"/>
  <c r="J105"/>
  <c i="4" r="J133"/>
  <c r="J98"/>
  <c r="BK155"/>
  <c r="J155"/>
  <c r="J103"/>
  <c r="BK165"/>
  <c r="J165"/>
  <c r="J107"/>
  <c i="1" r="BB94"/>
  <c r="W31"/>
  <c i="2" r="F33"/>
  <c i="1" r="AZ95"/>
  <c r="BC94"/>
  <c r="AY94"/>
  <c r="BD94"/>
  <c r="W33"/>
  <c r="BA94"/>
  <c r="W30"/>
  <c i="2" r="J33"/>
  <c i="1" r="AV95"/>
  <c r="AT95"/>
  <c i="4" r="F33"/>
  <c i="1" r="AZ97"/>
  <c i="3" r="F33"/>
  <c i="1" r="AZ96"/>
  <c i="3" r="J33"/>
  <c i="1" r="AV96"/>
  <c r="AT96"/>
  <c i="4" r="J33"/>
  <c i="1" r="AV97"/>
  <c r="AT97"/>
  <c i="4" l="1" r="BK131"/>
  <c r="J131"/>
  <c r="J96"/>
  <c i="2" r="BK132"/>
  <c r="J132"/>
  <c r="J96"/>
  <c i="3" r="BK131"/>
  <c r="J131"/>
  <c r="J96"/>
  <c i="4" r="J132"/>
  <c r="J97"/>
  <c i="1" r="AU94"/>
  <c r="AX94"/>
  <c r="W32"/>
  <c r="AZ94"/>
  <c r="W29"/>
  <c r="AW94"/>
  <c r="AK30"/>
  <c i="2" l="1" r="J30"/>
  <c i="1" r="AG95"/>
  <c r="AN95"/>
  <c i="4" r="J30"/>
  <c i="1" r="AG97"/>
  <c r="AN97"/>
  <c r="AV94"/>
  <c r="AK29"/>
  <c i="3" r="J30"/>
  <c i="1" r="AG96"/>
  <c r="AN96"/>
  <c i="3" l="1" r="J39"/>
  <c i="4" r="J39"/>
  <c i="2" r="J39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<sst xmlns="http://schemas.openxmlformats.org/spreadsheetml/2006/main">
  <si>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</si>
  <si>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</si>
  <si>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</si>
  <si>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</si>
  <si>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</si>
  <si>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{e9173b13-8c19-457d-a6b6-d262486f51c1}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</si>
  <si>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</si>
  <si>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</si>
  <si>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</si>
  <si>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</si>
  <si>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</si>
  <si>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</si>
  <si>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</si>
  <si>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</si>
  <si>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</si>
  <si>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</si>
  <si>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</si>
  <si>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oplocení MŠ Klíček, Žitná 832/19 Liberec</t>
  </si>
  <si>
    <t>KSO:</t>
  </si>
  <si>
    <t>CC-CZ:</t>
  </si>
  <si>
    <t>Místo:</t>
  </si>
  <si>
    <t>Liberec</t>
  </si>
  <si>
    <t>Datum:</t>
  </si>
  <si>
    <t>13. 10. 2020</t>
  </si>
  <si>
    <t>Zadavatel:</t>
  </si>
  <si>
    <t>IČ:</t>
  </si>
  <si>
    <t>Statutární město Liberec</t>
  </si>
  <si>
    <t>DIČ:</t>
  </si>
  <si>
    <t>Uchazeč:</t>
  </si>
  <si>
    <t>Vyplň údaj</t>
  </si>
  <si>
    <t>Projektant:</t>
  </si>
  <si>
    <t>Boris Weinfurter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</si>
  <si>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</si>
  <si>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</si>
  <si>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</si>
  <si>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</si>
  <si>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</si>
  <si>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</si>
  <si>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</si>
  <si>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</si>
  <si>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</si>
  <si>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</si>
  <si>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</si>
  <si>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</si>
  <si>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</si>
  <si>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</si>
  <si>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</si>
  <si>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</si>
  <si>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</si>
  <si>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</si>
  <si>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</si>
  <si>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</si>
  <si>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</si>
  <si>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</si>
  <si>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</si>
  <si>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</si>
  <si>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</si>
  <si>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</si>
  <si>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</si>
  <si>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</si>
  <si>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</si>
  <si>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</si>
  <si>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</si>
  <si>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</si>
  <si>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</si>
  <si>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</si>
  <si>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</si>
  <si>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</si>
  <si>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</si>
  <si>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</si>
  <si>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</si>
  <si>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</si>
  <si>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</si>
  <si>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</si>
  <si>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</si>
  <si>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</si>
  <si>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</si>
  <si>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</si>
  <si>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</si>
  <si>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</si>
  <si>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227a</t>
  </si>
  <si>
    <t>I.Etapa</t>
  </si>
  <si>
    <t>STA</t>
  </si>
  <si>
    <t>1</t>
  </si>
  <si>
    <t>{aa068001-21bc-4d5b-95fb-d71e63f6c2b2}</t>
  </si>
  <si>
    <t>2</t>
  </si>
  <si>
    <t>227b</t>
  </si>
  <si>
    <t>II.Etapa</t>
  </si>
  <si>
    <t>{e69fd505-021f-4f3a-93a2-af96fe0d895e}</t>
  </si>
  <si>
    <t>227c</t>
  </si>
  <si>
    <t>III.Etapa</t>
  </si>
  <si>
    <t>{034e918e-b765-413c-9c21-8d034264f134}</t>
  </si>
  <si>
    <t>KRYCÍ LIST SOUPISU PRACÍ</t>
  </si>
  <si>
    <t>Objekt:</t>
  </si>
  <si>
    <t>227a - I.Etapa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</si>
  <si>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</si>
  <si>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</si>
  <si>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</si>
  <si>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</si>
  <si>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</si>
  <si>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</si>
  <si>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</si>
  <si>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</si>
  <si>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</si>
  <si>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</si>
  <si>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</si>
  <si>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</si>
  <si>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</si>
  <si>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</si>
  <si>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HZS - Hodinové zúčtovací sazby</t>
  </si>
  <si>
    <t>O01 - Ostatní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</si>
  <si>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</si>
  <si>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</si>
  <si>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</si>
  <si>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</si>
  <si>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</si>
  <si>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</si>
  <si>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</si>
  <si>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</si>
  <si>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</si>
  <si>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</si>
  <si>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</si>
  <si>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</si>
  <si>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</si>
  <si>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</si>
  <si>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</si>
  <si>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</si>
  <si>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</si>
  <si>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</si>
  <si>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</si>
  <si>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</si>
  <si>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</si>
  <si>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</si>
  <si>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18</t>
  </si>
  <si>
    <t>K</t>
  </si>
  <si>
    <t>131213101</t>
  </si>
  <si>
    <t>Hloubení jam v soudržných horninách třídy těžitelnosti I, skupiny 3 ručně-pro základ patku fixace brány</t>
  </si>
  <si>
    <t>m3</t>
  </si>
  <si>
    <t>4</t>
  </si>
  <si>
    <t>759468928</t>
  </si>
  <si>
    <t>19</t>
  </si>
  <si>
    <t>162211311</t>
  </si>
  <si>
    <t>Vodorovné přemístění výkopku z horniny třídy těžitelnosti I, skupiny 1 až 3 stavebním kolečkem do 10 m- rozhrnout v místě</t>
  </si>
  <si>
    <t>-451300523</t>
  </si>
  <si>
    <t>20</t>
  </si>
  <si>
    <t>162211319</t>
  </si>
  <si>
    <t>Příplatek k vodorovnému přemístění výkopku z horniny třídy těžitelnosti I, skupiny 1 až 3 stavebním kolečkem ZKD 10 m-20 m</t>
  </si>
  <si>
    <t>1992309405</t>
  </si>
  <si>
    <t>Zakládání</t>
  </si>
  <si>
    <t>272313511R</t>
  </si>
  <si>
    <t>Základové klenby z betonu tř. C 12/15- pro fixaci brány poloha zavřeno- včt zabetonování trubičky</t>
  </si>
  <si>
    <t>1711636224</t>
  </si>
  <si>
    <t>3</t>
  </si>
  <si>
    <t>Svislé a kompletní konstrukce</t>
  </si>
  <si>
    <t>11</t>
  </si>
  <si>
    <t>348101210</t>
  </si>
  <si>
    <t>Osazení vrat a vrátek k oplocení na ocelové sloupky do 2 m2</t>
  </si>
  <si>
    <t>kus</t>
  </si>
  <si>
    <t>1519802607</t>
  </si>
  <si>
    <t>12</t>
  </si>
  <si>
    <t>M</t>
  </si>
  <si>
    <t>55342321R</t>
  </si>
  <si>
    <t>branka vchodová kovová cca 1400x1000 mm- výplň 2d dtto plotová pole, na stávající panty na původním sloupku, zámek, kování klika/klika, zelený nátěr</t>
  </si>
  <si>
    <t>8</t>
  </si>
  <si>
    <t>-825724093</t>
  </si>
  <si>
    <t>13</t>
  </si>
  <si>
    <t>348101220</t>
  </si>
  <si>
    <t>Osazení vrat a vrátek k oplocení na ocelové sloupky do 4 m2</t>
  </si>
  <si>
    <t>922133064</t>
  </si>
  <si>
    <t>14</t>
  </si>
  <si>
    <t>55342341R</t>
  </si>
  <si>
    <t>brána kovová dvoukřídlová cca 1400x4100mm- výplň 2d dtto plotová pole, na stávající panty na původním sloupku, visací zámek, fixace polohy otevřeno/zavřeno kovovou tyčkou na křídlech brány, zelený nátěr</t>
  </si>
  <si>
    <t>860369667</t>
  </si>
  <si>
    <t>27</t>
  </si>
  <si>
    <t>348121211</t>
  </si>
  <si>
    <t>Osazení podhrabových desek délky do 2 m na ocelové plotové sloupky včt d+m úchytů na sloupky</t>
  </si>
  <si>
    <t>1221579770</t>
  </si>
  <si>
    <t>28</t>
  </si>
  <si>
    <t>59233119R</t>
  </si>
  <si>
    <t>deska plotová betonová 500x50x250mm</t>
  </si>
  <si>
    <t>-1363167223</t>
  </si>
  <si>
    <t>26</t>
  </si>
  <si>
    <t>348121221</t>
  </si>
  <si>
    <t>Osazení podhrabových desek délky do 3 m na ocelové plotové sloupky, včt d+m úchytů na sloupky</t>
  </si>
  <si>
    <t>377351721</t>
  </si>
  <si>
    <t>39</t>
  </si>
  <si>
    <t>340000998R</t>
  </si>
  <si>
    <t>Řezání stěnových dílců z lehkých betonů tl do 100 mm- podhrabové desky na míru dle rozteče stáv sloupků</t>
  </si>
  <si>
    <t>m</t>
  </si>
  <si>
    <t>1675310443</t>
  </si>
  <si>
    <t>29</t>
  </si>
  <si>
    <t>59233119Ra</t>
  </si>
  <si>
    <t>deska plotová betonová cca 2050x50x250mm</t>
  </si>
  <si>
    <t>1481354148</t>
  </si>
  <si>
    <t>30</t>
  </si>
  <si>
    <t>59233119Rb</t>
  </si>
  <si>
    <t>deska plotová betonová cca 2550x50x250mm</t>
  </si>
  <si>
    <t>1042723415</t>
  </si>
  <si>
    <t>22</t>
  </si>
  <si>
    <t>348171120</t>
  </si>
  <si>
    <t>Montáž rámového oplocení výšky přes 1 do 1,5 m</t>
  </si>
  <si>
    <t>-638898824</t>
  </si>
  <si>
    <t>25</t>
  </si>
  <si>
    <t>55342312R</t>
  </si>
  <si>
    <t xml:space="preserve">pole plotové kovové cca 1230x2000mm-pevné svařované dílce z 2D pletiva, dráty 5 a 6 mm, povrch úprava  pozink a práškové lakování zelená, včetně úchytů na stávající kulaté plotové sloupky</t>
  </si>
  <si>
    <t>1728955636</t>
  </si>
  <si>
    <t>23</t>
  </si>
  <si>
    <t>55342312Ra</t>
  </si>
  <si>
    <t>dtto ale ATYP cca 1230 x 500 mm vedle branky</t>
  </si>
  <si>
    <t>2049558368</t>
  </si>
  <si>
    <t>24</t>
  </si>
  <si>
    <t>55342312Rb</t>
  </si>
  <si>
    <t>dtto ale ATYP cca 1230 x 2500 mm šikmý ( dráty vést svisle ! )</t>
  </si>
  <si>
    <t>-1738033699</t>
  </si>
  <si>
    <t>9</t>
  </si>
  <si>
    <t>Ostatní konstrukce a práce, bourání</t>
  </si>
  <si>
    <t>7</t>
  </si>
  <si>
    <t>966072811R</t>
  </si>
  <si>
    <t>Rozebrání rámového oplocení na ocelové sloupky výšky do 2m ( s odříznutím a začištěním ocelových kotev na sloupku ), naložení na DP</t>
  </si>
  <si>
    <t>-79734750</t>
  </si>
  <si>
    <t>966073810</t>
  </si>
  <si>
    <t>Rozebrání vrat a vrátek k oplocení plochy do 2 m2- branky</t>
  </si>
  <si>
    <t>105109126</t>
  </si>
  <si>
    <t>966073811</t>
  </si>
  <si>
    <t>Rozebrání vrat a vrátek k oplocení plochy do 6 m2- křídla brána</t>
  </si>
  <si>
    <t>-313112340</t>
  </si>
  <si>
    <t>997</t>
  </si>
  <si>
    <t>Přesun sutě</t>
  </si>
  <si>
    <t>997231111</t>
  </si>
  <si>
    <t>Vodorovná doprava suti a vybouraných hmot do 1 km</t>
  </si>
  <si>
    <t>t</t>
  </si>
  <si>
    <t>26787539</t>
  </si>
  <si>
    <t>16</t>
  </si>
  <si>
    <t>997231119</t>
  </si>
  <si>
    <t>Příplatek ZKD 1km vodorovné dopravy suti a vybouraných hmot-10 km</t>
  </si>
  <si>
    <t>1712543094</t>
  </si>
  <si>
    <t>17</t>
  </si>
  <si>
    <t>997001R</t>
  </si>
  <si>
    <t>Výzisk za výkup plot polí ve sběrných surovinách</t>
  </si>
  <si>
    <t>-970745170</t>
  </si>
  <si>
    <t>998</t>
  </si>
  <si>
    <t>Přesun hmot</t>
  </si>
  <si>
    <t>38</t>
  </si>
  <si>
    <t>998232110</t>
  </si>
  <si>
    <t>Přesun hmot pro oplocení zděné z cihel nebo tvárnic, popř kovovou nebo dřevěnou v do 3 m</t>
  </si>
  <si>
    <t>1370021533</t>
  </si>
  <si>
    <t>PSV</t>
  </si>
  <si>
    <t>Práce a dodávky PSV</t>
  </si>
  <si>
    <t>783</t>
  </si>
  <si>
    <t>Dokončovací práce - nátěry</t>
  </si>
  <si>
    <t>37</t>
  </si>
  <si>
    <t>783306807</t>
  </si>
  <si>
    <t>Odstranění nátěru ze zámečnických konstrukcí odstraňovačem nátěrů s obroušením-původní plot sloupky</t>
  </si>
  <si>
    <t>m2</t>
  </si>
  <si>
    <t>-726549847</t>
  </si>
  <si>
    <t>32</t>
  </si>
  <si>
    <t>783301401</t>
  </si>
  <si>
    <t>Ometení zámečnických konstrukcí</t>
  </si>
  <si>
    <t>-1137502415</t>
  </si>
  <si>
    <t>34</t>
  </si>
  <si>
    <t>783324101</t>
  </si>
  <si>
    <t>Základní jednonásobný akrylátový nátěr zámečnických konstrukcí</t>
  </si>
  <si>
    <t>-1666406382</t>
  </si>
  <si>
    <t>36</t>
  </si>
  <si>
    <t>783327101</t>
  </si>
  <si>
    <t>Krycí jednonásobný akrylátový nátěr zámečnických konstrukcí</t>
  </si>
  <si>
    <t>863841267</t>
  </si>
  <si>
    <t>HZS</t>
  </si>
  <si>
    <t>Hodinové zúčtovací sazby</t>
  </si>
  <si>
    <t>31</t>
  </si>
  <si>
    <t>HZS1292</t>
  </si>
  <si>
    <t>Hodinová zúčtovací sazba stavební dělník- úprava terénu pro osazení podhrabových desek ( vykopání a zpět začištění)</t>
  </si>
  <si>
    <t>hod</t>
  </si>
  <si>
    <t>512</t>
  </si>
  <si>
    <t>1939256815</t>
  </si>
  <si>
    <t>10</t>
  </si>
  <si>
    <t>HZS2132</t>
  </si>
  <si>
    <t>Hodinová zúčtovací sazba zámečník odborný- oprava uchycení protikusu zámku branky v KZS fasády</t>
  </si>
  <si>
    <t>-1060638315</t>
  </si>
  <si>
    <t>O01</t>
  </si>
  <si>
    <t>Ostatní</t>
  </si>
  <si>
    <t>O01001R</t>
  </si>
  <si>
    <t>Rezerva na nepředpokládané práce ( zakryté kce )- KAŽDÝ UCHAZEČ OCENÍ NA ČÁSTKU 3 000 KČ</t>
  </si>
  <si>
    <t>soub</t>
  </si>
  <si>
    <t>1419329591</t>
  </si>
  <si>
    <t>VRN</t>
  </si>
  <si>
    <t>Vedlejší rozpočtové náklady</t>
  </si>
  <si>
    <t>5</t>
  </si>
  <si>
    <t>VRN3</t>
  </si>
  <si>
    <t>Zařízení staveniště</t>
  </si>
  <si>
    <t>030001000</t>
  </si>
  <si>
    <t xml:space="preserve">Zařízení staveniště- pouze mobilní WC a výstražné cedulky, zábrany </t>
  </si>
  <si>
    <t>…</t>
  </si>
  <si>
    <t>1024</t>
  </si>
  <si>
    <t>1825348466</t>
  </si>
  <si>
    <t>VRN6</t>
  </si>
  <si>
    <t>Územní vlivy</t>
  </si>
  <si>
    <t>065002000</t>
  </si>
  <si>
    <t>Mimostaveništní doprava materiálů- plotová pole, podhrabové desky,beton atd</t>
  </si>
  <si>
    <t>829791407</t>
  </si>
  <si>
    <t>VRN7</t>
  </si>
  <si>
    <t>Provozní vlivy</t>
  </si>
  <si>
    <t>6</t>
  </si>
  <si>
    <t>071002000</t>
  </si>
  <si>
    <t>Provoz investora, třetích osob- provoz MŠ</t>
  </si>
  <si>
    <t>822788998</t>
  </si>
  <si>
    <t>VRN8</t>
  </si>
  <si>
    <t>Přesun stavebních kapacit</t>
  </si>
  <si>
    <t>081002000</t>
  </si>
  <si>
    <t>Doprava zaměstnanců</t>
  </si>
  <si>
    <t>-468604880</t>
  </si>
  <si>
    <t>227b - II.Etapa</t>
  </si>
  <si>
    <t>Hloubení jam v soudržných horninách třídy těžitelnosti I, skupiny 3 ručně-pro základ patky výměna sloupků</t>
  </si>
  <si>
    <t>518410254</t>
  </si>
  <si>
    <t>Vodorovné přemístění výkopku z horniny třídy těžitelnosti I, skupiny 1 až 3 stavebním kolečkem do 10 m</t>
  </si>
  <si>
    <t>390903271</t>
  </si>
  <si>
    <t>40</t>
  </si>
  <si>
    <t>-1961390406</t>
  </si>
  <si>
    <t>35</t>
  </si>
  <si>
    <t>338171113</t>
  </si>
  <si>
    <t>Osazování sloupků a vzpěr plotových ocelových v do 2,00 m se zabetonováním</t>
  </si>
  <si>
    <t>1505341841</t>
  </si>
  <si>
    <t>55342260</t>
  </si>
  <si>
    <t>sloupek plotový průběžný Pz a komaxitový 2000/48x1,5mm-zelený</t>
  </si>
  <si>
    <t>1271075478</t>
  </si>
  <si>
    <t>2124620838</t>
  </si>
  <si>
    <t>43</t>
  </si>
  <si>
    <t>1965148126</t>
  </si>
  <si>
    <t>159661048</t>
  </si>
  <si>
    <t>1225032527</t>
  </si>
  <si>
    <t>1181585835</t>
  </si>
  <si>
    <t>966071711</t>
  </si>
  <si>
    <t>Bourání sloupků a vzpěr plotových ocelových do 2,5 m zabetonovaných</t>
  </si>
  <si>
    <t>-651945108</t>
  </si>
  <si>
    <t>-1475994819</t>
  </si>
  <si>
    <t>-1534256560</t>
  </si>
  <si>
    <t>41</t>
  </si>
  <si>
    <t>997013601</t>
  </si>
  <si>
    <t>Poplatek za uložení na skládce (skládkovné) stavebního odpadu betonového kód odpadu 17 01 01- základ patky</t>
  </si>
  <si>
    <t>61646740</t>
  </si>
  <si>
    <t>-986140618</t>
  </si>
  <si>
    <t>-10535044</t>
  </si>
  <si>
    <t>1920848848</t>
  </si>
  <si>
    <t>-1752642540</t>
  </si>
  <si>
    <t>-793964899</t>
  </si>
  <si>
    <t>-1907389139</t>
  </si>
  <si>
    <t>33</t>
  </si>
  <si>
    <t>2085204832</t>
  </si>
  <si>
    <t>-798442434</t>
  </si>
  <si>
    <t>42</t>
  </si>
  <si>
    <t xml:space="preserve">Hodinová zúčtovací sazba zámečník odborný- dmtž a zpět montáž pruhu pletiva  na podezdívce délka 29 m výška 10-20 cm-přidrátkovat</t>
  </si>
  <si>
    <t>536634233</t>
  </si>
  <si>
    <t>Rezerva na nepředpokládané práce ( zakryté kce )- KAŽDÝ UCHAZEČ OCENÍ NA ČÁSTKU 4 000 KČ</t>
  </si>
  <si>
    <t>-1004511662</t>
  </si>
  <si>
    <t>1145195784</t>
  </si>
  <si>
    <t>Mimostaveništní doprava materiálů- plotová pole, podhrabové desky atd</t>
  </si>
  <si>
    <t>80470315</t>
  </si>
  <si>
    <t>1361023126</t>
  </si>
  <si>
    <t>-1879036444</t>
  </si>
  <si>
    <t>227c - III.Etapa</t>
  </si>
  <si>
    <t>-1422853443</t>
  </si>
  <si>
    <t>-78618083</t>
  </si>
  <si>
    <t>2039347632</t>
  </si>
  <si>
    <t>1402127508</t>
  </si>
  <si>
    <t>1981093752</t>
  </si>
  <si>
    <t>738639559</t>
  </si>
  <si>
    <t>1497459625</t>
  </si>
  <si>
    <t>-525432473</t>
  </si>
  <si>
    <t>-791999098</t>
  </si>
  <si>
    <t>555623584</t>
  </si>
  <si>
    <t>38947370</t>
  </si>
  <si>
    <t>264634992</t>
  </si>
  <si>
    <t>215054419</t>
  </si>
  <si>
    <t>-1315069303</t>
  </si>
  <si>
    <t>-1465566373</t>
  </si>
  <si>
    <t>18318846</t>
  </si>
  <si>
    <t>-558706615</t>
  </si>
  <si>
    <t>925761075</t>
  </si>
  <si>
    <t>1203733906</t>
  </si>
  <si>
    <t>-1101975049</t>
  </si>
  <si>
    <t>-556979530</t>
  </si>
  <si>
    <t>Hodinová zúčtovací sazba stavební dělník- úprava terénu pro osazení podhrabových desek ( vykopání a zpět začištění), prořezání křovin vrostlých do plotu</t>
  </si>
  <si>
    <t>-1664300059</t>
  </si>
  <si>
    <t>1082003590</t>
  </si>
  <si>
    <t>2064611745</t>
  </si>
  <si>
    <t>-1070173662</t>
  </si>
  <si>
    <t>770755757</t>
  </si>
  <si>
    <t>1173706080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</si>
</sst>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227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Oprava oplocení MŠ Klíček, Žitná 832/19 Liberec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Liberec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13. 10. 2020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Statutární město Liberec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Boris Weinfurter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Boris Weinfurter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ROUND(SUM(AG95:AG97),2)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ROUND(SUM(AS95:AS97),2)</f>
        <v>0</v>
      </c>
      <c r="AT94" s="111">
        <f>ROUND(SUM(AV94:AW94),2)</f>
        <v>0</v>
      </c>
      <c r="AU94" s="112">
        <f>ROUND(SUM(AU95:AU97),5)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ROUND(SUM(AZ95:AZ97),2)</f>
        <v>0</v>
      </c>
      <c r="BA94" s="111">
        <f>ROUND(SUM(BA95:BA97),2)</f>
        <v>0</v>
      </c>
      <c r="BB94" s="111">
        <f>ROUND(SUM(BB95:BB97),2)</f>
        <v>0</v>
      </c>
      <c r="BC94" s="111">
        <f>ROUND(SUM(BC95:BC97),2)</f>
        <v>0</v>
      </c>
      <c r="BD94" s="113">
        <f>ROUND(SUM(BD95:BD97),2)</f>
        <v>0</v>
      </c>
      <c r="BE94" s="6"/>
      <c r="BS94" s="114" t="s">
        <v>74</v>
      </c>
      <c r="BT94" s="114" t="s">
        <v>75</v>
      </c>
      <c r="BU94" s="115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16.5" customHeight="1">
      <c r="A95" s="116" t="s">
        <v>79</v>
      </c>
      <c r="B95" s="117"/>
      <c r="C95" s="118"/>
      <c r="D95" s="119" t="s">
        <v>80</v>
      </c>
      <c r="E95" s="119"/>
      <c r="F95" s="119"/>
      <c r="G95" s="119"/>
      <c r="H95" s="119"/>
      <c r="I95" s="120"/>
      <c r="J95" s="119" t="s">
        <v>81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'227a - I.Etapa'!J30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82</v>
      </c>
      <c r="AR95" s="123"/>
      <c r="AS95" s="124">
        <v>0</v>
      </c>
      <c r="AT95" s="125">
        <f>ROUND(SUM(AV95:AW95),2)</f>
        <v>0</v>
      </c>
      <c r="AU95" s="126">
        <f>'227a - I.Etapa'!P132</f>
        <v>0</v>
      </c>
      <c r="AV95" s="125">
        <f>'227a - I.Etapa'!J33</f>
        <v>0</v>
      </c>
      <c r="AW95" s="125">
        <f>'227a - I.Etapa'!J34</f>
        <v>0</v>
      </c>
      <c r="AX95" s="125">
        <f>'227a - I.Etapa'!J35</f>
        <v>0</v>
      </c>
      <c r="AY95" s="125">
        <f>'227a - I.Etapa'!J36</f>
        <v>0</v>
      </c>
      <c r="AZ95" s="125">
        <f>'227a - I.Etapa'!F33</f>
        <v>0</v>
      </c>
      <c r="BA95" s="125">
        <f>'227a - I.Etapa'!F34</f>
        <v>0</v>
      </c>
      <c r="BB95" s="125">
        <f>'227a - I.Etapa'!F35</f>
        <v>0</v>
      </c>
      <c r="BC95" s="125">
        <f>'227a - I.Etapa'!F36</f>
        <v>0</v>
      </c>
      <c r="BD95" s="127">
        <f>'227a - I.Etapa'!F37</f>
        <v>0</v>
      </c>
      <c r="BE95" s="7"/>
      <c r="BT95" s="128" t="s">
        <v>83</v>
      </c>
      <c r="BV95" s="128" t="s">
        <v>77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7" customFormat="1" ht="16.5" customHeight="1">
      <c r="A96" s="116" t="s">
        <v>79</v>
      </c>
      <c r="B96" s="117"/>
      <c r="C96" s="118"/>
      <c r="D96" s="119" t="s">
        <v>86</v>
      </c>
      <c r="E96" s="119"/>
      <c r="F96" s="119"/>
      <c r="G96" s="119"/>
      <c r="H96" s="119"/>
      <c r="I96" s="120"/>
      <c r="J96" s="119" t="s">
        <v>87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'227b - II.Etapa'!J30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82</v>
      </c>
      <c r="AR96" s="123"/>
      <c r="AS96" s="124">
        <v>0</v>
      </c>
      <c r="AT96" s="125">
        <f>ROUND(SUM(AV96:AW96),2)</f>
        <v>0</v>
      </c>
      <c r="AU96" s="126">
        <f>'227b - II.Etapa'!P131</f>
        <v>0</v>
      </c>
      <c r="AV96" s="125">
        <f>'227b - II.Etapa'!J33</f>
        <v>0</v>
      </c>
      <c r="AW96" s="125">
        <f>'227b - II.Etapa'!J34</f>
        <v>0</v>
      </c>
      <c r="AX96" s="125">
        <f>'227b - II.Etapa'!J35</f>
        <v>0</v>
      </c>
      <c r="AY96" s="125">
        <f>'227b - II.Etapa'!J36</f>
        <v>0</v>
      </c>
      <c r="AZ96" s="125">
        <f>'227b - II.Etapa'!F33</f>
        <v>0</v>
      </c>
      <c r="BA96" s="125">
        <f>'227b - II.Etapa'!F34</f>
        <v>0</v>
      </c>
      <c r="BB96" s="125">
        <f>'227b - II.Etapa'!F35</f>
        <v>0</v>
      </c>
      <c r="BC96" s="125">
        <f>'227b - II.Etapa'!F36</f>
        <v>0</v>
      </c>
      <c r="BD96" s="127">
        <f>'227b - II.Etapa'!F37</f>
        <v>0</v>
      </c>
      <c r="BE96" s="7"/>
      <c r="BT96" s="128" t="s">
        <v>83</v>
      </c>
      <c r="BV96" s="128" t="s">
        <v>77</v>
      </c>
      <c r="BW96" s="128" t="s">
        <v>88</v>
      </c>
      <c r="BX96" s="128" t="s">
        <v>5</v>
      </c>
      <c r="CL96" s="128" t="s">
        <v>1</v>
      </c>
      <c r="CM96" s="128" t="s">
        <v>85</v>
      </c>
    </row>
    <row r="97" s="7" customFormat="1" ht="16.5" customHeight="1">
      <c r="A97" s="116" t="s">
        <v>79</v>
      </c>
      <c r="B97" s="117"/>
      <c r="C97" s="118"/>
      <c r="D97" s="119" t="s">
        <v>89</v>
      </c>
      <c r="E97" s="119"/>
      <c r="F97" s="119"/>
      <c r="G97" s="119"/>
      <c r="H97" s="119"/>
      <c r="I97" s="120"/>
      <c r="J97" s="119" t="s">
        <v>90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'227c - III.Etapa'!J30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82</v>
      </c>
      <c r="AR97" s="123"/>
      <c r="AS97" s="129">
        <v>0</v>
      </c>
      <c r="AT97" s="130">
        <f>ROUND(SUM(AV97:AW97),2)</f>
        <v>0</v>
      </c>
      <c r="AU97" s="131">
        <f>'227c - III.Etapa'!P131</f>
        <v>0</v>
      </c>
      <c r="AV97" s="130">
        <f>'227c - III.Etapa'!J33</f>
        <v>0</v>
      </c>
      <c r="AW97" s="130">
        <f>'227c - III.Etapa'!J34</f>
        <v>0</v>
      </c>
      <c r="AX97" s="130">
        <f>'227c - III.Etapa'!J35</f>
        <v>0</v>
      </c>
      <c r="AY97" s="130">
        <f>'227c - III.Etapa'!J36</f>
        <v>0</v>
      </c>
      <c r="AZ97" s="130">
        <f>'227c - III.Etapa'!F33</f>
        <v>0</v>
      </c>
      <c r="BA97" s="130">
        <f>'227c - III.Etapa'!F34</f>
        <v>0</v>
      </c>
      <c r="BB97" s="130">
        <f>'227c - III.Etapa'!F35</f>
        <v>0</v>
      </c>
      <c r="BC97" s="130">
        <f>'227c - III.Etapa'!F36</f>
        <v>0</v>
      </c>
      <c r="BD97" s="132">
        <f>'227c - III.Etapa'!F37</f>
        <v>0</v>
      </c>
      <c r="BE97" s="7"/>
      <c r="BT97" s="128" t="s">
        <v>83</v>
      </c>
      <c r="BV97" s="128" t="s">
        <v>77</v>
      </c>
      <c r="BW97" s="128" t="s">
        <v>91</v>
      </c>
      <c r="BX97" s="128" t="s">
        <v>5</v>
      </c>
      <c r="CL97" s="128" t="s">
        <v>1</v>
      </c>
      <c r="CM97" s="128" t="s">
        <v>85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4OZ2GjaEYoaqG3KT8tLUE2BEKLh110Q6e76SxRVuNeYSmSI0fBuvm6hEjrchYDdbxkSVnqBmR9BqH/aOvURm/g==" hashValue="/CgjlGHbA6Ev5PYqJ5WmDhEGuEd7WGsCaKR9k/CZPMqvOwptEJuY7NsxB7gGEbVJhsIXSrsKRlby7MHeab81gg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227a - I.Etapa'!C2" display="/"/>
    <hyperlink ref="A96" location="'227b - II.Etapa'!C2" display="/"/>
    <hyperlink ref="A97" location="'227c - III.Etap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85</v>
      </c>
    </row>
    <row r="4" s="1" customFormat="1" ht="24.96" customHeight="1">
      <c r="B4" s="17"/>
      <c r="D4" s="137" t="s">
        <v>92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Oprava oplocení MŠ Klíček, Žitná 832/19 Liberec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93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94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13. 10. 2020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">
        <v>26</v>
      </c>
      <c r="F15" s="35"/>
      <c r="G15" s="35"/>
      <c r="H15" s="35"/>
      <c r="I15" s="144" t="s">
        <v>27</v>
      </c>
      <c r="J15" s="143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">
        <v>31</v>
      </c>
      <c r="F21" s="35"/>
      <c r="G21" s="35"/>
      <c r="H21" s="35"/>
      <c r="I21" s="144" t="s">
        <v>27</v>
      </c>
      <c r="J21" s="143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">
        <v>31</v>
      </c>
      <c r="F24" s="35"/>
      <c r="G24" s="35"/>
      <c r="H24" s="35"/>
      <c r="I24" s="144" t="s">
        <v>27</v>
      </c>
      <c r="J24" s="143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34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141"/>
      <c r="J30" s="154">
        <f>ROUND(J132,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6" t="s">
        <v>36</v>
      </c>
      <c r="J32" s="155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39</v>
      </c>
      <c r="E33" s="139" t="s">
        <v>40</v>
      </c>
      <c r="F33" s="158">
        <f>ROUND((SUM(BE132:BE184)),  2)</f>
        <v>0</v>
      </c>
      <c r="G33" s="35"/>
      <c r="H33" s="35"/>
      <c r="I33" s="159">
        <v>0.20999999999999999</v>
      </c>
      <c r="J33" s="158">
        <f>ROUND(((SUM(BE132:BE184))*I33),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41</v>
      </c>
      <c r="F34" s="158">
        <f>ROUND((SUM(BF132:BF184)),  2)</f>
        <v>0</v>
      </c>
      <c r="G34" s="35"/>
      <c r="H34" s="35"/>
      <c r="I34" s="159">
        <v>0.14999999999999999</v>
      </c>
      <c r="J34" s="158">
        <f>ROUND(((SUM(BF132:BF184))*I34),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8">
        <f>ROUND((SUM(BG132:BG184)),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8">
        <f>ROUND((SUM(BH132:BH184)),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44</v>
      </c>
      <c r="F37" s="158">
        <f>ROUND((SUM(BI132:BI184)),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45</v>
      </c>
      <c r="E39" s="162"/>
      <c r="F39" s="162"/>
      <c r="G39" s="163" t="s">
        <v>46</v>
      </c>
      <c r="H39" s="164" t="s">
        <v>47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52</v>
      </c>
      <c r="E65" s="176"/>
      <c r="F65" s="176"/>
      <c r="G65" s="168" t="s">
        <v>53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Oprava oplocení MŠ Klíček, Žitná 832/19 Liberec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227a - I.Etapa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Liberec</v>
      </c>
      <c r="G89" s="37"/>
      <c r="H89" s="37"/>
      <c r="I89" s="144" t="s">
        <v>22</v>
      </c>
      <c r="J89" s="76" t="str">
        <f>IF(J12="","",J12)</f>
        <v>13. 10. 2020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Statutární město Liberec</v>
      </c>
      <c r="G91" s="37"/>
      <c r="H91" s="37"/>
      <c r="I91" s="144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96</v>
      </c>
      <c r="D94" s="186"/>
      <c r="E94" s="186"/>
      <c r="F94" s="186"/>
      <c r="G94" s="186"/>
      <c r="H94" s="186"/>
      <c r="I94" s="187"/>
      <c r="J94" s="188" t="s">
        <v>97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98</v>
      </c>
      <c r="D96" s="37"/>
      <c r="E96" s="37"/>
      <c r="F96" s="37"/>
      <c r="G96" s="37"/>
      <c r="H96" s="37"/>
      <c r="I96" s="141"/>
      <c r="J96" s="107">
        <f>J132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90"/>
      <c r="C97" s="191"/>
      <c r="D97" s="192" t="s">
        <v>100</v>
      </c>
      <c r="E97" s="193"/>
      <c r="F97" s="193"/>
      <c r="G97" s="193"/>
      <c r="H97" s="193"/>
      <c r="I97" s="194"/>
      <c r="J97" s="195">
        <f>J133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101</v>
      </c>
      <c r="E98" s="200"/>
      <c r="F98" s="200"/>
      <c r="G98" s="200"/>
      <c r="H98" s="200"/>
      <c r="I98" s="201"/>
      <c r="J98" s="202">
        <f>J134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102</v>
      </c>
      <c r="E99" s="200"/>
      <c r="F99" s="200"/>
      <c r="G99" s="200"/>
      <c r="H99" s="200"/>
      <c r="I99" s="201"/>
      <c r="J99" s="202">
        <f>J138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103</v>
      </c>
      <c r="E100" s="200"/>
      <c r="F100" s="200"/>
      <c r="G100" s="200"/>
      <c r="H100" s="200"/>
      <c r="I100" s="201"/>
      <c r="J100" s="202">
        <f>J140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104</v>
      </c>
      <c r="E101" s="200"/>
      <c r="F101" s="200"/>
      <c r="G101" s="200"/>
      <c r="H101" s="200"/>
      <c r="I101" s="201"/>
      <c r="J101" s="202">
        <f>J155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105</v>
      </c>
      <c r="E102" s="200"/>
      <c r="F102" s="200"/>
      <c r="G102" s="200"/>
      <c r="H102" s="200"/>
      <c r="I102" s="201"/>
      <c r="J102" s="202">
        <f>J159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106</v>
      </c>
      <c r="E103" s="200"/>
      <c r="F103" s="200"/>
      <c r="G103" s="200"/>
      <c r="H103" s="200"/>
      <c r="I103" s="201"/>
      <c r="J103" s="202">
        <f>J163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0"/>
      <c r="C104" s="191"/>
      <c r="D104" s="192" t="s">
        <v>107</v>
      </c>
      <c r="E104" s="193"/>
      <c r="F104" s="193"/>
      <c r="G104" s="193"/>
      <c r="H104" s="193"/>
      <c r="I104" s="194"/>
      <c r="J104" s="195">
        <f>J165</f>
        <v>0</v>
      </c>
      <c r="K104" s="191"/>
      <c r="L104" s="19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7"/>
      <c r="C105" s="198"/>
      <c r="D105" s="199" t="s">
        <v>108</v>
      </c>
      <c r="E105" s="200"/>
      <c r="F105" s="200"/>
      <c r="G105" s="200"/>
      <c r="H105" s="200"/>
      <c r="I105" s="201"/>
      <c r="J105" s="202">
        <f>J166</f>
        <v>0</v>
      </c>
      <c r="K105" s="198"/>
      <c r="L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0"/>
      <c r="C106" s="191"/>
      <c r="D106" s="192" t="s">
        <v>109</v>
      </c>
      <c r="E106" s="193"/>
      <c r="F106" s="193"/>
      <c r="G106" s="193"/>
      <c r="H106" s="193"/>
      <c r="I106" s="194"/>
      <c r="J106" s="195">
        <f>J171</f>
        <v>0</v>
      </c>
      <c r="K106" s="191"/>
      <c r="L106" s="19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90"/>
      <c r="C107" s="191"/>
      <c r="D107" s="192" t="s">
        <v>110</v>
      </c>
      <c r="E107" s="193"/>
      <c r="F107" s="193"/>
      <c r="G107" s="193"/>
      <c r="H107" s="193"/>
      <c r="I107" s="194"/>
      <c r="J107" s="195">
        <f>J174</f>
        <v>0</v>
      </c>
      <c r="K107" s="191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90"/>
      <c r="C108" s="191"/>
      <c r="D108" s="192" t="s">
        <v>111</v>
      </c>
      <c r="E108" s="193"/>
      <c r="F108" s="193"/>
      <c r="G108" s="193"/>
      <c r="H108" s="193"/>
      <c r="I108" s="194"/>
      <c r="J108" s="195">
        <f>J176</f>
        <v>0</v>
      </c>
      <c r="K108" s="191"/>
      <c r="L108" s="196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97"/>
      <c r="C109" s="198"/>
      <c r="D109" s="199" t="s">
        <v>112</v>
      </c>
      <c r="E109" s="200"/>
      <c r="F109" s="200"/>
      <c r="G109" s="200"/>
      <c r="H109" s="200"/>
      <c r="I109" s="201"/>
      <c r="J109" s="202">
        <f>J177</f>
        <v>0</v>
      </c>
      <c r="K109" s="198"/>
      <c r="L109" s="20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7"/>
      <c r="C110" s="198"/>
      <c r="D110" s="199" t="s">
        <v>113</v>
      </c>
      <c r="E110" s="200"/>
      <c r="F110" s="200"/>
      <c r="G110" s="200"/>
      <c r="H110" s="200"/>
      <c r="I110" s="201"/>
      <c r="J110" s="202">
        <f>J179</f>
        <v>0</v>
      </c>
      <c r="K110" s="198"/>
      <c r="L110" s="20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98"/>
      <c r="D111" s="199" t="s">
        <v>114</v>
      </c>
      <c r="E111" s="200"/>
      <c r="F111" s="200"/>
      <c r="G111" s="200"/>
      <c r="H111" s="200"/>
      <c r="I111" s="201"/>
      <c r="J111" s="202">
        <f>J181</f>
        <v>0</v>
      </c>
      <c r="K111" s="198"/>
      <c r="L111" s="20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7"/>
      <c r="C112" s="198"/>
      <c r="D112" s="199" t="s">
        <v>115</v>
      </c>
      <c r="E112" s="200"/>
      <c r="F112" s="200"/>
      <c r="G112" s="200"/>
      <c r="H112" s="200"/>
      <c r="I112" s="201"/>
      <c r="J112" s="202">
        <f>J183</f>
        <v>0</v>
      </c>
      <c r="K112" s="198"/>
      <c r="L112" s="20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63"/>
      <c r="C114" s="64"/>
      <c r="D114" s="64"/>
      <c r="E114" s="64"/>
      <c r="F114" s="64"/>
      <c r="G114" s="64"/>
      <c r="H114" s="64"/>
      <c r="I114" s="180"/>
      <c r="J114" s="64"/>
      <c r="K114" s="64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8" s="2" customFormat="1" ht="6.96" customHeight="1">
      <c r="A118" s="35"/>
      <c r="B118" s="65"/>
      <c r="C118" s="66"/>
      <c r="D118" s="66"/>
      <c r="E118" s="66"/>
      <c r="F118" s="66"/>
      <c r="G118" s="66"/>
      <c r="H118" s="66"/>
      <c r="I118" s="183"/>
      <c r="J118" s="66"/>
      <c r="K118" s="66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4.96" customHeight="1">
      <c r="A119" s="35"/>
      <c r="B119" s="36"/>
      <c r="C119" s="20" t="s">
        <v>116</v>
      </c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16</v>
      </c>
      <c r="D121" s="37"/>
      <c r="E121" s="37"/>
      <c r="F121" s="37"/>
      <c r="G121" s="37"/>
      <c r="H121" s="37"/>
      <c r="I121" s="14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184" t="str">
        <f>E7</f>
        <v>Oprava oplocení MŠ Klíček, Žitná 832/19 Liberec</v>
      </c>
      <c r="F122" s="29"/>
      <c r="G122" s="29"/>
      <c r="H122" s="29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93</v>
      </c>
      <c r="D123" s="37"/>
      <c r="E123" s="37"/>
      <c r="F123" s="37"/>
      <c r="G123" s="37"/>
      <c r="H123" s="37"/>
      <c r="I123" s="14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73" t="str">
        <f>E9</f>
        <v>227a - I.Etapa</v>
      </c>
      <c r="F124" s="37"/>
      <c r="G124" s="37"/>
      <c r="H124" s="37"/>
      <c r="I124" s="141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141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20</v>
      </c>
      <c r="D126" s="37"/>
      <c r="E126" s="37"/>
      <c r="F126" s="24" t="str">
        <f>F12</f>
        <v>Liberec</v>
      </c>
      <c r="G126" s="37"/>
      <c r="H126" s="37"/>
      <c r="I126" s="144" t="s">
        <v>22</v>
      </c>
      <c r="J126" s="76" t="str">
        <f>IF(J12="","",J12)</f>
        <v>13. 10. 2020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141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24</v>
      </c>
      <c r="D128" s="37"/>
      <c r="E128" s="37"/>
      <c r="F128" s="24" t="str">
        <f>E15</f>
        <v>Statutární město Liberec</v>
      </c>
      <c r="G128" s="37"/>
      <c r="H128" s="37"/>
      <c r="I128" s="144" t="s">
        <v>30</v>
      </c>
      <c r="J128" s="33" t="str">
        <f>E21</f>
        <v>Boris Weinfurter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28</v>
      </c>
      <c r="D129" s="37"/>
      <c r="E129" s="37"/>
      <c r="F129" s="24" t="str">
        <f>IF(E18="","",E18)</f>
        <v>Vyplň údaj</v>
      </c>
      <c r="G129" s="37"/>
      <c r="H129" s="37"/>
      <c r="I129" s="144" t="s">
        <v>33</v>
      </c>
      <c r="J129" s="33" t="str">
        <f>E24</f>
        <v>Boris Weinfurter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7"/>
      <c r="D130" s="37"/>
      <c r="E130" s="37"/>
      <c r="F130" s="37"/>
      <c r="G130" s="37"/>
      <c r="H130" s="37"/>
      <c r="I130" s="141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204"/>
      <c r="B131" s="205"/>
      <c r="C131" s="206" t="s">
        <v>117</v>
      </c>
      <c r="D131" s="207" t="s">
        <v>60</v>
      </c>
      <c r="E131" s="207" t="s">
        <v>56</v>
      </c>
      <c r="F131" s="207" t="s">
        <v>57</v>
      </c>
      <c r="G131" s="207" t="s">
        <v>118</v>
      </c>
      <c r="H131" s="207" t="s">
        <v>119</v>
      </c>
      <c r="I131" s="208" t="s">
        <v>120</v>
      </c>
      <c r="J131" s="209" t="s">
        <v>97</v>
      </c>
      <c r="K131" s="210" t="s">
        <v>121</v>
      </c>
      <c r="L131" s="211"/>
      <c r="M131" s="97" t="s">
        <v>1</v>
      </c>
      <c r="N131" s="98" t="s">
        <v>39</v>
      </c>
      <c r="O131" s="98" t="s">
        <v>122</v>
      </c>
      <c r="P131" s="98" t="s">
        <v>123</v>
      </c>
      <c r="Q131" s="98" t="s">
        <v>124</v>
      </c>
      <c r="R131" s="98" t="s">
        <v>125</v>
      </c>
      <c r="S131" s="98" t="s">
        <v>126</v>
      </c>
      <c r="T131" s="99" t="s">
        <v>127</v>
      </c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</row>
    <row r="132" s="2" customFormat="1" ht="22.8" customHeight="1">
      <c r="A132" s="35"/>
      <c r="B132" s="36"/>
      <c r="C132" s="104" t="s">
        <v>128</v>
      </c>
      <c r="D132" s="37"/>
      <c r="E132" s="37"/>
      <c r="F132" s="37"/>
      <c r="G132" s="37"/>
      <c r="H132" s="37"/>
      <c r="I132" s="141"/>
      <c r="J132" s="212">
        <f>BK132</f>
        <v>0</v>
      </c>
      <c r="K132" s="37"/>
      <c r="L132" s="41"/>
      <c r="M132" s="100"/>
      <c r="N132" s="213"/>
      <c r="O132" s="101"/>
      <c r="P132" s="214">
        <f>P133+P165+P171+P174+P176</f>
        <v>0</v>
      </c>
      <c r="Q132" s="101"/>
      <c r="R132" s="214">
        <f>R133+R165+R171+R174+R176</f>
        <v>2.000451</v>
      </c>
      <c r="S132" s="101"/>
      <c r="T132" s="215">
        <f>T133+T165+T171+T174+T176</f>
        <v>0.94737500000000008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74</v>
      </c>
      <c r="AU132" s="14" t="s">
        <v>99</v>
      </c>
      <c r="BK132" s="216">
        <f>BK133+BK165+BK171+BK174+BK176</f>
        <v>0</v>
      </c>
    </row>
    <row r="133" s="12" customFormat="1" ht="25.92" customHeight="1">
      <c r="A133" s="12"/>
      <c r="B133" s="217"/>
      <c r="C133" s="218"/>
      <c r="D133" s="219" t="s">
        <v>74</v>
      </c>
      <c r="E133" s="220" t="s">
        <v>129</v>
      </c>
      <c r="F133" s="220" t="s">
        <v>130</v>
      </c>
      <c r="G133" s="218"/>
      <c r="H133" s="218"/>
      <c r="I133" s="221"/>
      <c r="J133" s="222">
        <f>BK133</f>
        <v>0</v>
      </c>
      <c r="K133" s="218"/>
      <c r="L133" s="223"/>
      <c r="M133" s="224"/>
      <c r="N133" s="225"/>
      <c r="O133" s="225"/>
      <c r="P133" s="226">
        <f>P134+P138+P140+P155+P159+P163</f>
        <v>0</v>
      </c>
      <c r="Q133" s="225"/>
      <c r="R133" s="226">
        <f>R134+R138+R140+R155+R159+R163</f>
        <v>1.9986510000000002</v>
      </c>
      <c r="S133" s="225"/>
      <c r="T133" s="227">
        <f>T134+T138+T140+T155+T159+T163</f>
        <v>0.94737500000000008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8" t="s">
        <v>83</v>
      </c>
      <c r="AT133" s="229" t="s">
        <v>74</v>
      </c>
      <c r="AU133" s="229" t="s">
        <v>75</v>
      </c>
      <c r="AY133" s="228" t="s">
        <v>131</v>
      </c>
      <c r="BK133" s="230">
        <f>BK134+BK138+BK140+BK155+BK159+BK163</f>
        <v>0</v>
      </c>
    </row>
    <row r="134" s="12" customFormat="1" ht="22.8" customHeight="1">
      <c r="A134" s="12"/>
      <c r="B134" s="217"/>
      <c r="C134" s="218"/>
      <c r="D134" s="219" t="s">
        <v>74</v>
      </c>
      <c r="E134" s="231" t="s">
        <v>83</v>
      </c>
      <c r="F134" s="231" t="s">
        <v>132</v>
      </c>
      <c r="G134" s="218"/>
      <c r="H134" s="218"/>
      <c r="I134" s="221"/>
      <c r="J134" s="232">
        <f>BK134</f>
        <v>0</v>
      </c>
      <c r="K134" s="218"/>
      <c r="L134" s="223"/>
      <c r="M134" s="224"/>
      <c r="N134" s="225"/>
      <c r="O134" s="225"/>
      <c r="P134" s="226">
        <f>SUM(P135:P137)</f>
        <v>0</v>
      </c>
      <c r="Q134" s="225"/>
      <c r="R134" s="226">
        <f>SUM(R135:R137)</f>
        <v>0</v>
      </c>
      <c r="S134" s="225"/>
      <c r="T134" s="227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8" t="s">
        <v>83</v>
      </c>
      <c r="AT134" s="229" t="s">
        <v>74</v>
      </c>
      <c r="AU134" s="229" t="s">
        <v>83</v>
      </c>
      <c r="AY134" s="228" t="s">
        <v>131</v>
      </c>
      <c r="BK134" s="230">
        <f>SUM(BK135:BK137)</f>
        <v>0</v>
      </c>
    </row>
    <row r="135" s="2" customFormat="1" ht="21.75" customHeight="1">
      <c r="A135" s="35"/>
      <c r="B135" s="36"/>
      <c r="C135" s="233" t="s">
        <v>133</v>
      </c>
      <c r="D135" s="233" t="s">
        <v>134</v>
      </c>
      <c r="E135" s="234" t="s">
        <v>135</v>
      </c>
      <c r="F135" s="235" t="s">
        <v>136</v>
      </c>
      <c r="G135" s="236" t="s">
        <v>137</v>
      </c>
      <c r="H135" s="237">
        <v>0.14999999999999999</v>
      </c>
      <c r="I135" s="238"/>
      <c r="J135" s="239">
        <f>ROUND(I135*H135,2)</f>
        <v>0</v>
      </c>
      <c r="K135" s="240"/>
      <c r="L135" s="41"/>
      <c r="M135" s="241" t="s">
        <v>1</v>
      </c>
      <c r="N135" s="242" t="s">
        <v>40</v>
      </c>
      <c r="O135" s="8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138</v>
      </c>
      <c r="AT135" s="245" t="s">
        <v>134</v>
      </c>
      <c r="AU135" s="245" t="s">
        <v>85</v>
      </c>
      <c r="AY135" s="14" t="s">
        <v>131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4" t="s">
        <v>83</v>
      </c>
      <c r="BK135" s="246">
        <f>ROUND(I135*H135,2)</f>
        <v>0</v>
      </c>
      <c r="BL135" s="14" t="s">
        <v>138</v>
      </c>
      <c r="BM135" s="245" t="s">
        <v>139</v>
      </c>
    </row>
    <row r="136" s="2" customFormat="1" ht="33" customHeight="1">
      <c r="A136" s="35"/>
      <c r="B136" s="36"/>
      <c r="C136" s="233" t="s">
        <v>140</v>
      </c>
      <c r="D136" s="233" t="s">
        <v>134</v>
      </c>
      <c r="E136" s="234" t="s">
        <v>141</v>
      </c>
      <c r="F136" s="235" t="s">
        <v>142</v>
      </c>
      <c r="G136" s="236" t="s">
        <v>137</v>
      </c>
      <c r="H136" s="237">
        <v>0.14999999999999999</v>
      </c>
      <c r="I136" s="238"/>
      <c r="J136" s="239">
        <f>ROUND(I136*H136,2)</f>
        <v>0</v>
      </c>
      <c r="K136" s="240"/>
      <c r="L136" s="41"/>
      <c r="M136" s="241" t="s">
        <v>1</v>
      </c>
      <c r="N136" s="242" t="s">
        <v>40</v>
      </c>
      <c r="O136" s="8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138</v>
      </c>
      <c r="AT136" s="245" t="s">
        <v>134</v>
      </c>
      <c r="AU136" s="245" t="s">
        <v>85</v>
      </c>
      <c r="AY136" s="14" t="s">
        <v>131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14" t="s">
        <v>83</v>
      </c>
      <c r="BK136" s="246">
        <f>ROUND(I136*H136,2)</f>
        <v>0</v>
      </c>
      <c r="BL136" s="14" t="s">
        <v>138</v>
      </c>
      <c r="BM136" s="245" t="s">
        <v>143</v>
      </c>
    </row>
    <row r="137" s="2" customFormat="1" ht="33" customHeight="1">
      <c r="A137" s="35"/>
      <c r="B137" s="36"/>
      <c r="C137" s="233" t="s">
        <v>144</v>
      </c>
      <c r="D137" s="233" t="s">
        <v>134</v>
      </c>
      <c r="E137" s="234" t="s">
        <v>145</v>
      </c>
      <c r="F137" s="235" t="s">
        <v>146</v>
      </c>
      <c r="G137" s="236" t="s">
        <v>137</v>
      </c>
      <c r="H137" s="237">
        <v>0.14999999999999999</v>
      </c>
      <c r="I137" s="238"/>
      <c r="J137" s="239">
        <f>ROUND(I137*H137,2)</f>
        <v>0</v>
      </c>
      <c r="K137" s="240"/>
      <c r="L137" s="41"/>
      <c r="M137" s="241" t="s">
        <v>1</v>
      </c>
      <c r="N137" s="242" t="s">
        <v>40</v>
      </c>
      <c r="O137" s="88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5" t="s">
        <v>138</v>
      </c>
      <c r="AT137" s="245" t="s">
        <v>134</v>
      </c>
      <c r="AU137" s="245" t="s">
        <v>85</v>
      </c>
      <c r="AY137" s="14" t="s">
        <v>131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4" t="s">
        <v>83</v>
      </c>
      <c r="BK137" s="246">
        <f>ROUND(I137*H137,2)</f>
        <v>0</v>
      </c>
      <c r="BL137" s="14" t="s">
        <v>138</v>
      </c>
      <c r="BM137" s="245" t="s">
        <v>147</v>
      </c>
    </row>
    <row r="138" s="12" customFormat="1" ht="22.8" customHeight="1">
      <c r="A138" s="12"/>
      <c r="B138" s="217"/>
      <c r="C138" s="218"/>
      <c r="D138" s="219" t="s">
        <v>74</v>
      </c>
      <c r="E138" s="231" t="s">
        <v>85</v>
      </c>
      <c r="F138" s="231" t="s">
        <v>148</v>
      </c>
      <c r="G138" s="218"/>
      <c r="H138" s="218"/>
      <c r="I138" s="221"/>
      <c r="J138" s="232">
        <f>BK138</f>
        <v>0</v>
      </c>
      <c r="K138" s="218"/>
      <c r="L138" s="223"/>
      <c r="M138" s="224"/>
      <c r="N138" s="225"/>
      <c r="O138" s="225"/>
      <c r="P138" s="226">
        <f>P139</f>
        <v>0</v>
      </c>
      <c r="Q138" s="225"/>
      <c r="R138" s="226">
        <f>R139</f>
        <v>0.33845099999999995</v>
      </c>
      <c r="S138" s="225"/>
      <c r="T138" s="227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8" t="s">
        <v>83</v>
      </c>
      <c r="AT138" s="229" t="s">
        <v>74</v>
      </c>
      <c r="AU138" s="229" t="s">
        <v>83</v>
      </c>
      <c r="AY138" s="228" t="s">
        <v>131</v>
      </c>
      <c r="BK138" s="230">
        <f>BK139</f>
        <v>0</v>
      </c>
    </row>
    <row r="139" s="2" customFormat="1" ht="21.75" customHeight="1">
      <c r="A139" s="35"/>
      <c r="B139" s="36"/>
      <c r="C139" s="233" t="s">
        <v>7</v>
      </c>
      <c r="D139" s="233" t="s">
        <v>134</v>
      </c>
      <c r="E139" s="234" t="s">
        <v>149</v>
      </c>
      <c r="F139" s="235" t="s">
        <v>150</v>
      </c>
      <c r="G139" s="236" t="s">
        <v>137</v>
      </c>
      <c r="H139" s="237">
        <v>0.14999999999999999</v>
      </c>
      <c r="I139" s="238"/>
      <c r="J139" s="239">
        <f>ROUND(I139*H139,2)</f>
        <v>0</v>
      </c>
      <c r="K139" s="240"/>
      <c r="L139" s="41"/>
      <c r="M139" s="241" t="s">
        <v>1</v>
      </c>
      <c r="N139" s="242" t="s">
        <v>40</v>
      </c>
      <c r="O139" s="88"/>
      <c r="P139" s="243">
        <f>O139*H139</f>
        <v>0</v>
      </c>
      <c r="Q139" s="243">
        <v>2.2563399999999998</v>
      </c>
      <c r="R139" s="243">
        <f>Q139*H139</f>
        <v>0.33845099999999995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138</v>
      </c>
      <c r="AT139" s="245" t="s">
        <v>134</v>
      </c>
      <c r="AU139" s="245" t="s">
        <v>85</v>
      </c>
      <c r="AY139" s="14" t="s">
        <v>131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14" t="s">
        <v>83</v>
      </c>
      <c r="BK139" s="246">
        <f>ROUND(I139*H139,2)</f>
        <v>0</v>
      </c>
      <c r="BL139" s="14" t="s">
        <v>138</v>
      </c>
      <c r="BM139" s="245" t="s">
        <v>151</v>
      </c>
    </row>
    <row r="140" s="12" customFormat="1" ht="22.8" customHeight="1">
      <c r="A140" s="12"/>
      <c r="B140" s="217"/>
      <c r="C140" s="218"/>
      <c r="D140" s="219" t="s">
        <v>74</v>
      </c>
      <c r="E140" s="231" t="s">
        <v>152</v>
      </c>
      <c r="F140" s="231" t="s">
        <v>153</v>
      </c>
      <c r="G140" s="218"/>
      <c r="H140" s="218"/>
      <c r="I140" s="221"/>
      <c r="J140" s="232">
        <f>BK140</f>
        <v>0</v>
      </c>
      <c r="K140" s="218"/>
      <c r="L140" s="223"/>
      <c r="M140" s="224"/>
      <c r="N140" s="225"/>
      <c r="O140" s="225"/>
      <c r="P140" s="226">
        <f>SUM(P141:P154)</f>
        <v>0</v>
      </c>
      <c r="Q140" s="225"/>
      <c r="R140" s="226">
        <f>SUM(R141:R154)</f>
        <v>1.6602000000000001</v>
      </c>
      <c r="S140" s="225"/>
      <c r="T140" s="227">
        <f>SUM(T141:T154)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8" t="s">
        <v>83</v>
      </c>
      <c r="AT140" s="229" t="s">
        <v>74</v>
      </c>
      <c r="AU140" s="229" t="s">
        <v>83</v>
      </c>
      <c r="AY140" s="228" t="s">
        <v>131</v>
      </c>
      <c r="BK140" s="230">
        <f>SUM(BK141:BK154)</f>
        <v>0</v>
      </c>
    </row>
    <row r="141" s="2" customFormat="1" ht="21.75" customHeight="1">
      <c r="A141" s="35"/>
      <c r="B141" s="36"/>
      <c r="C141" s="233" t="s">
        <v>154</v>
      </c>
      <c r="D141" s="233" t="s">
        <v>134</v>
      </c>
      <c r="E141" s="234" t="s">
        <v>155</v>
      </c>
      <c r="F141" s="235" t="s">
        <v>156</v>
      </c>
      <c r="G141" s="236" t="s">
        <v>157</v>
      </c>
      <c r="H141" s="237">
        <v>2</v>
      </c>
      <c r="I141" s="238"/>
      <c r="J141" s="239">
        <f>ROUND(I141*H141,2)</f>
        <v>0</v>
      </c>
      <c r="K141" s="240"/>
      <c r="L141" s="41"/>
      <c r="M141" s="241" t="s">
        <v>1</v>
      </c>
      <c r="N141" s="242" t="s">
        <v>40</v>
      </c>
      <c r="O141" s="88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138</v>
      </c>
      <c r="AT141" s="245" t="s">
        <v>134</v>
      </c>
      <c r="AU141" s="245" t="s">
        <v>85</v>
      </c>
      <c r="AY141" s="14" t="s">
        <v>131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4" t="s">
        <v>83</v>
      </c>
      <c r="BK141" s="246">
        <f>ROUND(I141*H141,2)</f>
        <v>0</v>
      </c>
      <c r="BL141" s="14" t="s">
        <v>138</v>
      </c>
      <c r="BM141" s="245" t="s">
        <v>158</v>
      </c>
    </row>
    <row r="142" s="2" customFormat="1" ht="33" customHeight="1">
      <c r="A142" s="35"/>
      <c r="B142" s="36"/>
      <c r="C142" s="247" t="s">
        <v>159</v>
      </c>
      <c r="D142" s="247" t="s">
        <v>160</v>
      </c>
      <c r="E142" s="248" t="s">
        <v>161</v>
      </c>
      <c r="F142" s="249" t="s">
        <v>162</v>
      </c>
      <c r="G142" s="250" t="s">
        <v>157</v>
      </c>
      <c r="H142" s="251">
        <v>2</v>
      </c>
      <c r="I142" s="252"/>
      <c r="J142" s="253">
        <f>ROUND(I142*H142,2)</f>
        <v>0</v>
      </c>
      <c r="K142" s="254"/>
      <c r="L142" s="255"/>
      <c r="M142" s="256" t="s">
        <v>1</v>
      </c>
      <c r="N142" s="257" t="s">
        <v>40</v>
      </c>
      <c r="O142" s="88"/>
      <c r="P142" s="243">
        <f>O142*H142</f>
        <v>0</v>
      </c>
      <c r="Q142" s="243">
        <v>0.098500000000000004</v>
      </c>
      <c r="R142" s="243">
        <f>Q142*H142</f>
        <v>0.19700000000000001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163</v>
      </c>
      <c r="AT142" s="245" t="s">
        <v>160</v>
      </c>
      <c r="AU142" s="245" t="s">
        <v>85</v>
      </c>
      <c r="AY142" s="14" t="s">
        <v>131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4" t="s">
        <v>83</v>
      </c>
      <c r="BK142" s="246">
        <f>ROUND(I142*H142,2)</f>
        <v>0</v>
      </c>
      <c r="BL142" s="14" t="s">
        <v>138</v>
      </c>
      <c r="BM142" s="245" t="s">
        <v>164</v>
      </c>
    </row>
    <row r="143" s="2" customFormat="1" ht="21.75" customHeight="1">
      <c r="A143" s="35"/>
      <c r="B143" s="36"/>
      <c r="C143" s="233" t="s">
        <v>165</v>
      </c>
      <c r="D143" s="233" t="s">
        <v>134</v>
      </c>
      <c r="E143" s="234" t="s">
        <v>166</v>
      </c>
      <c r="F143" s="235" t="s">
        <v>167</v>
      </c>
      <c r="G143" s="236" t="s">
        <v>157</v>
      </c>
      <c r="H143" s="237">
        <v>2</v>
      </c>
      <c r="I143" s="238"/>
      <c r="J143" s="239">
        <f>ROUND(I143*H143,2)</f>
        <v>0</v>
      </c>
      <c r="K143" s="240"/>
      <c r="L143" s="41"/>
      <c r="M143" s="241" t="s">
        <v>1</v>
      </c>
      <c r="N143" s="242" t="s">
        <v>40</v>
      </c>
      <c r="O143" s="8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138</v>
      </c>
      <c r="AT143" s="245" t="s">
        <v>134</v>
      </c>
      <c r="AU143" s="245" t="s">
        <v>85</v>
      </c>
      <c r="AY143" s="14" t="s">
        <v>131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4" t="s">
        <v>83</v>
      </c>
      <c r="BK143" s="246">
        <f>ROUND(I143*H143,2)</f>
        <v>0</v>
      </c>
      <c r="BL143" s="14" t="s">
        <v>138</v>
      </c>
      <c r="BM143" s="245" t="s">
        <v>168</v>
      </c>
    </row>
    <row r="144" s="2" customFormat="1" ht="44.25" customHeight="1">
      <c r="A144" s="35"/>
      <c r="B144" s="36"/>
      <c r="C144" s="247" t="s">
        <v>169</v>
      </c>
      <c r="D144" s="247" t="s">
        <v>160</v>
      </c>
      <c r="E144" s="248" t="s">
        <v>170</v>
      </c>
      <c r="F144" s="249" t="s">
        <v>171</v>
      </c>
      <c r="G144" s="250" t="s">
        <v>157</v>
      </c>
      <c r="H144" s="251">
        <v>2</v>
      </c>
      <c r="I144" s="252"/>
      <c r="J144" s="253">
        <f>ROUND(I144*H144,2)</f>
        <v>0</v>
      </c>
      <c r="K144" s="254"/>
      <c r="L144" s="255"/>
      <c r="M144" s="256" t="s">
        <v>1</v>
      </c>
      <c r="N144" s="257" t="s">
        <v>40</v>
      </c>
      <c r="O144" s="88"/>
      <c r="P144" s="243">
        <f>O144*H144</f>
        <v>0</v>
      </c>
      <c r="Q144" s="243">
        <v>0.154</v>
      </c>
      <c r="R144" s="243">
        <f>Q144*H144</f>
        <v>0.308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163</v>
      </c>
      <c r="AT144" s="245" t="s">
        <v>160</v>
      </c>
      <c r="AU144" s="245" t="s">
        <v>85</v>
      </c>
      <c r="AY144" s="14" t="s">
        <v>131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4" t="s">
        <v>83</v>
      </c>
      <c r="BK144" s="246">
        <f>ROUND(I144*H144,2)</f>
        <v>0</v>
      </c>
      <c r="BL144" s="14" t="s">
        <v>138</v>
      </c>
      <c r="BM144" s="245" t="s">
        <v>172</v>
      </c>
    </row>
    <row r="145" s="2" customFormat="1" ht="21.75" customHeight="1">
      <c r="A145" s="35"/>
      <c r="B145" s="36"/>
      <c r="C145" s="233" t="s">
        <v>173</v>
      </c>
      <c r="D145" s="233" t="s">
        <v>134</v>
      </c>
      <c r="E145" s="234" t="s">
        <v>174</v>
      </c>
      <c r="F145" s="235" t="s">
        <v>175</v>
      </c>
      <c r="G145" s="236" t="s">
        <v>157</v>
      </c>
      <c r="H145" s="237">
        <v>1</v>
      </c>
      <c r="I145" s="238"/>
      <c r="J145" s="239">
        <f>ROUND(I145*H145,2)</f>
        <v>0</v>
      </c>
      <c r="K145" s="240"/>
      <c r="L145" s="41"/>
      <c r="M145" s="241" t="s">
        <v>1</v>
      </c>
      <c r="N145" s="242" t="s">
        <v>40</v>
      </c>
      <c r="O145" s="88"/>
      <c r="P145" s="243">
        <f>O145*H145</f>
        <v>0</v>
      </c>
      <c r="Q145" s="243">
        <v>0.00040000000000000002</v>
      </c>
      <c r="R145" s="243">
        <f>Q145*H145</f>
        <v>0.00040000000000000002</v>
      </c>
      <c r="S145" s="243">
        <v>0</v>
      </c>
      <c r="T145" s="24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5" t="s">
        <v>138</v>
      </c>
      <c r="AT145" s="245" t="s">
        <v>134</v>
      </c>
      <c r="AU145" s="245" t="s">
        <v>85</v>
      </c>
      <c r="AY145" s="14" t="s">
        <v>131</v>
      </c>
      <c r="BE145" s="246">
        <f>IF(N145="základní",J145,0)</f>
        <v>0</v>
      </c>
      <c r="BF145" s="246">
        <f>IF(N145="snížená",J145,0)</f>
        <v>0</v>
      </c>
      <c r="BG145" s="246">
        <f>IF(N145="zákl. přenesená",J145,0)</f>
        <v>0</v>
      </c>
      <c r="BH145" s="246">
        <f>IF(N145="sníž. přenesená",J145,0)</f>
        <v>0</v>
      </c>
      <c r="BI145" s="246">
        <f>IF(N145="nulová",J145,0)</f>
        <v>0</v>
      </c>
      <c r="BJ145" s="14" t="s">
        <v>83</v>
      </c>
      <c r="BK145" s="246">
        <f>ROUND(I145*H145,2)</f>
        <v>0</v>
      </c>
      <c r="BL145" s="14" t="s">
        <v>138</v>
      </c>
      <c r="BM145" s="245" t="s">
        <v>176</v>
      </c>
    </row>
    <row r="146" s="2" customFormat="1" ht="16.5" customHeight="1">
      <c r="A146" s="35"/>
      <c r="B146" s="36"/>
      <c r="C146" s="247" t="s">
        <v>177</v>
      </c>
      <c r="D146" s="247" t="s">
        <v>160</v>
      </c>
      <c r="E146" s="248" t="s">
        <v>178</v>
      </c>
      <c r="F146" s="249" t="s">
        <v>179</v>
      </c>
      <c r="G146" s="250" t="s">
        <v>157</v>
      </c>
      <c r="H146" s="251">
        <v>1</v>
      </c>
      <c r="I146" s="252"/>
      <c r="J146" s="253">
        <f>ROUND(I146*H146,2)</f>
        <v>0</v>
      </c>
      <c r="K146" s="254"/>
      <c r="L146" s="255"/>
      <c r="M146" s="256" t="s">
        <v>1</v>
      </c>
      <c r="N146" s="257" t="s">
        <v>40</v>
      </c>
      <c r="O146" s="88"/>
      <c r="P146" s="243">
        <f>O146*H146</f>
        <v>0</v>
      </c>
      <c r="Q146" s="243">
        <v>0.066000000000000003</v>
      </c>
      <c r="R146" s="243">
        <f>Q146*H146</f>
        <v>0.066000000000000003</v>
      </c>
      <c r="S146" s="243">
        <v>0</v>
      </c>
      <c r="T146" s="24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163</v>
      </c>
      <c r="AT146" s="245" t="s">
        <v>160</v>
      </c>
      <c r="AU146" s="245" t="s">
        <v>85</v>
      </c>
      <c r="AY146" s="14" t="s">
        <v>131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4" t="s">
        <v>83</v>
      </c>
      <c r="BK146" s="246">
        <f>ROUND(I146*H146,2)</f>
        <v>0</v>
      </c>
      <c r="BL146" s="14" t="s">
        <v>138</v>
      </c>
      <c r="BM146" s="245" t="s">
        <v>180</v>
      </c>
    </row>
    <row r="147" s="2" customFormat="1" ht="21.75" customHeight="1">
      <c r="A147" s="35"/>
      <c r="B147" s="36"/>
      <c r="C147" s="233" t="s">
        <v>181</v>
      </c>
      <c r="D147" s="233" t="s">
        <v>134</v>
      </c>
      <c r="E147" s="234" t="s">
        <v>182</v>
      </c>
      <c r="F147" s="235" t="s">
        <v>183</v>
      </c>
      <c r="G147" s="236" t="s">
        <v>157</v>
      </c>
      <c r="H147" s="237">
        <v>7</v>
      </c>
      <c r="I147" s="238"/>
      <c r="J147" s="239">
        <f>ROUND(I147*H147,2)</f>
        <v>0</v>
      </c>
      <c r="K147" s="240"/>
      <c r="L147" s="41"/>
      <c r="M147" s="241" t="s">
        <v>1</v>
      </c>
      <c r="N147" s="242" t="s">
        <v>40</v>
      </c>
      <c r="O147" s="88"/>
      <c r="P147" s="243">
        <f>O147*H147</f>
        <v>0</v>
      </c>
      <c r="Q147" s="243">
        <v>0.00040000000000000002</v>
      </c>
      <c r="R147" s="243">
        <f>Q147*H147</f>
        <v>0.0028</v>
      </c>
      <c r="S147" s="243">
        <v>0</v>
      </c>
      <c r="T147" s="24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138</v>
      </c>
      <c r="AT147" s="245" t="s">
        <v>134</v>
      </c>
      <c r="AU147" s="245" t="s">
        <v>85</v>
      </c>
      <c r="AY147" s="14" t="s">
        <v>131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14" t="s">
        <v>83</v>
      </c>
      <c r="BK147" s="246">
        <f>ROUND(I147*H147,2)</f>
        <v>0</v>
      </c>
      <c r="BL147" s="14" t="s">
        <v>138</v>
      </c>
      <c r="BM147" s="245" t="s">
        <v>184</v>
      </c>
    </row>
    <row r="148" s="2" customFormat="1" ht="21.75" customHeight="1">
      <c r="A148" s="35"/>
      <c r="B148" s="36"/>
      <c r="C148" s="233" t="s">
        <v>185</v>
      </c>
      <c r="D148" s="233" t="s">
        <v>134</v>
      </c>
      <c r="E148" s="234" t="s">
        <v>186</v>
      </c>
      <c r="F148" s="235" t="s">
        <v>187</v>
      </c>
      <c r="G148" s="236" t="s">
        <v>188</v>
      </c>
      <c r="H148" s="237">
        <v>1.75</v>
      </c>
      <c r="I148" s="238"/>
      <c r="J148" s="239">
        <f>ROUND(I148*H148,2)</f>
        <v>0</v>
      </c>
      <c r="K148" s="240"/>
      <c r="L148" s="41"/>
      <c r="M148" s="241" t="s">
        <v>1</v>
      </c>
      <c r="N148" s="242" t="s">
        <v>40</v>
      </c>
      <c r="O148" s="8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5" t="s">
        <v>138</v>
      </c>
      <c r="AT148" s="245" t="s">
        <v>134</v>
      </c>
      <c r="AU148" s="245" t="s">
        <v>85</v>
      </c>
      <c r="AY148" s="14" t="s">
        <v>131</v>
      </c>
      <c r="BE148" s="246">
        <f>IF(N148="základní",J148,0)</f>
        <v>0</v>
      </c>
      <c r="BF148" s="246">
        <f>IF(N148="snížená",J148,0)</f>
        <v>0</v>
      </c>
      <c r="BG148" s="246">
        <f>IF(N148="zákl. přenesená",J148,0)</f>
        <v>0</v>
      </c>
      <c r="BH148" s="246">
        <f>IF(N148="sníž. přenesená",J148,0)</f>
        <v>0</v>
      </c>
      <c r="BI148" s="246">
        <f>IF(N148="nulová",J148,0)</f>
        <v>0</v>
      </c>
      <c r="BJ148" s="14" t="s">
        <v>83</v>
      </c>
      <c r="BK148" s="246">
        <f>ROUND(I148*H148,2)</f>
        <v>0</v>
      </c>
      <c r="BL148" s="14" t="s">
        <v>138</v>
      </c>
      <c r="BM148" s="245" t="s">
        <v>189</v>
      </c>
    </row>
    <row r="149" s="2" customFormat="1" ht="16.5" customHeight="1">
      <c r="A149" s="35"/>
      <c r="B149" s="36"/>
      <c r="C149" s="247" t="s">
        <v>190</v>
      </c>
      <c r="D149" s="247" t="s">
        <v>160</v>
      </c>
      <c r="E149" s="248" t="s">
        <v>191</v>
      </c>
      <c r="F149" s="249" t="s">
        <v>192</v>
      </c>
      <c r="G149" s="250" t="s">
        <v>157</v>
      </c>
      <c r="H149" s="251">
        <v>6</v>
      </c>
      <c r="I149" s="252"/>
      <c r="J149" s="253">
        <f>ROUND(I149*H149,2)</f>
        <v>0</v>
      </c>
      <c r="K149" s="254"/>
      <c r="L149" s="255"/>
      <c r="M149" s="256" t="s">
        <v>1</v>
      </c>
      <c r="N149" s="257" t="s">
        <v>40</v>
      </c>
      <c r="O149" s="88"/>
      <c r="P149" s="243">
        <f>O149*H149</f>
        <v>0</v>
      </c>
      <c r="Q149" s="243">
        <v>0.066000000000000003</v>
      </c>
      <c r="R149" s="243">
        <f>Q149*H149</f>
        <v>0.39600000000000002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163</v>
      </c>
      <c r="AT149" s="245" t="s">
        <v>160</v>
      </c>
      <c r="AU149" s="245" t="s">
        <v>85</v>
      </c>
      <c r="AY149" s="14" t="s">
        <v>131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14" t="s">
        <v>83</v>
      </c>
      <c r="BK149" s="246">
        <f>ROUND(I149*H149,2)</f>
        <v>0</v>
      </c>
      <c r="BL149" s="14" t="s">
        <v>138</v>
      </c>
      <c r="BM149" s="245" t="s">
        <v>193</v>
      </c>
    </row>
    <row r="150" s="2" customFormat="1" ht="16.5" customHeight="1">
      <c r="A150" s="35"/>
      <c r="B150" s="36"/>
      <c r="C150" s="247" t="s">
        <v>194</v>
      </c>
      <c r="D150" s="247" t="s">
        <v>160</v>
      </c>
      <c r="E150" s="248" t="s">
        <v>195</v>
      </c>
      <c r="F150" s="249" t="s">
        <v>196</v>
      </c>
      <c r="G150" s="250" t="s">
        <v>157</v>
      </c>
      <c r="H150" s="251">
        <v>1</v>
      </c>
      <c r="I150" s="252"/>
      <c r="J150" s="253">
        <f>ROUND(I150*H150,2)</f>
        <v>0</v>
      </c>
      <c r="K150" s="254"/>
      <c r="L150" s="255"/>
      <c r="M150" s="256" t="s">
        <v>1</v>
      </c>
      <c r="N150" s="257" t="s">
        <v>40</v>
      </c>
      <c r="O150" s="88"/>
      <c r="P150" s="243">
        <f>O150*H150</f>
        <v>0</v>
      </c>
      <c r="Q150" s="243">
        <v>0.066000000000000003</v>
      </c>
      <c r="R150" s="243">
        <f>Q150*H150</f>
        <v>0.066000000000000003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163</v>
      </c>
      <c r="AT150" s="245" t="s">
        <v>160</v>
      </c>
      <c r="AU150" s="245" t="s">
        <v>85</v>
      </c>
      <c r="AY150" s="14" t="s">
        <v>131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4" t="s">
        <v>83</v>
      </c>
      <c r="BK150" s="246">
        <f>ROUND(I150*H150,2)</f>
        <v>0</v>
      </c>
      <c r="BL150" s="14" t="s">
        <v>138</v>
      </c>
      <c r="BM150" s="245" t="s">
        <v>197</v>
      </c>
    </row>
    <row r="151" s="2" customFormat="1" ht="16.5" customHeight="1">
      <c r="A151" s="35"/>
      <c r="B151" s="36"/>
      <c r="C151" s="233" t="s">
        <v>198</v>
      </c>
      <c r="D151" s="233" t="s">
        <v>134</v>
      </c>
      <c r="E151" s="234" t="s">
        <v>199</v>
      </c>
      <c r="F151" s="235" t="s">
        <v>200</v>
      </c>
      <c r="G151" s="236" t="s">
        <v>188</v>
      </c>
      <c r="H151" s="237">
        <v>15.5</v>
      </c>
      <c r="I151" s="238"/>
      <c r="J151" s="239">
        <f>ROUND(I151*H151,2)</f>
        <v>0</v>
      </c>
      <c r="K151" s="240"/>
      <c r="L151" s="41"/>
      <c r="M151" s="241" t="s">
        <v>1</v>
      </c>
      <c r="N151" s="242" t="s">
        <v>40</v>
      </c>
      <c r="O151" s="8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138</v>
      </c>
      <c r="AT151" s="245" t="s">
        <v>134</v>
      </c>
      <c r="AU151" s="245" t="s">
        <v>85</v>
      </c>
      <c r="AY151" s="14" t="s">
        <v>131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4" t="s">
        <v>83</v>
      </c>
      <c r="BK151" s="246">
        <f>ROUND(I151*H151,2)</f>
        <v>0</v>
      </c>
      <c r="BL151" s="14" t="s">
        <v>138</v>
      </c>
      <c r="BM151" s="245" t="s">
        <v>201</v>
      </c>
    </row>
    <row r="152" s="2" customFormat="1" ht="44.25" customHeight="1">
      <c r="A152" s="35"/>
      <c r="B152" s="36"/>
      <c r="C152" s="247" t="s">
        <v>202</v>
      </c>
      <c r="D152" s="247" t="s">
        <v>160</v>
      </c>
      <c r="E152" s="248" t="s">
        <v>203</v>
      </c>
      <c r="F152" s="249" t="s">
        <v>204</v>
      </c>
      <c r="G152" s="250" t="s">
        <v>157</v>
      </c>
      <c r="H152" s="251">
        <v>6</v>
      </c>
      <c r="I152" s="252"/>
      <c r="J152" s="253">
        <f>ROUND(I152*H152,2)</f>
        <v>0</v>
      </c>
      <c r="K152" s="254"/>
      <c r="L152" s="255"/>
      <c r="M152" s="256" t="s">
        <v>1</v>
      </c>
      <c r="N152" s="257" t="s">
        <v>40</v>
      </c>
      <c r="O152" s="88"/>
      <c r="P152" s="243">
        <f>O152*H152</f>
        <v>0</v>
      </c>
      <c r="Q152" s="243">
        <v>0.078</v>
      </c>
      <c r="R152" s="243">
        <f>Q152*H152</f>
        <v>0.46799999999999997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163</v>
      </c>
      <c r="AT152" s="245" t="s">
        <v>160</v>
      </c>
      <c r="AU152" s="245" t="s">
        <v>85</v>
      </c>
      <c r="AY152" s="14" t="s">
        <v>131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4" t="s">
        <v>83</v>
      </c>
      <c r="BK152" s="246">
        <f>ROUND(I152*H152,2)</f>
        <v>0</v>
      </c>
      <c r="BL152" s="14" t="s">
        <v>138</v>
      </c>
      <c r="BM152" s="245" t="s">
        <v>205</v>
      </c>
    </row>
    <row r="153" s="2" customFormat="1" ht="16.5" customHeight="1">
      <c r="A153" s="35"/>
      <c r="B153" s="36"/>
      <c r="C153" s="247" t="s">
        <v>206</v>
      </c>
      <c r="D153" s="247" t="s">
        <v>160</v>
      </c>
      <c r="E153" s="248" t="s">
        <v>207</v>
      </c>
      <c r="F153" s="249" t="s">
        <v>208</v>
      </c>
      <c r="G153" s="250" t="s">
        <v>157</v>
      </c>
      <c r="H153" s="251">
        <v>1</v>
      </c>
      <c r="I153" s="252"/>
      <c r="J153" s="253">
        <f>ROUND(I153*H153,2)</f>
        <v>0</v>
      </c>
      <c r="K153" s="254"/>
      <c r="L153" s="255"/>
      <c r="M153" s="256" t="s">
        <v>1</v>
      </c>
      <c r="N153" s="257" t="s">
        <v>40</v>
      </c>
      <c r="O153" s="88"/>
      <c r="P153" s="243">
        <f>O153*H153</f>
        <v>0</v>
      </c>
      <c r="Q153" s="243">
        <v>0.078</v>
      </c>
      <c r="R153" s="243">
        <f>Q153*H153</f>
        <v>0.078</v>
      </c>
      <c r="S153" s="243">
        <v>0</v>
      </c>
      <c r="T153" s="24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5" t="s">
        <v>163</v>
      </c>
      <c r="AT153" s="245" t="s">
        <v>160</v>
      </c>
      <c r="AU153" s="245" t="s">
        <v>85</v>
      </c>
      <c r="AY153" s="14" t="s">
        <v>131</v>
      </c>
      <c r="BE153" s="246">
        <f>IF(N153="základní",J153,0)</f>
        <v>0</v>
      </c>
      <c r="BF153" s="246">
        <f>IF(N153="snížená",J153,0)</f>
        <v>0</v>
      </c>
      <c r="BG153" s="246">
        <f>IF(N153="zákl. přenesená",J153,0)</f>
        <v>0</v>
      </c>
      <c r="BH153" s="246">
        <f>IF(N153="sníž. přenesená",J153,0)</f>
        <v>0</v>
      </c>
      <c r="BI153" s="246">
        <f>IF(N153="nulová",J153,0)</f>
        <v>0</v>
      </c>
      <c r="BJ153" s="14" t="s">
        <v>83</v>
      </c>
      <c r="BK153" s="246">
        <f>ROUND(I153*H153,2)</f>
        <v>0</v>
      </c>
      <c r="BL153" s="14" t="s">
        <v>138</v>
      </c>
      <c r="BM153" s="245" t="s">
        <v>209</v>
      </c>
    </row>
    <row r="154" s="2" customFormat="1" ht="21.75" customHeight="1">
      <c r="A154" s="35"/>
      <c r="B154" s="36"/>
      <c r="C154" s="247" t="s">
        <v>210</v>
      </c>
      <c r="D154" s="247" t="s">
        <v>160</v>
      </c>
      <c r="E154" s="248" t="s">
        <v>211</v>
      </c>
      <c r="F154" s="249" t="s">
        <v>212</v>
      </c>
      <c r="G154" s="250" t="s">
        <v>157</v>
      </c>
      <c r="H154" s="251">
        <v>1</v>
      </c>
      <c r="I154" s="252"/>
      <c r="J154" s="253">
        <f>ROUND(I154*H154,2)</f>
        <v>0</v>
      </c>
      <c r="K154" s="254"/>
      <c r="L154" s="255"/>
      <c r="M154" s="256" t="s">
        <v>1</v>
      </c>
      <c r="N154" s="257" t="s">
        <v>40</v>
      </c>
      <c r="O154" s="88"/>
      <c r="P154" s="243">
        <f>O154*H154</f>
        <v>0</v>
      </c>
      <c r="Q154" s="243">
        <v>0.078</v>
      </c>
      <c r="R154" s="243">
        <f>Q154*H154</f>
        <v>0.078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163</v>
      </c>
      <c r="AT154" s="245" t="s">
        <v>160</v>
      </c>
      <c r="AU154" s="245" t="s">
        <v>85</v>
      </c>
      <c r="AY154" s="14" t="s">
        <v>131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4" t="s">
        <v>83</v>
      </c>
      <c r="BK154" s="246">
        <f>ROUND(I154*H154,2)</f>
        <v>0</v>
      </c>
      <c r="BL154" s="14" t="s">
        <v>138</v>
      </c>
      <c r="BM154" s="245" t="s">
        <v>213</v>
      </c>
    </row>
    <row r="155" s="12" customFormat="1" ht="22.8" customHeight="1">
      <c r="A155" s="12"/>
      <c r="B155" s="217"/>
      <c r="C155" s="218"/>
      <c r="D155" s="219" t="s">
        <v>74</v>
      </c>
      <c r="E155" s="231" t="s">
        <v>214</v>
      </c>
      <c r="F155" s="231" t="s">
        <v>215</v>
      </c>
      <c r="G155" s="218"/>
      <c r="H155" s="218"/>
      <c r="I155" s="221"/>
      <c r="J155" s="232">
        <f>BK155</f>
        <v>0</v>
      </c>
      <c r="K155" s="218"/>
      <c r="L155" s="223"/>
      <c r="M155" s="224"/>
      <c r="N155" s="225"/>
      <c r="O155" s="225"/>
      <c r="P155" s="226">
        <f>SUM(P156:P158)</f>
        <v>0</v>
      </c>
      <c r="Q155" s="225"/>
      <c r="R155" s="226">
        <f>SUM(R156:R158)</f>
        <v>0</v>
      </c>
      <c r="S155" s="225"/>
      <c r="T155" s="227">
        <f>SUM(T156:T158)</f>
        <v>0.94737500000000008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8" t="s">
        <v>83</v>
      </c>
      <c r="AT155" s="229" t="s">
        <v>74</v>
      </c>
      <c r="AU155" s="229" t="s">
        <v>83</v>
      </c>
      <c r="AY155" s="228" t="s">
        <v>131</v>
      </c>
      <c r="BK155" s="230">
        <f>SUM(BK156:BK158)</f>
        <v>0</v>
      </c>
    </row>
    <row r="156" s="2" customFormat="1" ht="33" customHeight="1">
      <c r="A156" s="35"/>
      <c r="B156" s="36"/>
      <c r="C156" s="233" t="s">
        <v>216</v>
      </c>
      <c r="D156" s="233" t="s">
        <v>134</v>
      </c>
      <c r="E156" s="234" t="s">
        <v>217</v>
      </c>
      <c r="F156" s="235" t="s">
        <v>218</v>
      </c>
      <c r="G156" s="236" t="s">
        <v>188</v>
      </c>
      <c r="H156" s="237">
        <v>15.5</v>
      </c>
      <c r="I156" s="238"/>
      <c r="J156" s="239">
        <f>ROUND(I156*H156,2)</f>
        <v>0</v>
      </c>
      <c r="K156" s="240"/>
      <c r="L156" s="41"/>
      <c r="M156" s="241" t="s">
        <v>1</v>
      </c>
      <c r="N156" s="242" t="s">
        <v>40</v>
      </c>
      <c r="O156" s="88"/>
      <c r="P156" s="243">
        <f>O156*H156</f>
        <v>0</v>
      </c>
      <c r="Q156" s="243">
        <v>0</v>
      </c>
      <c r="R156" s="243">
        <f>Q156*H156</f>
        <v>0</v>
      </c>
      <c r="S156" s="243">
        <v>0.0092499999999999995</v>
      </c>
      <c r="T156" s="244">
        <f>S156*H156</f>
        <v>0.143375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5" t="s">
        <v>138</v>
      </c>
      <c r="AT156" s="245" t="s">
        <v>134</v>
      </c>
      <c r="AU156" s="245" t="s">
        <v>85</v>
      </c>
      <c r="AY156" s="14" t="s">
        <v>131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14" t="s">
        <v>83</v>
      </c>
      <c r="BK156" s="246">
        <f>ROUND(I156*H156,2)</f>
        <v>0</v>
      </c>
      <c r="BL156" s="14" t="s">
        <v>138</v>
      </c>
      <c r="BM156" s="245" t="s">
        <v>219</v>
      </c>
    </row>
    <row r="157" s="2" customFormat="1" ht="21.75" customHeight="1">
      <c r="A157" s="35"/>
      <c r="B157" s="36"/>
      <c r="C157" s="233" t="s">
        <v>163</v>
      </c>
      <c r="D157" s="233" t="s">
        <v>134</v>
      </c>
      <c r="E157" s="234" t="s">
        <v>220</v>
      </c>
      <c r="F157" s="235" t="s">
        <v>221</v>
      </c>
      <c r="G157" s="236" t="s">
        <v>157</v>
      </c>
      <c r="H157" s="237">
        <v>2</v>
      </c>
      <c r="I157" s="238"/>
      <c r="J157" s="239">
        <f>ROUND(I157*H157,2)</f>
        <v>0</v>
      </c>
      <c r="K157" s="240"/>
      <c r="L157" s="41"/>
      <c r="M157" s="241" t="s">
        <v>1</v>
      </c>
      <c r="N157" s="242" t="s">
        <v>40</v>
      </c>
      <c r="O157" s="88"/>
      <c r="P157" s="243">
        <f>O157*H157</f>
        <v>0</v>
      </c>
      <c r="Q157" s="243">
        <v>0</v>
      </c>
      <c r="R157" s="243">
        <f>Q157*H157</f>
        <v>0</v>
      </c>
      <c r="S157" s="243">
        <v>0.192</v>
      </c>
      <c r="T157" s="244">
        <f>S157*H157</f>
        <v>0.38400000000000001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138</v>
      </c>
      <c r="AT157" s="245" t="s">
        <v>134</v>
      </c>
      <c r="AU157" s="245" t="s">
        <v>85</v>
      </c>
      <c r="AY157" s="14" t="s">
        <v>131</v>
      </c>
      <c r="BE157" s="246">
        <f>IF(N157="základní",J157,0)</f>
        <v>0</v>
      </c>
      <c r="BF157" s="246">
        <f>IF(N157="snížená",J157,0)</f>
        <v>0</v>
      </c>
      <c r="BG157" s="246">
        <f>IF(N157="zákl. přenesená",J157,0)</f>
        <v>0</v>
      </c>
      <c r="BH157" s="246">
        <f>IF(N157="sníž. přenesená",J157,0)</f>
        <v>0</v>
      </c>
      <c r="BI157" s="246">
        <f>IF(N157="nulová",J157,0)</f>
        <v>0</v>
      </c>
      <c r="BJ157" s="14" t="s">
        <v>83</v>
      </c>
      <c r="BK157" s="246">
        <f>ROUND(I157*H157,2)</f>
        <v>0</v>
      </c>
      <c r="BL157" s="14" t="s">
        <v>138</v>
      </c>
      <c r="BM157" s="245" t="s">
        <v>222</v>
      </c>
    </row>
    <row r="158" s="2" customFormat="1" ht="21.75" customHeight="1">
      <c r="A158" s="35"/>
      <c r="B158" s="36"/>
      <c r="C158" s="233" t="s">
        <v>214</v>
      </c>
      <c r="D158" s="233" t="s">
        <v>134</v>
      </c>
      <c r="E158" s="234" t="s">
        <v>223</v>
      </c>
      <c r="F158" s="235" t="s">
        <v>224</v>
      </c>
      <c r="G158" s="236" t="s">
        <v>157</v>
      </c>
      <c r="H158" s="237">
        <v>2</v>
      </c>
      <c r="I158" s="238"/>
      <c r="J158" s="239">
        <f>ROUND(I158*H158,2)</f>
        <v>0</v>
      </c>
      <c r="K158" s="240"/>
      <c r="L158" s="41"/>
      <c r="M158" s="241" t="s">
        <v>1</v>
      </c>
      <c r="N158" s="242" t="s">
        <v>40</v>
      </c>
      <c r="O158" s="88"/>
      <c r="P158" s="243">
        <f>O158*H158</f>
        <v>0</v>
      </c>
      <c r="Q158" s="243">
        <v>0</v>
      </c>
      <c r="R158" s="243">
        <f>Q158*H158</f>
        <v>0</v>
      </c>
      <c r="S158" s="243">
        <v>0.20999999999999999</v>
      </c>
      <c r="T158" s="244">
        <f>S158*H158</f>
        <v>0.41999999999999998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138</v>
      </c>
      <c r="AT158" s="245" t="s">
        <v>134</v>
      </c>
      <c r="AU158" s="245" t="s">
        <v>85</v>
      </c>
      <c r="AY158" s="14" t="s">
        <v>131</v>
      </c>
      <c r="BE158" s="246">
        <f>IF(N158="základní",J158,0)</f>
        <v>0</v>
      </c>
      <c r="BF158" s="246">
        <f>IF(N158="snížená",J158,0)</f>
        <v>0</v>
      </c>
      <c r="BG158" s="246">
        <f>IF(N158="zákl. přenesená",J158,0)</f>
        <v>0</v>
      </c>
      <c r="BH158" s="246">
        <f>IF(N158="sníž. přenesená",J158,0)</f>
        <v>0</v>
      </c>
      <c r="BI158" s="246">
        <f>IF(N158="nulová",J158,0)</f>
        <v>0</v>
      </c>
      <c r="BJ158" s="14" t="s">
        <v>83</v>
      </c>
      <c r="BK158" s="246">
        <f>ROUND(I158*H158,2)</f>
        <v>0</v>
      </c>
      <c r="BL158" s="14" t="s">
        <v>138</v>
      </c>
      <c r="BM158" s="245" t="s">
        <v>225</v>
      </c>
    </row>
    <row r="159" s="12" customFormat="1" ht="22.8" customHeight="1">
      <c r="A159" s="12"/>
      <c r="B159" s="217"/>
      <c r="C159" s="218"/>
      <c r="D159" s="219" t="s">
        <v>74</v>
      </c>
      <c r="E159" s="231" t="s">
        <v>226</v>
      </c>
      <c r="F159" s="231" t="s">
        <v>227</v>
      </c>
      <c r="G159" s="218"/>
      <c r="H159" s="218"/>
      <c r="I159" s="221"/>
      <c r="J159" s="232">
        <f>BK159</f>
        <v>0</v>
      </c>
      <c r="K159" s="218"/>
      <c r="L159" s="223"/>
      <c r="M159" s="224"/>
      <c r="N159" s="225"/>
      <c r="O159" s="225"/>
      <c r="P159" s="226">
        <f>SUM(P160:P162)</f>
        <v>0</v>
      </c>
      <c r="Q159" s="225"/>
      <c r="R159" s="226">
        <f>SUM(R160:R162)</f>
        <v>0</v>
      </c>
      <c r="S159" s="225"/>
      <c r="T159" s="227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8" t="s">
        <v>83</v>
      </c>
      <c r="AT159" s="229" t="s">
        <v>74</v>
      </c>
      <c r="AU159" s="229" t="s">
        <v>83</v>
      </c>
      <c r="AY159" s="228" t="s">
        <v>131</v>
      </c>
      <c r="BK159" s="230">
        <f>SUM(BK160:BK162)</f>
        <v>0</v>
      </c>
    </row>
    <row r="160" s="2" customFormat="1" ht="16.5" customHeight="1">
      <c r="A160" s="35"/>
      <c r="B160" s="36"/>
      <c r="C160" s="233" t="s">
        <v>8</v>
      </c>
      <c r="D160" s="233" t="s">
        <v>134</v>
      </c>
      <c r="E160" s="234" t="s">
        <v>228</v>
      </c>
      <c r="F160" s="235" t="s">
        <v>229</v>
      </c>
      <c r="G160" s="236" t="s">
        <v>230</v>
      </c>
      <c r="H160" s="237">
        <v>0.94699999999999995</v>
      </c>
      <c r="I160" s="238"/>
      <c r="J160" s="239">
        <f>ROUND(I160*H160,2)</f>
        <v>0</v>
      </c>
      <c r="K160" s="240"/>
      <c r="L160" s="41"/>
      <c r="M160" s="241" t="s">
        <v>1</v>
      </c>
      <c r="N160" s="242" t="s">
        <v>40</v>
      </c>
      <c r="O160" s="88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138</v>
      </c>
      <c r="AT160" s="245" t="s">
        <v>134</v>
      </c>
      <c r="AU160" s="245" t="s">
        <v>85</v>
      </c>
      <c r="AY160" s="14" t="s">
        <v>131</v>
      </c>
      <c r="BE160" s="246">
        <f>IF(N160="základní",J160,0)</f>
        <v>0</v>
      </c>
      <c r="BF160" s="246">
        <f>IF(N160="snížená",J160,0)</f>
        <v>0</v>
      </c>
      <c r="BG160" s="246">
        <f>IF(N160="zákl. přenesená",J160,0)</f>
        <v>0</v>
      </c>
      <c r="BH160" s="246">
        <f>IF(N160="sníž. přenesená",J160,0)</f>
        <v>0</v>
      </c>
      <c r="BI160" s="246">
        <f>IF(N160="nulová",J160,0)</f>
        <v>0</v>
      </c>
      <c r="BJ160" s="14" t="s">
        <v>83</v>
      </c>
      <c r="BK160" s="246">
        <f>ROUND(I160*H160,2)</f>
        <v>0</v>
      </c>
      <c r="BL160" s="14" t="s">
        <v>138</v>
      </c>
      <c r="BM160" s="245" t="s">
        <v>231</v>
      </c>
    </row>
    <row r="161" s="2" customFormat="1" ht="21.75" customHeight="1">
      <c r="A161" s="35"/>
      <c r="B161" s="36"/>
      <c r="C161" s="233" t="s">
        <v>232</v>
      </c>
      <c r="D161" s="233" t="s">
        <v>134</v>
      </c>
      <c r="E161" s="234" t="s">
        <v>233</v>
      </c>
      <c r="F161" s="235" t="s">
        <v>234</v>
      </c>
      <c r="G161" s="236" t="s">
        <v>230</v>
      </c>
      <c r="H161" s="237">
        <v>0.94699999999999995</v>
      </c>
      <c r="I161" s="238"/>
      <c r="J161" s="239">
        <f>ROUND(I161*H161,2)</f>
        <v>0</v>
      </c>
      <c r="K161" s="240"/>
      <c r="L161" s="41"/>
      <c r="M161" s="241" t="s">
        <v>1</v>
      </c>
      <c r="N161" s="242" t="s">
        <v>40</v>
      </c>
      <c r="O161" s="88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5" t="s">
        <v>138</v>
      </c>
      <c r="AT161" s="245" t="s">
        <v>134</v>
      </c>
      <c r="AU161" s="245" t="s">
        <v>85</v>
      </c>
      <c r="AY161" s="14" t="s">
        <v>131</v>
      </c>
      <c r="BE161" s="246">
        <f>IF(N161="základní",J161,0)</f>
        <v>0</v>
      </c>
      <c r="BF161" s="246">
        <f>IF(N161="snížená",J161,0)</f>
        <v>0</v>
      </c>
      <c r="BG161" s="246">
        <f>IF(N161="zákl. přenesená",J161,0)</f>
        <v>0</v>
      </c>
      <c r="BH161" s="246">
        <f>IF(N161="sníž. přenesená",J161,0)</f>
        <v>0</v>
      </c>
      <c r="BI161" s="246">
        <f>IF(N161="nulová",J161,0)</f>
        <v>0</v>
      </c>
      <c r="BJ161" s="14" t="s">
        <v>83</v>
      </c>
      <c r="BK161" s="246">
        <f>ROUND(I161*H161,2)</f>
        <v>0</v>
      </c>
      <c r="BL161" s="14" t="s">
        <v>138</v>
      </c>
      <c r="BM161" s="245" t="s">
        <v>235</v>
      </c>
    </row>
    <row r="162" s="2" customFormat="1" ht="16.5" customHeight="1">
      <c r="A162" s="35"/>
      <c r="B162" s="36"/>
      <c r="C162" s="233" t="s">
        <v>236</v>
      </c>
      <c r="D162" s="233" t="s">
        <v>134</v>
      </c>
      <c r="E162" s="234" t="s">
        <v>237</v>
      </c>
      <c r="F162" s="235" t="s">
        <v>238</v>
      </c>
      <c r="G162" s="236" t="s">
        <v>230</v>
      </c>
      <c r="H162" s="237">
        <v>-0.94699999999999995</v>
      </c>
      <c r="I162" s="238"/>
      <c r="J162" s="239">
        <f>ROUND(I162*H162,2)</f>
        <v>0</v>
      </c>
      <c r="K162" s="240"/>
      <c r="L162" s="41"/>
      <c r="M162" s="241" t="s">
        <v>1</v>
      </c>
      <c r="N162" s="242" t="s">
        <v>40</v>
      </c>
      <c r="O162" s="88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138</v>
      </c>
      <c r="AT162" s="245" t="s">
        <v>134</v>
      </c>
      <c r="AU162" s="245" t="s">
        <v>85</v>
      </c>
      <c r="AY162" s="14" t="s">
        <v>131</v>
      </c>
      <c r="BE162" s="246">
        <f>IF(N162="základní",J162,0)</f>
        <v>0</v>
      </c>
      <c r="BF162" s="246">
        <f>IF(N162="snížená",J162,0)</f>
        <v>0</v>
      </c>
      <c r="BG162" s="246">
        <f>IF(N162="zákl. přenesená",J162,0)</f>
        <v>0</v>
      </c>
      <c r="BH162" s="246">
        <f>IF(N162="sníž. přenesená",J162,0)</f>
        <v>0</v>
      </c>
      <c r="BI162" s="246">
        <f>IF(N162="nulová",J162,0)</f>
        <v>0</v>
      </c>
      <c r="BJ162" s="14" t="s">
        <v>83</v>
      </c>
      <c r="BK162" s="246">
        <f>ROUND(I162*H162,2)</f>
        <v>0</v>
      </c>
      <c r="BL162" s="14" t="s">
        <v>138</v>
      </c>
      <c r="BM162" s="245" t="s">
        <v>239</v>
      </c>
    </row>
    <row r="163" s="12" customFormat="1" ht="22.8" customHeight="1">
      <c r="A163" s="12"/>
      <c r="B163" s="217"/>
      <c r="C163" s="218"/>
      <c r="D163" s="219" t="s">
        <v>74</v>
      </c>
      <c r="E163" s="231" t="s">
        <v>240</v>
      </c>
      <c r="F163" s="231" t="s">
        <v>241</v>
      </c>
      <c r="G163" s="218"/>
      <c r="H163" s="218"/>
      <c r="I163" s="221"/>
      <c r="J163" s="232">
        <f>BK163</f>
        <v>0</v>
      </c>
      <c r="K163" s="218"/>
      <c r="L163" s="223"/>
      <c r="M163" s="224"/>
      <c r="N163" s="225"/>
      <c r="O163" s="225"/>
      <c r="P163" s="226">
        <f>P164</f>
        <v>0</v>
      </c>
      <c r="Q163" s="225"/>
      <c r="R163" s="226">
        <f>R164</f>
        <v>0</v>
      </c>
      <c r="S163" s="225"/>
      <c r="T163" s="227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8" t="s">
        <v>83</v>
      </c>
      <c r="AT163" s="229" t="s">
        <v>74</v>
      </c>
      <c r="AU163" s="229" t="s">
        <v>83</v>
      </c>
      <c r="AY163" s="228" t="s">
        <v>131</v>
      </c>
      <c r="BK163" s="230">
        <f>BK164</f>
        <v>0</v>
      </c>
    </row>
    <row r="164" s="2" customFormat="1" ht="21.75" customHeight="1">
      <c r="A164" s="35"/>
      <c r="B164" s="36"/>
      <c r="C164" s="233" t="s">
        <v>242</v>
      </c>
      <c r="D164" s="233" t="s">
        <v>134</v>
      </c>
      <c r="E164" s="234" t="s">
        <v>243</v>
      </c>
      <c r="F164" s="235" t="s">
        <v>244</v>
      </c>
      <c r="G164" s="236" t="s">
        <v>230</v>
      </c>
      <c r="H164" s="237">
        <v>1.9990000000000001</v>
      </c>
      <c r="I164" s="238"/>
      <c r="J164" s="239">
        <f>ROUND(I164*H164,2)</f>
        <v>0</v>
      </c>
      <c r="K164" s="240"/>
      <c r="L164" s="41"/>
      <c r="M164" s="241" t="s">
        <v>1</v>
      </c>
      <c r="N164" s="242" t="s">
        <v>40</v>
      </c>
      <c r="O164" s="88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138</v>
      </c>
      <c r="AT164" s="245" t="s">
        <v>134</v>
      </c>
      <c r="AU164" s="245" t="s">
        <v>85</v>
      </c>
      <c r="AY164" s="14" t="s">
        <v>131</v>
      </c>
      <c r="BE164" s="246">
        <f>IF(N164="základní",J164,0)</f>
        <v>0</v>
      </c>
      <c r="BF164" s="246">
        <f>IF(N164="snížená",J164,0)</f>
        <v>0</v>
      </c>
      <c r="BG164" s="246">
        <f>IF(N164="zákl. přenesená",J164,0)</f>
        <v>0</v>
      </c>
      <c r="BH164" s="246">
        <f>IF(N164="sníž. přenesená",J164,0)</f>
        <v>0</v>
      </c>
      <c r="BI164" s="246">
        <f>IF(N164="nulová",J164,0)</f>
        <v>0</v>
      </c>
      <c r="BJ164" s="14" t="s">
        <v>83</v>
      </c>
      <c r="BK164" s="246">
        <f>ROUND(I164*H164,2)</f>
        <v>0</v>
      </c>
      <c r="BL164" s="14" t="s">
        <v>138</v>
      </c>
      <c r="BM164" s="245" t="s">
        <v>245</v>
      </c>
    </row>
    <row r="165" s="12" customFormat="1" ht="25.92" customHeight="1">
      <c r="A165" s="12"/>
      <c r="B165" s="217"/>
      <c r="C165" s="218"/>
      <c r="D165" s="219" t="s">
        <v>74</v>
      </c>
      <c r="E165" s="220" t="s">
        <v>246</v>
      </c>
      <c r="F165" s="220" t="s">
        <v>247</v>
      </c>
      <c r="G165" s="218"/>
      <c r="H165" s="218"/>
      <c r="I165" s="221"/>
      <c r="J165" s="222">
        <f>BK165</f>
        <v>0</v>
      </c>
      <c r="K165" s="218"/>
      <c r="L165" s="223"/>
      <c r="M165" s="224"/>
      <c r="N165" s="225"/>
      <c r="O165" s="225"/>
      <c r="P165" s="226">
        <f>P166</f>
        <v>0</v>
      </c>
      <c r="Q165" s="225"/>
      <c r="R165" s="226">
        <f>R166</f>
        <v>0.0018000000000000002</v>
      </c>
      <c r="S165" s="225"/>
      <c r="T165" s="227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8" t="s">
        <v>85</v>
      </c>
      <c r="AT165" s="229" t="s">
        <v>74</v>
      </c>
      <c r="AU165" s="229" t="s">
        <v>75</v>
      </c>
      <c r="AY165" s="228" t="s">
        <v>131</v>
      </c>
      <c r="BK165" s="230">
        <f>BK166</f>
        <v>0</v>
      </c>
    </row>
    <row r="166" s="12" customFormat="1" ht="22.8" customHeight="1">
      <c r="A166" s="12"/>
      <c r="B166" s="217"/>
      <c r="C166" s="218"/>
      <c r="D166" s="219" t="s">
        <v>74</v>
      </c>
      <c r="E166" s="231" t="s">
        <v>248</v>
      </c>
      <c r="F166" s="231" t="s">
        <v>249</v>
      </c>
      <c r="G166" s="218"/>
      <c r="H166" s="218"/>
      <c r="I166" s="221"/>
      <c r="J166" s="232">
        <f>BK166</f>
        <v>0</v>
      </c>
      <c r="K166" s="218"/>
      <c r="L166" s="223"/>
      <c r="M166" s="224"/>
      <c r="N166" s="225"/>
      <c r="O166" s="225"/>
      <c r="P166" s="226">
        <f>SUM(P167:P170)</f>
        <v>0</v>
      </c>
      <c r="Q166" s="225"/>
      <c r="R166" s="226">
        <f>SUM(R167:R170)</f>
        <v>0.0018000000000000002</v>
      </c>
      <c r="S166" s="225"/>
      <c r="T166" s="227">
        <f>SUM(T167:T170)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8" t="s">
        <v>85</v>
      </c>
      <c r="AT166" s="229" t="s">
        <v>74</v>
      </c>
      <c r="AU166" s="229" t="s">
        <v>83</v>
      </c>
      <c r="AY166" s="228" t="s">
        <v>131</v>
      </c>
      <c r="BK166" s="230">
        <f>SUM(BK167:BK170)</f>
        <v>0</v>
      </c>
    </row>
    <row r="167" s="2" customFormat="1" ht="33" customHeight="1">
      <c r="A167" s="35"/>
      <c r="B167" s="36"/>
      <c r="C167" s="233" t="s">
        <v>250</v>
      </c>
      <c r="D167" s="233" t="s">
        <v>134</v>
      </c>
      <c r="E167" s="234" t="s">
        <v>251</v>
      </c>
      <c r="F167" s="235" t="s">
        <v>252</v>
      </c>
      <c r="G167" s="236" t="s">
        <v>253</v>
      </c>
      <c r="H167" s="237">
        <v>4</v>
      </c>
      <c r="I167" s="238"/>
      <c r="J167" s="239">
        <f>ROUND(I167*H167,2)</f>
        <v>0</v>
      </c>
      <c r="K167" s="240"/>
      <c r="L167" s="41"/>
      <c r="M167" s="241" t="s">
        <v>1</v>
      </c>
      <c r="N167" s="242" t="s">
        <v>40</v>
      </c>
      <c r="O167" s="88"/>
      <c r="P167" s="243">
        <f>O167*H167</f>
        <v>0</v>
      </c>
      <c r="Q167" s="243">
        <v>0.00011</v>
      </c>
      <c r="R167" s="243">
        <f>Q167*H167</f>
        <v>0.00044000000000000002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232</v>
      </c>
      <c r="AT167" s="245" t="s">
        <v>134</v>
      </c>
      <c r="AU167" s="245" t="s">
        <v>85</v>
      </c>
      <c r="AY167" s="14" t="s">
        <v>131</v>
      </c>
      <c r="BE167" s="246">
        <f>IF(N167="základní",J167,0)</f>
        <v>0</v>
      </c>
      <c r="BF167" s="246">
        <f>IF(N167="snížená",J167,0)</f>
        <v>0</v>
      </c>
      <c r="BG167" s="246">
        <f>IF(N167="zákl. přenesená",J167,0)</f>
        <v>0</v>
      </c>
      <c r="BH167" s="246">
        <f>IF(N167="sníž. přenesená",J167,0)</f>
        <v>0</v>
      </c>
      <c r="BI167" s="246">
        <f>IF(N167="nulová",J167,0)</f>
        <v>0</v>
      </c>
      <c r="BJ167" s="14" t="s">
        <v>83</v>
      </c>
      <c r="BK167" s="246">
        <f>ROUND(I167*H167,2)</f>
        <v>0</v>
      </c>
      <c r="BL167" s="14" t="s">
        <v>232</v>
      </c>
      <c r="BM167" s="245" t="s">
        <v>254</v>
      </c>
    </row>
    <row r="168" s="2" customFormat="1" ht="16.5" customHeight="1">
      <c r="A168" s="35"/>
      <c r="B168" s="36"/>
      <c r="C168" s="233" t="s">
        <v>255</v>
      </c>
      <c r="D168" s="233" t="s">
        <v>134</v>
      </c>
      <c r="E168" s="234" t="s">
        <v>256</v>
      </c>
      <c r="F168" s="235" t="s">
        <v>257</v>
      </c>
      <c r="G168" s="236" t="s">
        <v>253</v>
      </c>
      <c r="H168" s="237">
        <v>4</v>
      </c>
      <c r="I168" s="238"/>
      <c r="J168" s="239">
        <f>ROUND(I168*H168,2)</f>
        <v>0</v>
      </c>
      <c r="K168" s="240"/>
      <c r="L168" s="41"/>
      <c r="M168" s="241" t="s">
        <v>1</v>
      </c>
      <c r="N168" s="242" t="s">
        <v>40</v>
      </c>
      <c r="O168" s="88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232</v>
      </c>
      <c r="AT168" s="245" t="s">
        <v>134</v>
      </c>
      <c r="AU168" s="245" t="s">
        <v>85</v>
      </c>
      <c r="AY168" s="14" t="s">
        <v>131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14" t="s">
        <v>83</v>
      </c>
      <c r="BK168" s="246">
        <f>ROUND(I168*H168,2)</f>
        <v>0</v>
      </c>
      <c r="BL168" s="14" t="s">
        <v>232</v>
      </c>
      <c r="BM168" s="245" t="s">
        <v>258</v>
      </c>
    </row>
    <row r="169" s="2" customFormat="1" ht="21.75" customHeight="1">
      <c r="A169" s="35"/>
      <c r="B169" s="36"/>
      <c r="C169" s="233" t="s">
        <v>259</v>
      </c>
      <c r="D169" s="233" t="s">
        <v>134</v>
      </c>
      <c r="E169" s="234" t="s">
        <v>260</v>
      </c>
      <c r="F169" s="235" t="s">
        <v>261</v>
      </c>
      <c r="G169" s="236" t="s">
        <v>253</v>
      </c>
      <c r="H169" s="237">
        <v>4</v>
      </c>
      <c r="I169" s="238"/>
      <c r="J169" s="239">
        <f>ROUND(I169*H169,2)</f>
        <v>0</v>
      </c>
      <c r="K169" s="240"/>
      <c r="L169" s="41"/>
      <c r="M169" s="241" t="s">
        <v>1</v>
      </c>
      <c r="N169" s="242" t="s">
        <v>40</v>
      </c>
      <c r="O169" s="88"/>
      <c r="P169" s="243">
        <f>O169*H169</f>
        <v>0</v>
      </c>
      <c r="Q169" s="243">
        <v>0.00017000000000000001</v>
      </c>
      <c r="R169" s="243">
        <f>Q169*H169</f>
        <v>0.00068000000000000005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232</v>
      </c>
      <c r="AT169" s="245" t="s">
        <v>134</v>
      </c>
      <c r="AU169" s="245" t="s">
        <v>85</v>
      </c>
      <c r="AY169" s="14" t="s">
        <v>131</v>
      </c>
      <c r="BE169" s="246">
        <f>IF(N169="základní",J169,0)</f>
        <v>0</v>
      </c>
      <c r="BF169" s="246">
        <f>IF(N169="snížená",J169,0)</f>
        <v>0</v>
      </c>
      <c r="BG169" s="246">
        <f>IF(N169="zákl. přenesená",J169,0)</f>
        <v>0</v>
      </c>
      <c r="BH169" s="246">
        <f>IF(N169="sníž. přenesená",J169,0)</f>
        <v>0</v>
      </c>
      <c r="BI169" s="246">
        <f>IF(N169="nulová",J169,0)</f>
        <v>0</v>
      </c>
      <c r="BJ169" s="14" t="s">
        <v>83</v>
      </c>
      <c r="BK169" s="246">
        <f>ROUND(I169*H169,2)</f>
        <v>0</v>
      </c>
      <c r="BL169" s="14" t="s">
        <v>232</v>
      </c>
      <c r="BM169" s="245" t="s">
        <v>262</v>
      </c>
    </row>
    <row r="170" s="2" customFormat="1" ht="21.75" customHeight="1">
      <c r="A170" s="35"/>
      <c r="B170" s="36"/>
      <c r="C170" s="233" t="s">
        <v>263</v>
      </c>
      <c r="D170" s="233" t="s">
        <v>134</v>
      </c>
      <c r="E170" s="234" t="s">
        <v>264</v>
      </c>
      <c r="F170" s="235" t="s">
        <v>265</v>
      </c>
      <c r="G170" s="236" t="s">
        <v>253</v>
      </c>
      <c r="H170" s="237">
        <v>4</v>
      </c>
      <c r="I170" s="238"/>
      <c r="J170" s="239">
        <f>ROUND(I170*H170,2)</f>
        <v>0</v>
      </c>
      <c r="K170" s="240"/>
      <c r="L170" s="41"/>
      <c r="M170" s="241" t="s">
        <v>1</v>
      </c>
      <c r="N170" s="242" t="s">
        <v>40</v>
      </c>
      <c r="O170" s="88"/>
      <c r="P170" s="243">
        <f>O170*H170</f>
        <v>0</v>
      </c>
      <c r="Q170" s="243">
        <v>0.00017000000000000001</v>
      </c>
      <c r="R170" s="243">
        <f>Q170*H170</f>
        <v>0.00068000000000000005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232</v>
      </c>
      <c r="AT170" s="245" t="s">
        <v>134</v>
      </c>
      <c r="AU170" s="245" t="s">
        <v>85</v>
      </c>
      <c r="AY170" s="14" t="s">
        <v>131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14" t="s">
        <v>83</v>
      </c>
      <c r="BK170" s="246">
        <f>ROUND(I170*H170,2)</f>
        <v>0</v>
      </c>
      <c r="BL170" s="14" t="s">
        <v>232</v>
      </c>
      <c r="BM170" s="245" t="s">
        <v>266</v>
      </c>
    </row>
    <row r="171" s="12" customFormat="1" ht="25.92" customHeight="1">
      <c r="A171" s="12"/>
      <c r="B171" s="217"/>
      <c r="C171" s="218"/>
      <c r="D171" s="219" t="s">
        <v>74</v>
      </c>
      <c r="E171" s="220" t="s">
        <v>267</v>
      </c>
      <c r="F171" s="220" t="s">
        <v>268</v>
      </c>
      <c r="G171" s="218"/>
      <c r="H171" s="218"/>
      <c r="I171" s="221"/>
      <c r="J171" s="222">
        <f>BK171</f>
        <v>0</v>
      </c>
      <c r="K171" s="218"/>
      <c r="L171" s="223"/>
      <c r="M171" s="224"/>
      <c r="N171" s="225"/>
      <c r="O171" s="225"/>
      <c r="P171" s="226">
        <f>SUM(P172:P173)</f>
        <v>0</v>
      </c>
      <c r="Q171" s="225"/>
      <c r="R171" s="226">
        <f>SUM(R172:R173)</f>
        <v>0</v>
      </c>
      <c r="S171" s="225"/>
      <c r="T171" s="227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8" t="s">
        <v>138</v>
      </c>
      <c r="AT171" s="229" t="s">
        <v>74</v>
      </c>
      <c r="AU171" s="229" t="s">
        <v>75</v>
      </c>
      <c r="AY171" s="228" t="s">
        <v>131</v>
      </c>
      <c r="BK171" s="230">
        <f>SUM(BK172:BK173)</f>
        <v>0</v>
      </c>
    </row>
    <row r="172" s="2" customFormat="1" ht="33" customHeight="1">
      <c r="A172" s="35"/>
      <c r="B172" s="36"/>
      <c r="C172" s="233" t="s">
        <v>269</v>
      </c>
      <c r="D172" s="233" t="s">
        <v>134</v>
      </c>
      <c r="E172" s="234" t="s">
        <v>270</v>
      </c>
      <c r="F172" s="235" t="s">
        <v>271</v>
      </c>
      <c r="G172" s="236" t="s">
        <v>272</v>
      </c>
      <c r="H172" s="237">
        <v>6</v>
      </c>
      <c r="I172" s="238"/>
      <c r="J172" s="239">
        <f>ROUND(I172*H172,2)</f>
        <v>0</v>
      </c>
      <c r="K172" s="240"/>
      <c r="L172" s="41"/>
      <c r="M172" s="241" t="s">
        <v>1</v>
      </c>
      <c r="N172" s="242" t="s">
        <v>40</v>
      </c>
      <c r="O172" s="88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273</v>
      </c>
      <c r="AT172" s="245" t="s">
        <v>134</v>
      </c>
      <c r="AU172" s="245" t="s">
        <v>83</v>
      </c>
      <c r="AY172" s="14" t="s">
        <v>131</v>
      </c>
      <c r="BE172" s="246">
        <f>IF(N172="základní",J172,0)</f>
        <v>0</v>
      </c>
      <c r="BF172" s="246">
        <f>IF(N172="snížená",J172,0)</f>
        <v>0</v>
      </c>
      <c r="BG172" s="246">
        <f>IF(N172="zákl. přenesená",J172,0)</f>
        <v>0</v>
      </c>
      <c r="BH172" s="246">
        <f>IF(N172="sníž. přenesená",J172,0)</f>
        <v>0</v>
      </c>
      <c r="BI172" s="246">
        <f>IF(N172="nulová",J172,0)</f>
        <v>0</v>
      </c>
      <c r="BJ172" s="14" t="s">
        <v>83</v>
      </c>
      <c r="BK172" s="246">
        <f>ROUND(I172*H172,2)</f>
        <v>0</v>
      </c>
      <c r="BL172" s="14" t="s">
        <v>273</v>
      </c>
      <c r="BM172" s="245" t="s">
        <v>274</v>
      </c>
    </row>
    <row r="173" s="2" customFormat="1" ht="21.75" customHeight="1">
      <c r="A173" s="35"/>
      <c r="B173" s="36"/>
      <c r="C173" s="233" t="s">
        <v>275</v>
      </c>
      <c r="D173" s="233" t="s">
        <v>134</v>
      </c>
      <c r="E173" s="234" t="s">
        <v>276</v>
      </c>
      <c r="F173" s="235" t="s">
        <v>277</v>
      </c>
      <c r="G173" s="236" t="s">
        <v>272</v>
      </c>
      <c r="H173" s="237">
        <v>6</v>
      </c>
      <c r="I173" s="238"/>
      <c r="J173" s="239">
        <f>ROUND(I173*H173,2)</f>
        <v>0</v>
      </c>
      <c r="K173" s="240"/>
      <c r="L173" s="41"/>
      <c r="M173" s="241" t="s">
        <v>1</v>
      </c>
      <c r="N173" s="242" t="s">
        <v>40</v>
      </c>
      <c r="O173" s="88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273</v>
      </c>
      <c r="AT173" s="245" t="s">
        <v>134</v>
      </c>
      <c r="AU173" s="245" t="s">
        <v>83</v>
      </c>
      <c r="AY173" s="14" t="s">
        <v>131</v>
      </c>
      <c r="BE173" s="246">
        <f>IF(N173="základní",J173,0)</f>
        <v>0</v>
      </c>
      <c r="BF173" s="246">
        <f>IF(N173="snížená",J173,0)</f>
        <v>0</v>
      </c>
      <c r="BG173" s="246">
        <f>IF(N173="zákl. přenesená",J173,0)</f>
        <v>0</v>
      </c>
      <c r="BH173" s="246">
        <f>IF(N173="sníž. přenesená",J173,0)</f>
        <v>0</v>
      </c>
      <c r="BI173" s="246">
        <f>IF(N173="nulová",J173,0)</f>
        <v>0</v>
      </c>
      <c r="BJ173" s="14" t="s">
        <v>83</v>
      </c>
      <c r="BK173" s="246">
        <f>ROUND(I173*H173,2)</f>
        <v>0</v>
      </c>
      <c r="BL173" s="14" t="s">
        <v>273</v>
      </c>
      <c r="BM173" s="245" t="s">
        <v>278</v>
      </c>
    </row>
    <row r="174" s="12" customFormat="1" ht="25.92" customHeight="1">
      <c r="A174" s="12"/>
      <c r="B174" s="217"/>
      <c r="C174" s="218"/>
      <c r="D174" s="219" t="s">
        <v>74</v>
      </c>
      <c r="E174" s="220" t="s">
        <v>279</v>
      </c>
      <c r="F174" s="220" t="s">
        <v>280</v>
      </c>
      <c r="G174" s="218"/>
      <c r="H174" s="218"/>
      <c r="I174" s="221"/>
      <c r="J174" s="222">
        <f>BK174</f>
        <v>0</v>
      </c>
      <c r="K174" s="218"/>
      <c r="L174" s="223"/>
      <c r="M174" s="224"/>
      <c r="N174" s="225"/>
      <c r="O174" s="225"/>
      <c r="P174" s="226">
        <f>P175</f>
        <v>0</v>
      </c>
      <c r="Q174" s="225"/>
      <c r="R174" s="226">
        <f>R175</f>
        <v>0</v>
      </c>
      <c r="S174" s="225"/>
      <c r="T174" s="227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8" t="s">
        <v>138</v>
      </c>
      <c r="AT174" s="229" t="s">
        <v>74</v>
      </c>
      <c r="AU174" s="229" t="s">
        <v>75</v>
      </c>
      <c r="AY174" s="228" t="s">
        <v>131</v>
      </c>
      <c r="BK174" s="230">
        <f>BK175</f>
        <v>0</v>
      </c>
    </row>
    <row r="175" s="2" customFormat="1" ht="21.75" customHeight="1">
      <c r="A175" s="35"/>
      <c r="B175" s="36"/>
      <c r="C175" s="233" t="s">
        <v>83</v>
      </c>
      <c r="D175" s="233" t="s">
        <v>134</v>
      </c>
      <c r="E175" s="234" t="s">
        <v>281</v>
      </c>
      <c r="F175" s="235" t="s">
        <v>282</v>
      </c>
      <c r="G175" s="236" t="s">
        <v>283</v>
      </c>
      <c r="H175" s="237">
        <v>1</v>
      </c>
      <c r="I175" s="238"/>
      <c r="J175" s="239">
        <f>ROUND(I175*H175,2)</f>
        <v>0</v>
      </c>
      <c r="K175" s="240"/>
      <c r="L175" s="41"/>
      <c r="M175" s="241" t="s">
        <v>1</v>
      </c>
      <c r="N175" s="242" t="s">
        <v>40</v>
      </c>
      <c r="O175" s="88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5" t="s">
        <v>273</v>
      </c>
      <c r="AT175" s="245" t="s">
        <v>134</v>
      </c>
      <c r="AU175" s="245" t="s">
        <v>83</v>
      </c>
      <c r="AY175" s="14" t="s">
        <v>131</v>
      </c>
      <c r="BE175" s="246">
        <f>IF(N175="základní",J175,0)</f>
        <v>0</v>
      </c>
      <c r="BF175" s="246">
        <f>IF(N175="snížená",J175,0)</f>
        <v>0</v>
      </c>
      <c r="BG175" s="246">
        <f>IF(N175="zákl. přenesená",J175,0)</f>
        <v>0</v>
      </c>
      <c r="BH175" s="246">
        <f>IF(N175="sníž. přenesená",J175,0)</f>
        <v>0</v>
      </c>
      <c r="BI175" s="246">
        <f>IF(N175="nulová",J175,0)</f>
        <v>0</v>
      </c>
      <c r="BJ175" s="14" t="s">
        <v>83</v>
      </c>
      <c r="BK175" s="246">
        <f>ROUND(I175*H175,2)</f>
        <v>0</v>
      </c>
      <c r="BL175" s="14" t="s">
        <v>273</v>
      </c>
      <c r="BM175" s="245" t="s">
        <v>284</v>
      </c>
    </row>
    <row r="176" s="12" customFormat="1" ht="25.92" customHeight="1">
      <c r="A176" s="12"/>
      <c r="B176" s="217"/>
      <c r="C176" s="218"/>
      <c r="D176" s="219" t="s">
        <v>74</v>
      </c>
      <c r="E176" s="220" t="s">
        <v>285</v>
      </c>
      <c r="F176" s="220" t="s">
        <v>286</v>
      </c>
      <c r="G176" s="218"/>
      <c r="H176" s="218"/>
      <c r="I176" s="221"/>
      <c r="J176" s="222">
        <f>BK176</f>
        <v>0</v>
      </c>
      <c r="K176" s="218"/>
      <c r="L176" s="223"/>
      <c r="M176" s="224"/>
      <c r="N176" s="225"/>
      <c r="O176" s="225"/>
      <c r="P176" s="226">
        <f>P177+P179+P181+P183</f>
        <v>0</v>
      </c>
      <c r="Q176" s="225"/>
      <c r="R176" s="226">
        <f>R177+R179+R181+R183</f>
        <v>0</v>
      </c>
      <c r="S176" s="225"/>
      <c r="T176" s="227">
        <f>T177+T179+T181+T183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8" t="s">
        <v>287</v>
      </c>
      <c r="AT176" s="229" t="s">
        <v>74</v>
      </c>
      <c r="AU176" s="229" t="s">
        <v>75</v>
      </c>
      <c r="AY176" s="228" t="s">
        <v>131</v>
      </c>
      <c r="BK176" s="230">
        <f>BK177+BK179+BK181+BK183</f>
        <v>0</v>
      </c>
    </row>
    <row r="177" s="12" customFormat="1" ht="22.8" customHeight="1">
      <c r="A177" s="12"/>
      <c r="B177" s="217"/>
      <c r="C177" s="218"/>
      <c r="D177" s="219" t="s">
        <v>74</v>
      </c>
      <c r="E177" s="231" t="s">
        <v>288</v>
      </c>
      <c r="F177" s="231" t="s">
        <v>289</v>
      </c>
      <c r="G177" s="218"/>
      <c r="H177" s="218"/>
      <c r="I177" s="221"/>
      <c r="J177" s="232">
        <f>BK177</f>
        <v>0</v>
      </c>
      <c r="K177" s="218"/>
      <c r="L177" s="223"/>
      <c r="M177" s="224"/>
      <c r="N177" s="225"/>
      <c r="O177" s="225"/>
      <c r="P177" s="226">
        <f>P178</f>
        <v>0</v>
      </c>
      <c r="Q177" s="225"/>
      <c r="R177" s="226">
        <f>R178</f>
        <v>0</v>
      </c>
      <c r="S177" s="225"/>
      <c r="T177" s="227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8" t="s">
        <v>287</v>
      </c>
      <c r="AT177" s="229" t="s">
        <v>74</v>
      </c>
      <c r="AU177" s="229" t="s">
        <v>83</v>
      </c>
      <c r="AY177" s="228" t="s">
        <v>131</v>
      </c>
      <c r="BK177" s="230">
        <f>BK178</f>
        <v>0</v>
      </c>
    </row>
    <row r="178" s="2" customFormat="1" ht="21.75" customHeight="1">
      <c r="A178" s="35"/>
      <c r="B178" s="36"/>
      <c r="C178" s="233" t="s">
        <v>152</v>
      </c>
      <c r="D178" s="233" t="s">
        <v>134</v>
      </c>
      <c r="E178" s="234" t="s">
        <v>290</v>
      </c>
      <c r="F178" s="235" t="s">
        <v>291</v>
      </c>
      <c r="G178" s="236" t="s">
        <v>292</v>
      </c>
      <c r="H178" s="237">
        <v>1</v>
      </c>
      <c r="I178" s="238"/>
      <c r="J178" s="239">
        <f>ROUND(I178*H178,2)</f>
        <v>0</v>
      </c>
      <c r="K178" s="240"/>
      <c r="L178" s="41"/>
      <c r="M178" s="241" t="s">
        <v>1</v>
      </c>
      <c r="N178" s="242" t="s">
        <v>40</v>
      </c>
      <c r="O178" s="88"/>
      <c r="P178" s="243">
        <f>O178*H178</f>
        <v>0</v>
      </c>
      <c r="Q178" s="243">
        <v>0</v>
      </c>
      <c r="R178" s="243">
        <f>Q178*H178</f>
        <v>0</v>
      </c>
      <c r="S178" s="243">
        <v>0</v>
      </c>
      <c r="T178" s="24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5" t="s">
        <v>293</v>
      </c>
      <c r="AT178" s="245" t="s">
        <v>134</v>
      </c>
      <c r="AU178" s="245" t="s">
        <v>85</v>
      </c>
      <c r="AY178" s="14" t="s">
        <v>131</v>
      </c>
      <c r="BE178" s="246">
        <f>IF(N178="základní",J178,0)</f>
        <v>0</v>
      </c>
      <c r="BF178" s="246">
        <f>IF(N178="snížená",J178,0)</f>
        <v>0</v>
      </c>
      <c r="BG178" s="246">
        <f>IF(N178="zákl. přenesená",J178,0)</f>
        <v>0</v>
      </c>
      <c r="BH178" s="246">
        <f>IF(N178="sníž. přenesená",J178,0)</f>
        <v>0</v>
      </c>
      <c r="BI178" s="246">
        <f>IF(N178="nulová",J178,0)</f>
        <v>0</v>
      </c>
      <c r="BJ178" s="14" t="s">
        <v>83</v>
      </c>
      <c r="BK178" s="246">
        <f>ROUND(I178*H178,2)</f>
        <v>0</v>
      </c>
      <c r="BL178" s="14" t="s">
        <v>293</v>
      </c>
      <c r="BM178" s="245" t="s">
        <v>294</v>
      </c>
    </row>
    <row r="179" s="12" customFormat="1" ht="22.8" customHeight="1">
      <c r="A179" s="12"/>
      <c r="B179" s="217"/>
      <c r="C179" s="218"/>
      <c r="D179" s="219" t="s">
        <v>74</v>
      </c>
      <c r="E179" s="231" t="s">
        <v>295</v>
      </c>
      <c r="F179" s="231" t="s">
        <v>296</v>
      </c>
      <c r="G179" s="218"/>
      <c r="H179" s="218"/>
      <c r="I179" s="221"/>
      <c r="J179" s="232">
        <f>BK179</f>
        <v>0</v>
      </c>
      <c r="K179" s="218"/>
      <c r="L179" s="223"/>
      <c r="M179" s="224"/>
      <c r="N179" s="225"/>
      <c r="O179" s="225"/>
      <c r="P179" s="226">
        <f>P180</f>
        <v>0</v>
      </c>
      <c r="Q179" s="225"/>
      <c r="R179" s="226">
        <f>R180</f>
        <v>0</v>
      </c>
      <c r="S179" s="225"/>
      <c r="T179" s="227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8" t="s">
        <v>287</v>
      </c>
      <c r="AT179" s="229" t="s">
        <v>74</v>
      </c>
      <c r="AU179" s="229" t="s">
        <v>83</v>
      </c>
      <c r="AY179" s="228" t="s">
        <v>131</v>
      </c>
      <c r="BK179" s="230">
        <f>BK180</f>
        <v>0</v>
      </c>
    </row>
    <row r="180" s="2" customFormat="1" ht="21.75" customHeight="1">
      <c r="A180" s="35"/>
      <c r="B180" s="36"/>
      <c r="C180" s="233" t="s">
        <v>138</v>
      </c>
      <c r="D180" s="233" t="s">
        <v>134</v>
      </c>
      <c r="E180" s="234" t="s">
        <v>297</v>
      </c>
      <c r="F180" s="235" t="s">
        <v>298</v>
      </c>
      <c r="G180" s="236" t="s">
        <v>292</v>
      </c>
      <c r="H180" s="237">
        <v>1</v>
      </c>
      <c r="I180" s="238"/>
      <c r="J180" s="239">
        <f>ROUND(I180*H180,2)</f>
        <v>0</v>
      </c>
      <c r="K180" s="240"/>
      <c r="L180" s="41"/>
      <c r="M180" s="241" t="s">
        <v>1</v>
      </c>
      <c r="N180" s="242" t="s">
        <v>40</v>
      </c>
      <c r="O180" s="88"/>
      <c r="P180" s="243">
        <f>O180*H180</f>
        <v>0</v>
      </c>
      <c r="Q180" s="243">
        <v>0</v>
      </c>
      <c r="R180" s="243">
        <f>Q180*H180</f>
        <v>0</v>
      </c>
      <c r="S180" s="243">
        <v>0</v>
      </c>
      <c r="T180" s="24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5" t="s">
        <v>293</v>
      </c>
      <c r="AT180" s="245" t="s">
        <v>134</v>
      </c>
      <c r="AU180" s="245" t="s">
        <v>85</v>
      </c>
      <c r="AY180" s="14" t="s">
        <v>131</v>
      </c>
      <c r="BE180" s="246">
        <f>IF(N180="základní",J180,0)</f>
        <v>0</v>
      </c>
      <c r="BF180" s="246">
        <f>IF(N180="snížená",J180,0)</f>
        <v>0</v>
      </c>
      <c r="BG180" s="246">
        <f>IF(N180="zákl. přenesená",J180,0)</f>
        <v>0</v>
      </c>
      <c r="BH180" s="246">
        <f>IF(N180="sníž. přenesená",J180,0)</f>
        <v>0</v>
      </c>
      <c r="BI180" s="246">
        <f>IF(N180="nulová",J180,0)</f>
        <v>0</v>
      </c>
      <c r="BJ180" s="14" t="s">
        <v>83</v>
      </c>
      <c r="BK180" s="246">
        <f>ROUND(I180*H180,2)</f>
        <v>0</v>
      </c>
      <c r="BL180" s="14" t="s">
        <v>293</v>
      </c>
      <c r="BM180" s="245" t="s">
        <v>299</v>
      </c>
    </row>
    <row r="181" s="12" customFormat="1" ht="22.8" customHeight="1">
      <c r="A181" s="12"/>
      <c r="B181" s="217"/>
      <c r="C181" s="218"/>
      <c r="D181" s="219" t="s">
        <v>74</v>
      </c>
      <c r="E181" s="231" t="s">
        <v>300</v>
      </c>
      <c r="F181" s="231" t="s">
        <v>301</v>
      </c>
      <c r="G181" s="218"/>
      <c r="H181" s="218"/>
      <c r="I181" s="221"/>
      <c r="J181" s="232">
        <f>BK181</f>
        <v>0</v>
      </c>
      <c r="K181" s="218"/>
      <c r="L181" s="223"/>
      <c r="M181" s="224"/>
      <c r="N181" s="225"/>
      <c r="O181" s="225"/>
      <c r="P181" s="226">
        <f>P182</f>
        <v>0</v>
      </c>
      <c r="Q181" s="225"/>
      <c r="R181" s="226">
        <f>R182</f>
        <v>0</v>
      </c>
      <c r="S181" s="225"/>
      <c r="T181" s="227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28" t="s">
        <v>287</v>
      </c>
      <c r="AT181" s="229" t="s">
        <v>74</v>
      </c>
      <c r="AU181" s="229" t="s">
        <v>83</v>
      </c>
      <c r="AY181" s="228" t="s">
        <v>131</v>
      </c>
      <c r="BK181" s="230">
        <f>BK182</f>
        <v>0</v>
      </c>
    </row>
    <row r="182" s="2" customFormat="1" ht="16.5" customHeight="1">
      <c r="A182" s="35"/>
      <c r="B182" s="36"/>
      <c r="C182" s="233" t="s">
        <v>302</v>
      </c>
      <c r="D182" s="233" t="s">
        <v>134</v>
      </c>
      <c r="E182" s="234" t="s">
        <v>303</v>
      </c>
      <c r="F182" s="235" t="s">
        <v>304</v>
      </c>
      <c r="G182" s="236" t="s">
        <v>292</v>
      </c>
      <c r="H182" s="237">
        <v>1</v>
      </c>
      <c r="I182" s="238"/>
      <c r="J182" s="239">
        <f>ROUND(I182*H182,2)</f>
        <v>0</v>
      </c>
      <c r="K182" s="240"/>
      <c r="L182" s="41"/>
      <c r="M182" s="241" t="s">
        <v>1</v>
      </c>
      <c r="N182" s="242" t="s">
        <v>40</v>
      </c>
      <c r="O182" s="88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5" t="s">
        <v>293</v>
      </c>
      <c r="AT182" s="245" t="s">
        <v>134</v>
      </c>
      <c r="AU182" s="245" t="s">
        <v>85</v>
      </c>
      <c r="AY182" s="14" t="s">
        <v>131</v>
      </c>
      <c r="BE182" s="246">
        <f>IF(N182="základní",J182,0)</f>
        <v>0</v>
      </c>
      <c r="BF182" s="246">
        <f>IF(N182="snížená",J182,0)</f>
        <v>0</v>
      </c>
      <c r="BG182" s="246">
        <f>IF(N182="zákl. přenesená",J182,0)</f>
        <v>0</v>
      </c>
      <c r="BH182" s="246">
        <f>IF(N182="sníž. přenesená",J182,0)</f>
        <v>0</v>
      </c>
      <c r="BI182" s="246">
        <f>IF(N182="nulová",J182,0)</f>
        <v>0</v>
      </c>
      <c r="BJ182" s="14" t="s">
        <v>83</v>
      </c>
      <c r="BK182" s="246">
        <f>ROUND(I182*H182,2)</f>
        <v>0</v>
      </c>
      <c r="BL182" s="14" t="s">
        <v>293</v>
      </c>
      <c r="BM182" s="245" t="s">
        <v>305</v>
      </c>
    </row>
    <row r="183" s="12" customFormat="1" ht="22.8" customHeight="1">
      <c r="A183" s="12"/>
      <c r="B183" s="217"/>
      <c r="C183" s="218"/>
      <c r="D183" s="219" t="s">
        <v>74</v>
      </c>
      <c r="E183" s="231" t="s">
        <v>306</v>
      </c>
      <c r="F183" s="231" t="s">
        <v>307</v>
      </c>
      <c r="G183" s="218"/>
      <c r="H183" s="218"/>
      <c r="I183" s="221"/>
      <c r="J183" s="232">
        <f>BK183</f>
        <v>0</v>
      </c>
      <c r="K183" s="218"/>
      <c r="L183" s="223"/>
      <c r="M183" s="224"/>
      <c r="N183" s="225"/>
      <c r="O183" s="225"/>
      <c r="P183" s="226">
        <f>P184</f>
        <v>0</v>
      </c>
      <c r="Q183" s="225"/>
      <c r="R183" s="226">
        <f>R184</f>
        <v>0</v>
      </c>
      <c r="S183" s="225"/>
      <c r="T183" s="227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8" t="s">
        <v>287</v>
      </c>
      <c r="AT183" s="229" t="s">
        <v>74</v>
      </c>
      <c r="AU183" s="229" t="s">
        <v>83</v>
      </c>
      <c r="AY183" s="228" t="s">
        <v>131</v>
      </c>
      <c r="BK183" s="230">
        <f>BK184</f>
        <v>0</v>
      </c>
    </row>
    <row r="184" s="2" customFormat="1" ht="16.5" customHeight="1">
      <c r="A184" s="35"/>
      <c r="B184" s="36"/>
      <c r="C184" s="233" t="s">
        <v>287</v>
      </c>
      <c r="D184" s="233" t="s">
        <v>134</v>
      </c>
      <c r="E184" s="234" t="s">
        <v>308</v>
      </c>
      <c r="F184" s="235" t="s">
        <v>309</v>
      </c>
      <c r="G184" s="236" t="s">
        <v>292</v>
      </c>
      <c r="H184" s="237">
        <v>1</v>
      </c>
      <c r="I184" s="238"/>
      <c r="J184" s="239">
        <f>ROUND(I184*H184,2)</f>
        <v>0</v>
      </c>
      <c r="K184" s="240"/>
      <c r="L184" s="41"/>
      <c r="M184" s="258" t="s">
        <v>1</v>
      </c>
      <c r="N184" s="259" t="s">
        <v>40</v>
      </c>
      <c r="O184" s="260"/>
      <c r="P184" s="261">
        <f>O184*H184</f>
        <v>0</v>
      </c>
      <c r="Q184" s="261">
        <v>0</v>
      </c>
      <c r="R184" s="261">
        <f>Q184*H184</f>
        <v>0</v>
      </c>
      <c r="S184" s="261">
        <v>0</v>
      </c>
      <c r="T184" s="26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5" t="s">
        <v>293</v>
      </c>
      <c r="AT184" s="245" t="s">
        <v>134</v>
      </c>
      <c r="AU184" s="245" t="s">
        <v>85</v>
      </c>
      <c r="AY184" s="14" t="s">
        <v>131</v>
      </c>
      <c r="BE184" s="246">
        <f>IF(N184="základní",J184,0)</f>
        <v>0</v>
      </c>
      <c r="BF184" s="246">
        <f>IF(N184="snížená",J184,0)</f>
        <v>0</v>
      </c>
      <c r="BG184" s="246">
        <f>IF(N184="zákl. přenesená",J184,0)</f>
        <v>0</v>
      </c>
      <c r="BH184" s="246">
        <f>IF(N184="sníž. přenesená",J184,0)</f>
        <v>0</v>
      </c>
      <c r="BI184" s="246">
        <f>IF(N184="nulová",J184,0)</f>
        <v>0</v>
      </c>
      <c r="BJ184" s="14" t="s">
        <v>83</v>
      </c>
      <c r="BK184" s="246">
        <f>ROUND(I184*H184,2)</f>
        <v>0</v>
      </c>
      <c r="BL184" s="14" t="s">
        <v>293</v>
      </c>
      <c r="BM184" s="245" t="s">
        <v>310</v>
      </c>
    </row>
    <row r="185" s="2" customFormat="1" ht="6.96" customHeight="1">
      <c r="A185" s="35"/>
      <c r="B185" s="63"/>
      <c r="C185" s="64"/>
      <c r="D185" s="64"/>
      <c r="E185" s="64"/>
      <c r="F185" s="64"/>
      <c r="G185" s="64"/>
      <c r="H185" s="64"/>
      <c r="I185" s="180"/>
      <c r="J185" s="64"/>
      <c r="K185" s="64"/>
      <c r="L185" s="41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sheet="1" autoFilter="0" formatColumns="0" formatRows="0" objects="1" scenarios="1" spinCount="100000" saltValue="OoFStYoqNm7gwtQkNLq/HuwJ0fnxY9jZPSjsCqAuv30zjprozYqk/6ttrdvNNvmqXQEb8G098ubds/IxLawgbA==" hashValue="8FlejNIs4ZQOt9VgvZ7VYDfqyTlJbwsV1befQxjl9bR0Cp9iNi1Pbc91vbR1rSTB/G2zKgYxD6yBx9FuQEWwRw==" algorithmName="SHA-512" password="CC35"/>
  <autoFilter ref="C131:K184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85</v>
      </c>
    </row>
    <row r="4" s="1" customFormat="1" ht="24.96" customHeight="1">
      <c r="B4" s="17"/>
      <c r="D4" s="137" t="s">
        <v>92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Oprava oplocení MŠ Klíček, Žitná 832/19 Liberec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93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311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13. 10. 2020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">
        <v>26</v>
      </c>
      <c r="F15" s="35"/>
      <c r="G15" s="35"/>
      <c r="H15" s="35"/>
      <c r="I15" s="144" t="s">
        <v>27</v>
      </c>
      <c r="J15" s="143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">
        <v>31</v>
      </c>
      <c r="F21" s="35"/>
      <c r="G21" s="35"/>
      <c r="H21" s="35"/>
      <c r="I21" s="144" t="s">
        <v>27</v>
      </c>
      <c r="J21" s="143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">
        <v>31</v>
      </c>
      <c r="F24" s="35"/>
      <c r="G24" s="35"/>
      <c r="H24" s="35"/>
      <c r="I24" s="144" t="s">
        <v>27</v>
      </c>
      <c r="J24" s="143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34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141"/>
      <c r="J30" s="154">
        <f>ROUND(J131,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6" t="s">
        <v>36</v>
      </c>
      <c r="J32" s="155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39</v>
      </c>
      <c r="E33" s="139" t="s">
        <v>40</v>
      </c>
      <c r="F33" s="158">
        <f>ROUND((SUM(BE131:BE174)),  2)</f>
        <v>0</v>
      </c>
      <c r="G33" s="35"/>
      <c r="H33" s="35"/>
      <c r="I33" s="159">
        <v>0.20999999999999999</v>
      </c>
      <c r="J33" s="158">
        <f>ROUND(((SUM(BE131:BE174))*I33),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41</v>
      </c>
      <c r="F34" s="158">
        <f>ROUND((SUM(BF131:BF174)),  2)</f>
        <v>0</v>
      </c>
      <c r="G34" s="35"/>
      <c r="H34" s="35"/>
      <c r="I34" s="159">
        <v>0.14999999999999999</v>
      </c>
      <c r="J34" s="158">
        <f>ROUND(((SUM(BF131:BF174))*I34),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8">
        <f>ROUND((SUM(BG131:BG174)),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8">
        <f>ROUND((SUM(BH131:BH174)),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44</v>
      </c>
      <c r="F37" s="158">
        <f>ROUND((SUM(BI131:BI174)),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45</v>
      </c>
      <c r="E39" s="162"/>
      <c r="F39" s="162"/>
      <c r="G39" s="163" t="s">
        <v>46</v>
      </c>
      <c r="H39" s="164" t="s">
        <v>47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52</v>
      </c>
      <c r="E65" s="176"/>
      <c r="F65" s="176"/>
      <c r="G65" s="168" t="s">
        <v>53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Oprava oplocení MŠ Klíček, Žitná 832/19 Liberec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227b - II.Etapa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Liberec</v>
      </c>
      <c r="G89" s="37"/>
      <c r="H89" s="37"/>
      <c r="I89" s="144" t="s">
        <v>22</v>
      </c>
      <c r="J89" s="76" t="str">
        <f>IF(J12="","",J12)</f>
        <v>13. 10. 2020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Statutární město Liberec</v>
      </c>
      <c r="G91" s="37"/>
      <c r="H91" s="37"/>
      <c r="I91" s="144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96</v>
      </c>
      <c r="D94" s="186"/>
      <c r="E94" s="186"/>
      <c r="F94" s="186"/>
      <c r="G94" s="186"/>
      <c r="H94" s="186"/>
      <c r="I94" s="187"/>
      <c r="J94" s="188" t="s">
        <v>97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98</v>
      </c>
      <c r="D96" s="37"/>
      <c r="E96" s="37"/>
      <c r="F96" s="37"/>
      <c r="G96" s="37"/>
      <c r="H96" s="37"/>
      <c r="I96" s="141"/>
      <c r="J96" s="107">
        <f>J131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90"/>
      <c r="C97" s="191"/>
      <c r="D97" s="192" t="s">
        <v>100</v>
      </c>
      <c r="E97" s="193"/>
      <c r="F97" s="193"/>
      <c r="G97" s="193"/>
      <c r="H97" s="193"/>
      <c r="I97" s="194"/>
      <c r="J97" s="195">
        <f>J132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101</v>
      </c>
      <c r="E98" s="200"/>
      <c r="F98" s="200"/>
      <c r="G98" s="200"/>
      <c r="H98" s="200"/>
      <c r="I98" s="201"/>
      <c r="J98" s="202">
        <f>J133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103</v>
      </c>
      <c r="E99" s="200"/>
      <c r="F99" s="200"/>
      <c r="G99" s="200"/>
      <c r="H99" s="200"/>
      <c r="I99" s="201"/>
      <c r="J99" s="202">
        <f>J137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104</v>
      </c>
      <c r="E100" s="200"/>
      <c r="F100" s="200"/>
      <c r="G100" s="200"/>
      <c r="H100" s="200"/>
      <c r="I100" s="201"/>
      <c r="J100" s="202">
        <f>J145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105</v>
      </c>
      <c r="E101" s="200"/>
      <c r="F101" s="200"/>
      <c r="G101" s="200"/>
      <c r="H101" s="200"/>
      <c r="I101" s="201"/>
      <c r="J101" s="202">
        <f>J148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106</v>
      </c>
      <c r="E102" s="200"/>
      <c r="F102" s="200"/>
      <c r="G102" s="200"/>
      <c r="H102" s="200"/>
      <c r="I102" s="201"/>
      <c r="J102" s="202">
        <f>J153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107</v>
      </c>
      <c r="E103" s="193"/>
      <c r="F103" s="193"/>
      <c r="G103" s="193"/>
      <c r="H103" s="193"/>
      <c r="I103" s="194"/>
      <c r="J103" s="195">
        <f>J155</f>
        <v>0</v>
      </c>
      <c r="K103" s="191"/>
      <c r="L103" s="19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7"/>
      <c r="C104" s="198"/>
      <c r="D104" s="199" t="s">
        <v>108</v>
      </c>
      <c r="E104" s="200"/>
      <c r="F104" s="200"/>
      <c r="G104" s="200"/>
      <c r="H104" s="200"/>
      <c r="I104" s="201"/>
      <c r="J104" s="202">
        <f>J156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109</v>
      </c>
      <c r="E105" s="193"/>
      <c r="F105" s="193"/>
      <c r="G105" s="193"/>
      <c r="H105" s="193"/>
      <c r="I105" s="194"/>
      <c r="J105" s="195">
        <f>J161</f>
        <v>0</v>
      </c>
      <c r="K105" s="191"/>
      <c r="L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90"/>
      <c r="C106" s="191"/>
      <c r="D106" s="192" t="s">
        <v>110</v>
      </c>
      <c r="E106" s="193"/>
      <c r="F106" s="193"/>
      <c r="G106" s="193"/>
      <c r="H106" s="193"/>
      <c r="I106" s="194"/>
      <c r="J106" s="195">
        <f>J164</f>
        <v>0</v>
      </c>
      <c r="K106" s="191"/>
      <c r="L106" s="19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90"/>
      <c r="C107" s="191"/>
      <c r="D107" s="192" t="s">
        <v>111</v>
      </c>
      <c r="E107" s="193"/>
      <c r="F107" s="193"/>
      <c r="G107" s="193"/>
      <c r="H107" s="193"/>
      <c r="I107" s="194"/>
      <c r="J107" s="195">
        <f>J166</f>
        <v>0</v>
      </c>
      <c r="K107" s="191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7"/>
      <c r="C108" s="198"/>
      <c r="D108" s="199" t="s">
        <v>112</v>
      </c>
      <c r="E108" s="200"/>
      <c r="F108" s="200"/>
      <c r="G108" s="200"/>
      <c r="H108" s="200"/>
      <c r="I108" s="201"/>
      <c r="J108" s="202">
        <f>J167</f>
        <v>0</v>
      </c>
      <c r="K108" s="198"/>
      <c r="L108" s="20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7"/>
      <c r="C109" s="198"/>
      <c r="D109" s="199" t="s">
        <v>113</v>
      </c>
      <c r="E109" s="200"/>
      <c r="F109" s="200"/>
      <c r="G109" s="200"/>
      <c r="H109" s="200"/>
      <c r="I109" s="201"/>
      <c r="J109" s="202">
        <f>J169</f>
        <v>0</v>
      </c>
      <c r="K109" s="198"/>
      <c r="L109" s="20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7"/>
      <c r="C110" s="198"/>
      <c r="D110" s="199" t="s">
        <v>114</v>
      </c>
      <c r="E110" s="200"/>
      <c r="F110" s="200"/>
      <c r="G110" s="200"/>
      <c r="H110" s="200"/>
      <c r="I110" s="201"/>
      <c r="J110" s="202">
        <f>J171</f>
        <v>0</v>
      </c>
      <c r="K110" s="198"/>
      <c r="L110" s="20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98"/>
      <c r="D111" s="199" t="s">
        <v>115</v>
      </c>
      <c r="E111" s="200"/>
      <c r="F111" s="200"/>
      <c r="G111" s="200"/>
      <c r="H111" s="200"/>
      <c r="I111" s="201"/>
      <c r="J111" s="202">
        <f>J173</f>
        <v>0</v>
      </c>
      <c r="K111" s="198"/>
      <c r="L111" s="20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3"/>
      <c r="C113" s="64"/>
      <c r="D113" s="64"/>
      <c r="E113" s="64"/>
      <c r="F113" s="64"/>
      <c r="G113" s="64"/>
      <c r="H113" s="64"/>
      <c r="I113" s="180"/>
      <c r="J113" s="64"/>
      <c r="K113" s="64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65"/>
      <c r="C117" s="66"/>
      <c r="D117" s="66"/>
      <c r="E117" s="66"/>
      <c r="F117" s="66"/>
      <c r="G117" s="66"/>
      <c r="H117" s="66"/>
      <c r="I117" s="183"/>
      <c r="J117" s="66"/>
      <c r="K117" s="66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116</v>
      </c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16</v>
      </c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84" t="str">
        <f>E7</f>
        <v>Oprava oplocení MŠ Klíček, Žitná 832/19 Liberec</v>
      </c>
      <c r="F121" s="29"/>
      <c r="G121" s="29"/>
      <c r="H121" s="29"/>
      <c r="I121" s="14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93</v>
      </c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3" t="str">
        <f>E9</f>
        <v>227b - II.Etapa</v>
      </c>
      <c r="F123" s="37"/>
      <c r="G123" s="37"/>
      <c r="H123" s="37"/>
      <c r="I123" s="14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141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20</v>
      </c>
      <c r="D125" s="37"/>
      <c r="E125" s="37"/>
      <c r="F125" s="24" t="str">
        <f>F12</f>
        <v>Liberec</v>
      </c>
      <c r="G125" s="37"/>
      <c r="H125" s="37"/>
      <c r="I125" s="144" t="s">
        <v>22</v>
      </c>
      <c r="J125" s="76" t="str">
        <f>IF(J12="","",J12)</f>
        <v>13. 10. 2020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141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24</v>
      </c>
      <c r="D127" s="37"/>
      <c r="E127" s="37"/>
      <c r="F127" s="24" t="str">
        <f>E15</f>
        <v>Statutární město Liberec</v>
      </c>
      <c r="G127" s="37"/>
      <c r="H127" s="37"/>
      <c r="I127" s="144" t="s">
        <v>30</v>
      </c>
      <c r="J127" s="33" t="str">
        <f>E21</f>
        <v>Boris Weinfurter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28</v>
      </c>
      <c r="D128" s="37"/>
      <c r="E128" s="37"/>
      <c r="F128" s="24" t="str">
        <f>IF(E18="","",E18)</f>
        <v>Vyplň údaj</v>
      </c>
      <c r="G128" s="37"/>
      <c r="H128" s="37"/>
      <c r="I128" s="144" t="s">
        <v>33</v>
      </c>
      <c r="J128" s="33" t="str">
        <f>E24</f>
        <v>Boris Weinfurter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141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4"/>
      <c r="B130" s="205"/>
      <c r="C130" s="206" t="s">
        <v>117</v>
      </c>
      <c r="D130" s="207" t="s">
        <v>60</v>
      </c>
      <c r="E130" s="207" t="s">
        <v>56</v>
      </c>
      <c r="F130" s="207" t="s">
        <v>57</v>
      </c>
      <c r="G130" s="207" t="s">
        <v>118</v>
      </c>
      <c r="H130" s="207" t="s">
        <v>119</v>
      </c>
      <c r="I130" s="208" t="s">
        <v>120</v>
      </c>
      <c r="J130" s="209" t="s">
        <v>97</v>
      </c>
      <c r="K130" s="210" t="s">
        <v>121</v>
      </c>
      <c r="L130" s="211"/>
      <c r="M130" s="97" t="s">
        <v>1</v>
      </c>
      <c r="N130" s="98" t="s">
        <v>39</v>
      </c>
      <c r="O130" s="98" t="s">
        <v>122</v>
      </c>
      <c r="P130" s="98" t="s">
        <v>123</v>
      </c>
      <c r="Q130" s="98" t="s">
        <v>124</v>
      </c>
      <c r="R130" s="98" t="s">
        <v>125</v>
      </c>
      <c r="S130" s="98" t="s">
        <v>126</v>
      </c>
      <c r="T130" s="99" t="s">
        <v>127</v>
      </c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</row>
    <row r="131" s="2" customFormat="1" ht="22.8" customHeight="1">
      <c r="A131" s="35"/>
      <c r="B131" s="36"/>
      <c r="C131" s="104" t="s">
        <v>128</v>
      </c>
      <c r="D131" s="37"/>
      <c r="E131" s="37"/>
      <c r="F131" s="37"/>
      <c r="G131" s="37"/>
      <c r="H131" s="37"/>
      <c r="I131" s="141"/>
      <c r="J131" s="212">
        <f>BK131</f>
        <v>0</v>
      </c>
      <c r="K131" s="37"/>
      <c r="L131" s="41"/>
      <c r="M131" s="100"/>
      <c r="N131" s="213"/>
      <c r="O131" s="101"/>
      <c r="P131" s="214">
        <f>P132+P155+P161+P164+P166</f>
        <v>0</v>
      </c>
      <c r="Q131" s="101"/>
      <c r="R131" s="214">
        <f>R132+R155+R161+R164+R166</f>
        <v>3.7746299999999997</v>
      </c>
      <c r="S131" s="101"/>
      <c r="T131" s="215">
        <f>T132+T155+T161+T164+T166</f>
        <v>0.71414999999999995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74</v>
      </c>
      <c r="AU131" s="14" t="s">
        <v>99</v>
      </c>
      <c r="BK131" s="216">
        <f>BK132+BK155+BK161+BK164+BK166</f>
        <v>0</v>
      </c>
    </row>
    <row r="132" s="12" customFormat="1" ht="25.92" customHeight="1">
      <c r="A132" s="12"/>
      <c r="B132" s="217"/>
      <c r="C132" s="218"/>
      <c r="D132" s="219" t="s">
        <v>74</v>
      </c>
      <c r="E132" s="220" t="s">
        <v>129</v>
      </c>
      <c r="F132" s="220" t="s">
        <v>130</v>
      </c>
      <c r="G132" s="218"/>
      <c r="H132" s="218"/>
      <c r="I132" s="221"/>
      <c r="J132" s="222">
        <f>BK132</f>
        <v>0</v>
      </c>
      <c r="K132" s="218"/>
      <c r="L132" s="223"/>
      <c r="M132" s="224"/>
      <c r="N132" s="225"/>
      <c r="O132" s="225"/>
      <c r="P132" s="226">
        <f>P133+P137+P145+P148+P153</f>
        <v>0</v>
      </c>
      <c r="Q132" s="225"/>
      <c r="R132" s="226">
        <f>R133+R137+R145+R148+R153</f>
        <v>3.7705799999999998</v>
      </c>
      <c r="S132" s="225"/>
      <c r="T132" s="227">
        <f>T133+T137+T145+T148+T153</f>
        <v>0.71414999999999995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8" t="s">
        <v>83</v>
      </c>
      <c r="AT132" s="229" t="s">
        <v>74</v>
      </c>
      <c r="AU132" s="229" t="s">
        <v>75</v>
      </c>
      <c r="AY132" s="228" t="s">
        <v>131</v>
      </c>
      <c r="BK132" s="230">
        <f>BK133+BK137+BK145+BK148+BK153</f>
        <v>0</v>
      </c>
    </row>
    <row r="133" s="12" customFormat="1" ht="22.8" customHeight="1">
      <c r="A133" s="12"/>
      <c r="B133" s="217"/>
      <c r="C133" s="218"/>
      <c r="D133" s="219" t="s">
        <v>74</v>
      </c>
      <c r="E133" s="231" t="s">
        <v>83</v>
      </c>
      <c r="F133" s="231" t="s">
        <v>132</v>
      </c>
      <c r="G133" s="218"/>
      <c r="H133" s="218"/>
      <c r="I133" s="221"/>
      <c r="J133" s="232">
        <f>BK133</f>
        <v>0</v>
      </c>
      <c r="K133" s="218"/>
      <c r="L133" s="223"/>
      <c r="M133" s="224"/>
      <c r="N133" s="225"/>
      <c r="O133" s="225"/>
      <c r="P133" s="226">
        <f>SUM(P134:P136)</f>
        <v>0</v>
      </c>
      <c r="Q133" s="225"/>
      <c r="R133" s="226">
        <f>SUM(R134:R136)</f>
        <v>0</v>
      </c>
      <c r="S133" s="225"/>
      <c r="T133" s="227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8" t="s">
        <v>83</v>
      </c>
      <c r="AT133" s="229" t="s">
        <v>74</v>
      </c>
      <c r="AU133" s="229" t="s">
        <v>83</v>
      </c>
      <c r="AY133" s="228" t="s">
        <v>131</v>
      </c>
      <c r="BK133" s="230">
        <f>SUM(BK134:BK136)</f>
        <v>0</v>
      </c>
    </row>
    <row r="134" s="2" customFormat="1" ht="21.75" customHeight="1">
      <c r="A134" s="35"/>
      <c r="B134" s="36"/>
      <c r="C134" s="233" t="s">
        <v>242</v>
      </c>
      <c r="D134" s="233" t="s">
        <v>134</v>
      </c>
      <c r="E134" s="234" t="s">
        <v>135</v>
      </c>
      <c r="F134" s="235" t="s">
        <v>312</v>
      </c>
      <c r="G134" s="236" t="s">
        <v>137</v>
      </c>
      <c r="H134" s="237">
        <v>0.20000000000000001</v>
      </c>
      <c r="I134" s="238"/>
      <c r="J134" s="239">
        <f>ROUND(I134*H134,2)</f>
        <v>0</v>
      </c>
      <c r="K134" s="240"/>
      <c r="L134" s="41"/>
      <c r="M134" s="241" t="s">
        <v>1</v>
      </c>
      <c r="N134" s="242" t="s">
        <v>40</v>
      </c>
      <c r="O134" s="88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138</v>
      </c>
      <c r="AT134" s="245" t="s">
        <v>134</v>
      </c>
      <c r="AU134" s="245" t="s">
        <v>85</v>
      </c>
      <c r="AY134" s="14" t="s">
        <v>131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4" t="s">
        <v>83</v>
      </c>
      <c r="BK134" s="246">
        <f>ROUND(I134*H134,2)</f>
        <v>0</v>
      </c>
      <c r="BL134" s="14" t="s">
        <v>138</v>
      </c>
      <c r="BM134" s="245" t="s">
        <v>313</v>
      </c>
    </row>
    <row r="135" s="2" customFormat="1" ht="33" customHeight="1">
      <c r="A135" s="35"/>
      <c r="B135" s="36"/>
      <c r="C135" s="233" t="s">
        <v>185</v>
      </c>
      <c r="D135" s="233" t="s">
        <v>134</v>
      </c>
      <c r="E135" s="234" t="s">
        <v>141</v>
      </c>
      <c r="F135" s="235" t="s">
        <v>314</v>
      </c>
      <c r="G135" s="236" t="s">
        <v>137</v>
      </c>
      <c r="H135" s="237">
        <v>0.20000000000000001</v>
      </c>
      <c r="I135" s="238"/>
      <c r="J135" s="239">
        <f>ROUND(I135*H135,2)</f>
        <v>0</v>
      </c>
      <c r="K135" s="240"/>
      <c r="L135" s="41"/>
      <c r="M135" s="241" t="s">
        <v>1</v>
      </c>
      <c r="N135" s="242" t="s">
        <v>40</v>
      </c>
      <c r="O135" s="8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138</v>
      </c>
      <c r="AT135" s="245" t="s">
        <v>134</v>
      </c>
      <c r="AU135" s="245" t="s">
        <v>85</v>
      </c>
      <c r="AY135" s="14" t="s">
        <v>131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4" t="s">
        <v>83</v>
      </c>
      <c r="BK135" s="246">
        <f>ROUND(I135*H135,2)</f>
        <v>0</v>
      </c>
      <c r="BL135" s="14" t="s">
        <v>138</v>
      </c>
      <c r="BM135" s="245" t="s">
        <v>315</v>
      </c>
    </row>
    <row r="136" s="2" customFormat="1" ht="33" customHeight="1">
      <c r="A136" s="35"/>
      <c r="B136" s="36"/>
      <c r="C136" s="233" t="s">
        <v>316</v>
      </c>
      <c r="D136" s="233" t="s">
        <v>134</v>
      </c>
      <c r="E136" s="234" t="s">
        <v>145</v>
      </c>
      <c r="F136" s="235" t="s">
        <v>146</v>
      </c>
      <c r="G136" s="236" t="s">
        <v>137</v>
      </c>
      <c r="H136" s="237">
        <v>0.20000000000000001</v>
      </c>
      <c r="I136" s="238"/>
      <c r="J136" s="239">
        <f>ROUND(I136*H136,2)</f>
        <v>0</v>
      </c>
      <c r="K136" s="240"/>
      <c r="L136" s="41"/>
      <c r="M136" s="241" t="s">
        <v>1</v>
      </c>
      <c r="N136" s="242" t="s">
        <v>40</v>
      </c>
      <c r="O136" s="8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138</v>
      </c>
      <c r="AT136" s="245" t="s">
        <v>134</v>
      </c>
      <c r="AU136" s="245" t="s">
        <v>85</v>
      </c>
      <c r="AY136" s="14" t="s">
        <v>131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14" t="s">
        <v>83</v>
      </c>
      <c r="BK136" s="246">
        <f>ROUND(I136*H136,2)</f>
        <v>0</v>
      </c>
      <c r="BL136" s="14" t="s">
        <v>138</v>
      </c>
      <c r="BM136" s="245" t="s">
        <v>317</v>
      </c>
    </row>
    <row r="137" s="12" customFormat="1" ht="22.8" customHeight="1">
      <c r="A137" s="12"/>
      <c r="B137" s="217"/>
      <c r="C137" s="218"/>
      <c r="D137" s="219" t="s">
        <v>74</v>
      </c>
      <c r="E137" s="231" t="s">
        <v>152</v>
      </c>
      <c r="F137" s="231" t="s">
        <v>153</v>
      </c>
      <c r="G137" s="218"/>
      <c r="H137" s="218"/>
      <c r="I137" s="221"/>
      <c r="J137" s="232">
        <f>BK137</f>
        <v>0</v>
      </c>
      <c r="K137" s="218"/>
      <c r="L137" s="223"/>
      <c r="M137" s="224"/>
      <c r="N137" s="225"/>
      <c r="O137" s="225"/>
      <c r="P137" s="226">
        <f>SUM(P138:P144)</f>
        <v>0</v>
      </c>
      <c r="Q137" s="225"/>
      <c r="R137" s="226">
        <f>SUM(R138:R144)</f>
        <v>3.7705799999999998</v>
      </c>
      <c r="S137" s="225"/>
      <c r="T137" s="227">
        <f>SUM(T138:T144)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8" t="s">
        <v>83</v>
      </c>
      <c r="AT137" s="229" t="s">
        <v>74</v>
      </c>
      <c r="AU137" s="229" t="s">
        <v>83</v>
      </c>
      <c r="AY137" s="228" t="s">
        <v>131</v>
      </c>
      <c r="BK137" s="230">
        <f>SUM(BK138:BK144)</f>
        <v>0</v>
      </c>
    </row>
    <row r="138" s="2" customFormat="1" ht="21.75" customHeight="1">
      <c r="A138" s="35"/>
      <c r="B138" s="36"/>
      <c r="C138" s="233" t="s">
        <v>318</v>
      </c>
      <c r="D138" s="233" t="s">
        <v>134</v>
      </c>
      <c r="E138" s="234" t="s">
        <v>319</v>
      </c>
      <c r="F138" s="235" t="s">
        <v>320</v>
      </c>
      <c r="G138" s="236" t="s">
        <v>157</v>
      </c>
      <c r="H138" s="237">
        <v>2</v>
      </c>
      <c r="I138" s="238"/>
      <c r="J138" s="239">
        <f>ROUND(I138*H138,2)</f>
        <v>0</v>
      </c>
      <c r="K138" s="240"/>
      <c r="L138" s="41"/>
      <c r="M138" s="241" t="s">
        <v>1</v>
      </c>
      <c r="N138" s="242" t="s">
        <v>40</v>
      </c>
      <c r="O138" s="88"/>
      <c r="P138" s="243">
        <f>O138*H138</f>
        <v>0</v>
      </c>
      <c r="Q138" s="243">
        <v>0.17488999999999999</v>
      </c>
      <c r="R138" s="243">
        <f>Q138*H138</f>
        <v>0.34977999999999998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138</v>
      </c>
      <c r="AT138" s="245" t="s">
        <v>134</v>
      </c>
      <c r="AU138" s="245" t="s">
        <v>85</v>
      </c>
      <c r="AY138" s="14" t="s">
        <v>131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4" t="s">
        <v>83</v>
      </c>
      <c r="BK138" s="246">
        <f>ROUND(I138*H138,2)</f>
        <v>0</v>
      </c>
      <c r="BL138" s="14" t="s">
        <v>138</v>
      </c>
      <c r="BM138" s="245" t="s">
        <v>321</v>
      </c>
    </row>
    <row r="139" s="2" customFormat="1" ht="21.75" customHeight="1">
      <c r="A139" s="35"/>
      <c r="B139" s="36"/>
      <c r="C139" s="247" t="s">
        <v>263</v>
      </c>
      <c r="D139" s="247" t="s">
        <v>160</v>
      </c>
      <c r="E139" s="248" t="s">
        <v>322</v>
      </c>
      <c r="F139" s="249" t="s">
        <v>323</v>
      </c>
      <c r="G139" s="250" t="s">
        <v>157</v>
      </c>
      <c r="H139" s="251">
        <v>2</v>
      </c>
      <c r="I139" s="252"/>
      <c r="J139" s="253">
        <f>ROUND(I139*H139,2)</f>
        <v>0</v>
      </c>
      <c r="K139" s="254"/>
      <c r="L139" s="255"/>
      <c r="M139" s="256" t="s">
        <v>1</v>
      </c>
      <c r="N139" s="257" t="s">
        <v>40</v>
      </c>
      <c r="O139" s="88"/>
      <c r="P139" s="243">
        <f>O139*H139</f>
        <v>0</v>
      </c>
      <c r="Q139" s="243">
        <v>0.0033999999999999998</v>
      </c>
      <c r="R139" s="243">
        <f>Q139*H139</f>
        <v>0.0067999999999999996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163</v>
      </c>
      <c r="AT139" s="245" t="s">
        <v>160</v>
      </c>
      <c r="AU139" s="245" t="s">
        <v>85</v>
      </c>
      <c r="AY139" s="14" t="s">
        <v>131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14" t="s">
        <v>83</v>
      </c>
      <c r="BK139" s="246">
        <f>ROUND(I139*H139,2)</f>
        <v>0</v>
      </c>
      <c r="BL139" s="14" t="s">
        <v>138</v>
      </c>
      <c r="BM139" s="245" t="s">
        <v>324</v>
      </c>
    </row>
    <row r="140" s="2" customFormat="1" ht="21.75" customHeight="1">
      <c r="A140" s="35"/>
      <c r="B140" s="36"/>
      <c r="C140" s="233" t="s">
        <v>232</v>
      </c>
      <c r="D140" s="233" t="s">
        <v>134</v>
      </c>
      <c r="E140" s="234" t="s">
        <v>182</v>
      </c>
      <c r="F140" s="235" t="s">
        <v>183</v>
      </c>
      <c r="G140" s="236" t="s">
        <v>157</v>
      </c>
      <c r="H140" s="237">
        <v>15</v>
      </c>
      <c r="I140" s="238"/>
      <c r="J140" s="239">
        <f>ROUND(I140*H140,2)</f>
        <v>0</v>
      </c>
      <c r="K140" s="240"/>
      <c r="L140" s="41"/>
      <c r="M140" s="241" t="s">
        <v>1</v>
      </c>
      <c r="N140" s="242" t="s">
        <v>40</v>
      </c>
      <c r="O140" s="88"/>
      <c r="P140" s="243">
        <f>O140*H140</f>
        <v>0</v>
      </c>
      <c r="Q140" s="243">
        <v>0.00040000000000000002</v>
      </c>
      <c r="R140" s="243">
        <f>Q140*H140</f>
        <v>0.0060000000000000001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138</v>
      </c>
      <c r="AT140" s="245" t="s">
        <v>134</v>
      </c>
      <c r="AU140" s="245" t="s">
        <v>85</v>
      </c>
      <c r="AY140" s="14" t="s">
        <v>131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4" t="s">
        <v>83</v>
      </c>
      <c r="BK140" s="246">
        <f>ROUND(I140*H140,2)</f>
        <v>0</v>
      </c>
      <c r="BL140" s="14" t="s">
        <v>138</v>
      </c>
      <c r="BM140" s="245" t="s">
        <v>325</v>
      </c>
    </row>
    <row r="141" s="2" customFormat="1" ht="21.75" customHeight="1">
      <c r="A141" s="35"/>
      <c r="B141" s="36"/>
      <c r="C141" s="233" t="s">
        <v>326</v>
      </c>
      <c r="D141" s="233" t="s">
        <v>134</v>
      </c>
      <c r="E141" s="234" t="s">
        <v>186</v>
      </c>
      <c r="F141" s="235" t="s">
        <v>187</v>
      </c>
      <c r="G141" s="236" t="s">
        <v>188</v>
      </c>
      <c r="H141" s="237">
        <v>3.75</v>
      </c>
      <c r="I141" s="238"/>
      <c r="J141" s="239">
        <f>ROUND(I141*H141,2)</f>
        <v>0</v>
      </c>
      <c r="K141" s="240"/>
      <c r="L141" s="41"/>
      <c r="M141" s="241" t="s">
        <v>1</v>
      </c>
      <c r="N141" s="242" t="s">
        <v>40</v>
      </c>
      <c r="O141" s="88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138</v>
      </c>
      <c r="AT141" s="245" t="s">
        <v>134</v>
      </c>
      <c r="AU141" s="245" t="s">
        <v>85</v>
      </c>
      <c r="AY141" s="14" t="s">
        <v>131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4" t="s">
        <v>83</v>
      </c>
      <c r="BK141" s="246">
        <f>ROUND(I141*H141,2)</f>
        <v>0</v>
      </c>
      <c r="BL141" s="14" t="s">
        <v>138</v>
      </c>
      <c r="BM141" s="245" t="s">
        <v>327</v>
      </c>
    </row>
    <row r="142" s="2" customFormat="1" ht="16.5" customHeight="1">
      <c r="A142" s="35"/>
      <c r="B142" s="36"/>
      <c r="C142" s="247" t="s">
        <v>236</v>
      </c>
      <c r="D142" s="247" t="s">
        <v>160</v>
      </c>
      <c r="E142" s="248" t="s">
        <v>191</v>
      </c>
      <c r="F142" s="249" t="s">
        <v>192</v>
      </c>
      <c r="G142" s="250" t="s">
        <v>157</v>
      </c>
      <c r="H142" s="251">
        <v>15</v>
      </c>
      <c r="I142" s="252"/>
      <c r="J142" s="253">
        <f>ROUND(I142*H142,2)</f>
        <v>0</v>
      </c>
      <c r="K142" s="254"/>
      <c r="L142" s="255"/>
      <c r="M142" s="256" t="s">
        <v>1</v>
      </c>
      <c r="N142" s="257" t="s">
        <v>40</v>
      </c>
      <c r="O142" s="88"/>
      <c r="P142" s="243">
        <f>O142*H142</f>
        <v>0</v>
      </c>
      <c r="Q142" s="243">
        <v>0.066000000000000003</v>
      </c>
      <c r="R142" s="243">
        <f>Q142*H142</f>
        <v>0.98999999999999999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163</v>
      </c>
      <c r="AT142" s="245" t="s">
        <v>160</v>
      </c>
      <c r="AU142" s="245" t="s">
        <v>85</v>
      </c>
      <c r="AY142" s="14" t="s">
        <v>131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4" t="s">
        <v>83</v>
      </c>
      <c r="BK142" s="246">
        <f>ROUND(I142*H142,2)</f>
        <v>0</v>
      </c>
      <c r="BL142" s="14" t="s">
        <v>138</v>
      </c>
      <c r="BM142" s="245" t="s">
        <v>328</v>
      </c>
    </row>
    <row r="143" s="2" customFormat="1" ht="16.5" customHeight="1">
      <c r="A143" s="35"/>
      <c r="B143" s="36"/>
      <c r="C143" s="233" t="s">
        <v>140</v>
      </c>
      <c r="D143" s="233" t="s">
        <v>134</v>
      </c>
      <c r="E143" s="234" t="s">
        <v>199</v>
      </c>
      <c r="F143" s="235" t="s">
        <v>200</v>
      </c>
      <c r="G143" s="236" t="s">
        <v>188</v>
      </c>
      <c r="H143" s="237">
        <v>63</v>
      </c>
      <c r="I143" s="238"/>
      <c r="J143" s="239">
        <f>ROUND(I143*H143,2)</f>
        <v>0</v>
      </c>
      <c r="K143" s="240"/>
      <c r="L143" s="41"/>
      <c r="M143" s="241" t="s">
        <v>1</v>
      </c>
      <c r="N143" s="242" t="s">
        <v>40</v>
      </c>
      <c r="O143" s="8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138</v>
      </c>
      <c r="AT143" s="245" t="s">
        <v>134</v>
      </c>
      <c r="AU143" s="245" t="s">
        <v>85</v>
      </c>
      <c r="AY143" s="14" t="s">
        <v>131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4" t="s">
        <v>83</v>
      </c>
      <c r="BK143" s="246">
        <f>ROUND(I143*H143,2)</f>
        <v>0</v>
      </c>
      <c r="BL143" s="14" t="s">
        <v>138</v>
      </c>
      <c r="BM143" s="245" t="s">
        <v>329</v>
      </c>
    </row>
    <row r="144" s="2" customFormat="1" ht="44.25" customHeight="1">
      <c r="A144" s="35"/>
      <c r="B144" s="36"/>
      <c r="C144" s="247" t="s">
        <v>144</v>
      </c>
      <c r="D144" s="247" t="s">
        <v>160</v>
      </c>
      <c r="E144" s="248" t="s">
        <v>203</v>
      </c>
      <c r="F144" s="249" t="s">
        <v>204</v>
      </c>
      <c r="G144" s="250" t="s">
        <v>157</v>
      </c>
      <c r="H144" s="251">
        <v>31</v>
      </c>
      <c r="I144" s="252"/>
      <c r="J144" s="253">
        <f>ROUND(I144*H144,2)</f>
        <v>0</v>
      </c>
      <c r="K144" s="254"/>
      <c r="L144" s="255"/>
      <c r="M144" s="256" t="s">
        <v>1</v>
      </c>
      <c r="N144" s="257" t="s">
        <v>40</v>
      </c>
      <c r="O144" s="88"/>
      <c r="P144" s="243">
        <f>O144*H144</f>
        <v>0</v>
      </c>
      <c r="Q144" s="243">
        <v>0.078</v>
      </c>
      <c r="R144" s="243">
        <f>Q144*H144</f>
        <v>2.4180000000000001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163</v>
      </c>
      <c r="AT144" s="245" t="s">
        <v>160</v>
      </c>
      <c r="AU144" s="245" t="s">
        <v>85</v>
      </c>
      <c r="AY144" s="14" t="s">
        <v>131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4" t="s">
        <v>83</v>
      </c>
      <c r="BK144" s="246">
        <f>ROUND(I144*H144,2)</f>
        <v>0</v>
      </c>
      <c r="BL144" s="14" t="s">
        <v>138</v>
      </c>
      <c r="BM144" s="245" t="s">
        <v>330</v>
      </c>
    </row>
    <row r="145" s="12" customFormat="1" ht="22.8" customHeight="1">
      <c r="A145" s="12"/>
      <c r="B145" s="217"/>
      <c r="C145" s="218"/>
      <c r="D145" s="219" t="s">
        <v>74</v>
      </c>
      <c r="E145" s="231" t="s">
        <v>214</v>
      </c>
      <c r="F145" s="231" t="s">
        <v>215</v>
      </c>
      <c r="G145" s="218"/>
      <c r="H145" s="218"/>
      <c r="I145" s="221"/>
      <c r="J145" s="232">
        <f>BK145</f>
        <v>0</v>
      </c>
      <c r="K145" s="218"/>
      <c r="L145" s="223"/>
      <c r="M145" s="224"/>
      <c r="N145" s="225"/>
      <c r="O145" s="225"/>
      <c r="P145" s="226">
        <f>SUM(P146:P147)</f>
        <v>0</v>
      </c>
      <c r="Q145" s="225"/>
      <c r="R145" s="226">
        <f>SUM(R146:R147)</f>
        <v>0</v>
      </c>
      <c r="S145" s="225"/>
      <c r="T145" s="227">
        <f>SUM(T146:T147)</f>
        <v>0.71414999999999995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8" t="s">
        <v>83</v>
      </c>
      <c r="AT145" s="229" t="s">
        <v>74</v>
      </c>
      <c r="AU145" s="229" t="s">
        <v>83</v>
      </c>
      <c r="AY145" s="228" t="s">
        <v>131</v>
      </c>
      <c r="BK145" s="230">
        <f>SUM(BK146:BK147)</f>
        <v>0</v>
      </c>
    </row>
    <row r="146" s="2" customFormat="1" ht="21.75" customHeight="1">
      <c r="A146" s="35"/>
      <c r="B146" s="36"/>
      <c r="C146" s="233" t="s">
        <v>250</v>
      </c>
      <c r="D146" s="233" t="s">
        <v>134</v>
      </c>
      <c r="E146" s="234" t="s">
        <v>331</v>
      </c>
      <c r="F146" s="235" t="s">
        <v>332</v>
      </c>
      <c r="G146" s="236" t="s">
        <v>157</v>
      </c>
      <c r="H146" s="237">
        <v>2</v>
      </c>
      <c r="I146" s="238"/>
      <c r="J146" s="239">
        <f>ROUND(I146*H146,2)</f>
        <v>0</v>
      </c>
      <c r="K146" s="240"/>
      <c r="L146" s="41"/>
      <c r="M146" s="241" t="s">
        <v>1</v>
      </c>
      <c r="N146" s="242" t="s">
        <v>40</v>
      </c>
      <c r="O146" s="88"/>
      <c r="P146" s="243">
        <f>O146*H146</f>
        <v>0</v>
      </c>
      <c r="Q146" s="243">
        <v>0</v>
      </c>
      <c r="R146" s="243">
        <f>Q146*H146</f>
        <v>0</v>
      </c>
      <c r="S146" s="243">
        <v>0.065699999999999995</v>
      </c>
      <c r="T146" s="244">
        <f>S146*H146</f>
        <v>0.13139999999999999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138</v>
      </c>
      <c r="AT146" s="245" t="s">
        <v>134</v>
      </c>
      <c r="AU146" s="245" t="s">
        <v>85</v>
      </c>
      <c r="AY146" s="14" t="s">
        <v>131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4" t="s">
        <v>83</v>
      </c>
      <c r="BK146" s="246">
        <f>ROUND(I146*H146,2)</f>
        <v>0</v>
      </c>
      <c r="BL146" s="14" t="s">
        <v>138</v>
      </c>
      <c r="BM146" s="245" t="s">
        <v>333</v>
      </c>
    </row>
    <row r="147" s="2" customFormat="1" ht="33" customHeight="1">
      <c r="A147" s="35"/>
      <c r="B147" s="36"/>
      <c r="C147" s="233" t="s">
        <v>206</v>
      </c>
      <c r="D147" s="233" t="s">
        <v>134</v>
      </c>
      <c r="E147" s="234" t="s">
        <v>217</v>
      </c>
      <c r="F147" s="235" t="s">
        <v>218</v>
      </c>
      <c r="G147" s="236" t="s">
        <v>188</v>
      </c>
      <c r="H147" s="237">
        <v>63</v>
      </c>
      <c r="I147" s="238"/>
      <c r="J147" s="239">
        <f>ROUND(I147*H147,2)</f>
        <v>0</v>
      </c>
      <c r="K147" s="240"/>
      <c r="L147" s="41"/>
      <c r="M147" s="241" t="s">
        <v>1</v>
      </c>
      <c r="N147" s="242" t="s">
        <v>40</v>
      </c>
      <c r="O147" s="88"/>
      <c r="P147" s="243">
        <f>O147*H147</f>
        <v>0</v>
      </c>
      <c r="Q147" s="243">
        <v>0</v>
      </c>
      <c r="R147" s="243">
        <f>Q147*H147</f>
        <v>0</v>
      </c>
      <c r="S147" s="243">
        <v>0.0092499999999999995</v>
      </c>
      <c r="T147" s="244">
        <f>S147*H147</f>
        <v>0.58274999999999999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138</v>
      </c>
      <c r="AT147" s="245" t="s">
        <v>134</v>
      </c>
      <c r="AU147" s="245" t="s">
        <v>85</v>
      </c>
      <c r="AY147" s="14" t="s">
        <v>131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14" t="s">
        <v>83</v>
      </c>
      <c r="BK147" s="246">
        <f>ROUND(I147*H147,2)</f>
        <v>0</v>
      </c>
      <c r="BL147" s="14" t="s">
        <v>138</v>
      </c>
      <c r="BM147" s="245" t="s">
        <v>334</v>
      </c>
    </row>
    <row r="148" s="12" customFormat="1" ht="22.8" customHeight="1">
      <c r="A148" s="12"/>
      <c r="B148" s="217"/>
      <c r="C148" s="218"/>
      <c r="D148" s="219" t="s">
        <v>74</v>
      </c>
      <c r="E148" s="231" t="s">
        <v>226</v>
      </c>
      <c r="F148" s="231" t="s">
        <v>227</v>
      </c>
      <c r="G148" s="218"/>
      <c r="H148" s="218"/>
      <c r="I148" s="221"/>
      <c r="J148" s="232">
        <f>BK148</f>
        <v>0</v>
      </c>
      <c r="K148" s="218"/>
      <c r="L148" s="223"/>
      <c r="M148" s="224"/>
      <c r="N148" s="225"/>
      <c r="O148" s="225"/>
      <c r="P148" s="226">
        <f>SUM(P149:P152)</f>
        <v>0</v>
      </c>
      <c r="Q148" s="225"/>
      <c r="R148" s="226">
        <f>SUM(R149:R152)</f>
        <v>0</v>
      </c>
      <c r="S148" s="225"/>
      <c r="T148" s="227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8" t="s">
        <v>83</v>
      </c>
      <c r="AT148" s="229" t="s">
        <v>74</v>
      </c>
      <c r="AU148" s="229" t="s">
        <v>83</v>
      </c>
      <c r="AY148" s="228" t="s">
        <v>131</v>
      </c>
      <c r="BK148" s="230">
        <f>SUM(BK149:BK152)</f>
        <v>0</v>
      </c>
    </row>
    <row r="149" s="2" customFormat="1" ht="16.5" customHeight="1">
      <c r="A149" s="35"/>
      <c r="B149" s="36"/>
      <c r="C149" s="233" t="s">
        <v>177</v>
      </c>
      <c r="D149" s="233" t="s">
        <v>134</v>
      </c>
      <c r="E149" s="234" t="s">
        <v>237</v>
      </c>
      <c r="F149" s="235" t="s">
        <v>238</v>
      </c>
      <c r="G149" s="236" t="s">
        <v>230</v>
      </c>
      <c r="H149" s="237">
        <v>-0.58299999999999996</v>
      </c>
      <c r="I149" s="238"/>
      <c r="J149" s="239">
        <f>ROUND(I149*H149,2)</f>
        <v>0</v>
      </c>
      <c r="K149" s="240"/>
      <c r="L149" s="41"/>
      <c r="M149" s="241" t="s">
        <v>1</v>
      </c>
      <c r="N149" s="242" t="s">
        <v>40</v>
      </c>
      <c r="O149" s="88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138</v>
      </c>
      <c r="AT149" s="245" t="s">
        <v>134</v>
      </c>
      <c r="AU149" s="245" t="s">
        <v>85</v>
      </c>
      <c r="AY149" s="14" t="s">
        <v>131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14" t="s">
        <v>83</v>
      </c>
      <c r="BK149" s="246">
        <f>ROUND(I149*H149,2)</f>
        <v>0</v>
      </c>
      <c r="BL149" s="14" t="s">
        <v>138</v>
      </c>
      <c r="BM149" s="245" t="s">
        <v>335</v>
      </c>
    </row>
    <row r="150" s="2" customFormat="1" ht="33" customHeight="1">
      <c r="A150" s="35"/>
      <c r="B150" s="36"/>
      <c r="C150" s="233" t="s">
        <v>336</v>
      </c>
      <c r="D150" s="233" t="s">
        <v>134</v>
      </c>
      <c r="E150" s="234" t="s">
        <v>337</v>
      </c>
      <c r="F150" s="235" t="s">
        <v>338</v>
      </c>
      <c r="G150" s="236" t="s">
        <v>230</v>
      </c>
      <c r="H150" s="237">
        <v>0.13100000000000001</v>
      </c>
      <c r="I150" s="238"/>
      <c r="J150" s="239">
        <f>ROUND(I150*H150,2)</f>
        <v>0</v>
      </c>
      <c r="K150" s="240"/>
      <c r="L150" s="41"/>
      <c r="M150" s="241" t="s">
        <v>1</v>
      </c>
      <c r="N150" s="242" t="s">
        <v>40</v>
      </c>
      <c r="O150" s="88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138</v>
      </c>
      <c r="AT150" s="245" t="s">
        <v>134</v>
      </c>
      <c r="AU150" s="245" t="s">
        <v>85</v>
      </c>
      <c r="AY150" s="14" t="s">
        <v>131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4" t="s">
        <v>83</v>
      </c>
      <c r="BK150" s="246">
        <f>ROUND(I150*H150,2)</f>
        <v>0</v>
      </c>
      <c r="BL150" s="14" t="s">
        <v>138</v>
      </c>
      <c r="BM150" s="245" t="s">
        <v>339</v>
      </c>
    </row>
    <row r="151" s="2" customFormat="1" ht="16.5" customHeight="1">
      <c r="A151" s="35"/>
      <c r="B151" s="36"/>
      <c r="C151" s="233" t="s">
        <v>181</v>
      </c>
      <c r="D151" s="233" t="s">
        <v>134</v>
      </c>
      <c r="E151" s="234" t="s">
        <v>228</v>
      </c>
      <c r="F151" s="235" t="s">
        <v>229</v>
      </c>
      <c r="G151" s="236" t="s">
        <v>230</v>
      </c>
      <c r="H151" s="237">
        <v>0.71399999999999997</v>
      </c>
      <c r="I151" s="238"/>
      <c r="J151" s="239">
        <f>ROUND(I151*H151,2)</f>
        <v>0</v>
      </c>
      <c r="K151" s="240"/>
      <c r="L151" s="41"/>
      <c r="M151" s="241" t="s">
        <v>1</v>
      </c>
      <c r="N151" s="242" t="s">
        <v>40</v>
      </c>
      <c r="O151" s="8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138</v>
      </c>
      <c r="AT151" s="245" t="s">
        <v>134</v>
      </c>
      <c r="AU151" s="245" t="s">
        <v>85</v>
      </c>
      <c r="AY151" s="14" t="s">
        <v>131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4" t="s">
        <v>83</v>
      </c>
      <c r="BK151" s="246">
        <f>ROUND(I151*H151,2)</f>
        <v>0</v>
      </c>
      <c r="BL151" s="14" t="s">
        <v>138</v>
      </c>
      <c r="BM151" s="245" t="s">
        <v>340</v>
      </c>
    </row>
    <row r="152" s="2" customFormat="1" ht="21.75" customHeight="1">
      <c r="A152" s="35"/>
      <c r="B152" s="36"/>
      <c r="C152" s="233" t="s">
        <v>173</v>
      </c>
      <c r="D152" s="233" t="s">
        <v>134</v>
      </c>
      <c r="E152" s="234" t="s">
        <v>233</v>
      </c>
      <c r="F152" s="235" t="s">
        <v>234</v>
      </c>
      <c r="G152" s="236" t="s">
        <v>230</v>
      </c>
      <c r="H152" s="237">
        <v>0.71399999999999997</v>
      </c>
      <c r="I152" s="238"/>
      <c r="J152" s="239">
        <f>ROUND(I152*H152,2)</f>
        <v>0</v>
      </c>
      <c r="K152" s="240"/>
      <c r="L152" s="41"/>
      <c r="M152" s="241" t="s">
        <v>1</v>
      </c>
      <c r="N152" s="242" t="s">
        <v>40</v>
      </c>
      <c r="O152" s="88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138</v>
      </c>
      <c r="AT152" s="245" t="s">
        <v>134</v>
      </c>
      <c r="AU152" s="245" t="s">
        <v>85</v>
      </c>
      <c r="AY152" s="14" t="s">
        <v>131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4" t="s">
        <v>83</v>
      </c>
      <c r="BK152" s="246">
        <f>ROUND(I152*H152,2)</f>
        <v>0</v>
      </c>
      <c r="BL152" s="14" t="s">
        <v>138</v>
      </c>
      <c r="BM152" s="245" t="s">
        <v>341</v>
      </c>
    </row>
    <row r="153" s="12" customFormat="1" ht="22.8" customHeight="1">
      <c r="A153" s="12"/>
      <c r="B153" s="217"/>
      <c r="C153" s="218"/>
      <c r="D153" s="219" t="s">
        <v>74</v>
      </c>
      <c r="E153" s="231" t="s">
        <v>240</v>
      </c>
      <c r="F153" s="231" t="s">
        <v>241</v>
      </c>
      <c r="G153" s="218"/>
      <c r="H153" s="218"/>
      <c r="I153" s="221"/>
      <c r="J153" s="232">
        <f>BK153</f>
        <v>0</v>
      </c>
      <c r="K153" s="218"/>
      <c r="L153" s="223"/>
      <c r="M153" s="224"/>
      <c r="N153" s="225"/>
      <c r="O153" s="225"/>
      <c r="P153" s="226">
        <f>P154</f>
        <v>0</v>
      </c>
      <c r="Q153" s="225"/>
      <c r="R153" s="226">
        <f>R154</f>
        <v>0</v>
      </c>
      <c r="S153" s="225"/>
      <c r="T153" s="227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8" t="s">
        <v>83</v>
      </c>
      <c r="AT153" s="229" t="s">
        <v>74</v>
      </c>
      <c r="AU153" s="229" t="s">
        <v>83</v>
      </c>
      <c r="AY153" s="228" t="s">
        <v>131</v>
      </c>
      <c r="BK153" s="230">
        <f>BK154</f>
        <v>0</v>
      </c>
    </row>
    <row r="154" s="2" customFormat="1" ht="21.75" customHeight="1">
      <c r="A154" s="35"/>
      <c r="B154" s="36"/>
      <c r="C154" s="233" t="s">
        <v>190</v>
      </c>
      <c r="D154" s="233" t="s">
        <v>134</v>
      </c>
      <c r="E154" s="234" t="s">
        <v>243</v>
      </c>
      <c r="F154" s="235" t="s">
        <v>244</v>
      </c>
      <c r="G154" s="236" t="s">
        <v>230</v>
      </c>
      <c r="H154" s="237">
        <v>3.7709999999999999</v>
      </c>
      <c r="I154" s="238"/>
      <c r="J154" s="239">
        <f>ROUND(I154*H154,2)</f>
        <v>0</v>
      </c>
      <c r="K154" s="240"/>
      <c r="L154" s="41"/>
      <c r="M154" s="241" t="s">
        <v>1</v>
      </c>
      <c r="N154" s="242" t="s">
        <v>40</v>
      </c>
      <c r="O154" s="88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138</v>
      </c>
      <c r="AT154" s="245" t="s">
        <v>134</v>
      </c>
      <c r="AU154" s="245" t="s">
        <v>85</v>
      </c>
      <c r="AY154" s="14" t="s">
        <v>131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4" t="s">
        <v>83</v>
      </c>
      <c r="BK154" s="246">
        <f>ROUND(I154*H154,2)</f>
        <v>0</v>
      </c>
      <c r="BL154" s="14" t="s">
        <v>138</v>
      </c>
      <c r="BM154" s="245" t="s">
        <v>342</v>
      </c>
    </row>
    <row r="155" s="12" customFormat="1" ht="25.92" customHeight="1">
      <c r="A155" s="12"/>
      <c r="B155" s="217"/>
      <c r="C155" s="218"/>
      <c r="D155" s="219" t="s">
        <v>74</v>
      </c>
      <c r="E155" s="220" t="s">
        <v>246</v>
      </c>
      <c r="F155" s="220" t="s">
        <v>247</v>
      </c>
      <c r="G155" s="218"/>
      <c r="H155" s="218"/>
      <c r="I155" s="221"/>
      <c r="J155" s="222">
        <f>BK155</f>
        <v>0</v>
      </c>
      <c r="K155" s="218"/>
      <c r="L155" s="223"/>
      <c r="M155" s="224"/>
      <c r="N155" s="225"/>
      <c r="O155" s="225"/>
      <c r="P155" s="226">
        <f>P156</f>
        <v>0</v>
      </c>
      <c r="Q155" s="225"/>
      <c r="R155" s="226">
        <f>R156</f>
        <v>0.0040499999999999998</v>
      </c>
      <c r="S155" s="225"/>
      <c r="T155" s="227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8" t="s">
        <v>85</v>
      </c>
      <c r="AT155" s="229" t="s">
        <v>74</v>
      </c>
      <c r="AU155" s="229" t="s">
        <v>75</v>
      </c>
      <c r="AY155" s="228" t="s">
        <v>131</v>
      </c>
      <c r="BK155" s="230">
        <f>BK156</f>
        <v>0</v>
      </c>
    </row>
    <row r="156" s="12" customFormat="1" ht="22.8" customHeight="1">
      <c r="A156" s="12"/>
      <c r="B156" s="217"/>
      <c r="C156" s="218"/>
      <c r="D156" s="219" t="s">
        <v>74</v>
      </c>
      <c r="E156" s="231" t="s">
        <v>248</v>
      </c>
      <c r="F156" s="231" t="s">
        <v>249</v>
      </c>
      <c r="G156" s="218"/>
      <c r="H156" s="218"/>
      <c r="I156" s="221"/>
      <c r="J156" s="232">
        <f>BK156</f>
        <v>0</v>
      </c>
      <c r="K156" s="218"/>
      <c r="L156" s="223"/>
      <c r="M156" s="224"/>
      <c r="N156" s="225"/>
      <c r="O156" s="225"/>
      <c r="P156" s="226">
        <f>SUM(P157:P160)</f>
        <v>0</v>
      </c>
      <c r="Q156" s="225"/>
      <c r="R156" s="226">
        <f>SUM(R157:R160)</f>
        <v>0.0040499999999999998</v>
      </c>
      <c r="S156" s="225"/>
      <c r="T156" s="227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8" t="s">
        <v>85</v>
      </c>
      <c r="AT156" s="229" t="s">
        <v>74</v>
      </c>
      <c r="AU156" s="229" t="s">
        <v>83</v>
      </c>
      <c r="AY156" s="228" t="s">
        <v>131</v>
      </c>
      <c r="BK156" s="230">
        <f>SUM(BK157:BK160)</f>
        <v>0</v>
      </c>
    </row>
    <row r="157" s="2" customFormat="1" ht="33" customHeight="1">
      <c r="A157" s="35"/>
      <c r="B157" s="36"/>
      <c r="C157" s="233" t="s">
        <v>194</v>
      </c>
      <c r="D157" s="233" t="s">
        <v>134</v>
      </c>
      <c r="E157" s="234" t="s">
        <v>251</v>
      </c>
      <c r="F157" s="235" t="s">
        <v>252</v>
      </c>
      <c r="G157" s="236" t="s">
        <v>253</v>
      </c>
      <c r="H157" s="237">
        <v>9</v>
      </c>
      <c r="I157" s="238"/>
      <c r="J157" s="239">
        <f>ROUND(I157*H157,2)</f>
        <v>0</v>
      </c>
      <c r="K157" s="240"/>
      <c r="L157" s="41"/>
      <c r="M157" s="241" t="s">
        <v>1</v>
      </c>
      <c r="N157" s="242" t="s">
        <v>40</v>
      </c>
      <c r="O157" s="88"/>
      <c r="P157" s="243">
        <f>O157*H157</f>
        <v>0</v>
      </c>
      <c r="Q157" s="243">
        <v>0.00011</v>
      </c>
      <c r="R157" s="243">
        <f>Q157*H157</f>
        <v>0.00098999999999999999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232</v>
      </c>
      <c r="AT157" s="245" t="s">
        <v>134</v>
      </c>
      <c r="AU157" s="245" t="s">
        <v>85</v>
      </c>
      <c r="AY157" s="14" t="s">
        <v>131</v>
      </c>
      <c r="BE157" s="246">
        <f>IF(N157="základní",J157,0)</f>
        <v>0</v>
      </c>
      <c r="BF157" s="246">
        <f>IF(N157="snížená",J157,0)</f>
        <v>0</v>
      </c>
      <c r="BG157" s="246">
        <f>IF(N157="zákl. přenesená",J157,0)</f>
        <v>0</v>
      </c>
      <c r="BH157" s="246">
        <f>IF(N157="sníž. přenesená",J157,0)</f>
        <v>0</v>
      </c>
      <c r="BI157" s="246">
        <f>IF(N157="nulová",J157,0)</f>
        <v>0</v>
      </c>
      <c r="BJ157" s="14" t="s">
        <v>83</v>
      </c>
      <c r="BK157" s="246">
        <f>ROUND(I157*H157,2)</f>
        <v>0</v>
      </c>
      <c r="BL157" s="14" t="s">
        <v>232</v>
      </c>
      <c r="BM157" s="245" t="s">
        <v>343</v>
      </c>
    </row>
    <row r="158" s="2" customFormat="1" ht="16.5" customHeight="1">
      <c r="A158" s="35"/>
      <c r="B158" s="36"/>
      <c r="C158" s="233" t="s">
        <v>269</v>
      </c>
      <c r="D158" s="233" t="s">
        <v>134</v>
      </c>
      <c r="E158" s="234" t="s">
        <v>256</v>
      </c>
      <c r="F158" s="235" t="s">
        <v>257</v>
      </c>
      <c r="G158" s="236" t="s">
        <v>253</v>
      </c>
      <c r="H158" s="237">
        <v>9</v>
      </c>
      <c r="I158" s="238"/>
      <c r="J158" s="239">
        <f>ROUND(I158*H158,2)</f>
        <v>0</v>
      </c>
      <c r="K158" s="240"/>
      <c r="L158" s="41"/>
      <c r="M158" s="241" t="s">
        <v>1</v>
      </c>
      <c r="N158" s="242" t="s">
        <v>40</v>
      </c>
      <c r="O158" s="88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232</v>
      </c>
      <c r="AT158" s="245" t="s">
        <v>134</v>
      </c>
      <c r="AU158" s="245" t="s">
        <v>85</v>
      </c>
      <c r="AY158" s="14" t="s">
        <v>131</v>
      </c>
      <c r="BE158" s="246">
        <f>IF(N158="základní",J158,0)</f>
        <v>0</v>
      </c>
      <c r="BF158" s="246">
        <f>IF(N158="snížená",J158,0)</f>
        <v>0</v>
      </c>
      <c r="BG158" s="246">
        <f>IF(N158="zákl. přenesená",J158,0)</f>
        <v>0</v>
      </c>
      <c r="BH158" s="246">
        <f>IF(N158="sníž. přenesená",J158,0)</f>
        <v>0</v>
      </c>
      <c r="BI158" s="246">
        <f>IF(N158="nulová",J158,0)</f>
        <v>0</v>
      </c>
      <c r="BJ158" s="14" t="s">
        <v>83</v>
      </c>
      <c r="BK158" s="246">
        <f>ROUND(I158*H158,2)</f>
        <v>0</v>
      </c>
      <c r="BL158" s="14" t="s">
        <v>232</v>
      </c>
      <c r="BM158" s="245" t="s">
        <v>344</v>
      </c>
    </row>
    <row r="159" s="2" customFormat="1" ht="21.75" customHeight="1">
      <c r="A159" s="35"/>
      <c r="B159" s="36"/>
      <c r="C159" s="233" t="s">
        <v>255</v>
      </c>
      <c r="D159" s="233" t="s">
        <v>134</v>
      </c>
      <c r="E159" s="234" t="s">
        <v>260</v>
      </c>
      <c r="F159" s="235" t="s">
        <v>261</v>
      </c>
      <c r="G159" s="236" t="s">
        <v>253</v>
      </c>
      <c r="H159" s="237">
        <v>9</v>
      </c>
      <c r="I159" s="238"/>
      <c r="J159" s="239">
        <f>ROUND(I159*H159,2)</f>
        <v>0</v>
      </c>
      <c r="K159" s="240"/>
      <c r="L159" s="41"/>
      <c r="M159" s="241" t="s">
        <v>1</v>
      </c>
      <c r="N159" s="242" t="s">
        <v>40</v>
      </c>
      <c r="O159" s="88"/>
      <c r="P159" s="243">
        <f>O159*H159</f>
        <v>0</v>
      </c>
      <c r="Q159" s="243">
        <v>0.00017000000000000001</v>
      </c>
      <c r="R159" s="243">
        <f>Q159*H159</f>
        <v>0.0015300000000000001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232</v>
      </c>
      <c r="AT159" s="245" t="s">
        <v>134</v>
      </c>
      <c r="AU159" s="245" t="s">
        <v>85</v>
      </c>
      <c r="AY159" s="14" t="s">
        <v>131</v>
      </c>
      <c r="BE159" s="246">
        <f>IF(N159="základní",J159,0)</f>
        <v>0</v>
      </c>
      <c r="BF159" s="246">
        <f>IF(N159="snížená",J159,0)</f>
        <v>0</v>
      </c>
      <c r="BG159" s="246">
        <f>IF(N159="zákl. přenesená",J159,0)</f>
        <v>0</v>
      </c>
      <c r="BH159" s="246">
        <f>IF(N159="sníž. přenesená",J159,0)</f>
        <v>0</v>
      </c>
      <c r="BI159" s="246">
        <f>IF(N159="nulová",J159,0)</f>
        <v>0</v>
      </c>
      <c r="BJ159" s="14" t="s">
        <v>83</v>
      </c>
      <c r="BK159" s="246">
        <f>ROUND(I159*H159,2)</f>
        <v>0</v>
      </c>
      <c r="BL159" s="14" t="s">
        <v>232</v>
      </c>
      <c r="BM159" s="245" t="s">
        <v>345</v>
      </c>
    </row>
    <row r="160" s="2" customFormat="1" ht="21.75" customHeight="1">
      <c r="A160" s="35"/>
      <c r="B160" s="36"/>
      <c r="C160" s="233" t="s">
        <v>346</v>
      </c>
      <c r="D160" s="233" t="s">
        <v>134</v>
      </c>
      <c r="E160" s="234" t="s">
        <v>264</v>
      </c>
      <c r="F160" s="235" t="s">
        <v>265</v>
      </c>
      <c r="G160" s="236" t="s">
        <v>253</v>
      </c>
      <c r="H160" s="237">
        <v>9</v>
      </c>
      <c r="I160" s="238"/>
      <c r="J160" s="239">
        <f>ROUND(I160*H160,2)</f>
        <v>0</v>
      </c>
      <c r="K160" s="240"/>
      <c r="L160" s="41"/>
      <c r="M160" s="241" t="s">
        <v>1</v>
      </c>
      <c r="N160" s="242" t="s">
        <v>40</v>
      </c>
      <c r="O160" s="88"/>
      <c r="P160" s="243">
        <f>O160*H160</f>
        <v>0</v>
      </c>
      <c r="Q160" s="243">
        <v>0.00017000000000000001</v>
      </c>
      <c r="R160" s="243">
        <f>Q160*H160</f>
        <v>0.0015300000000000001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232</v>
      </c>
      <c r="AT160" s="245" t="s">
        <v>134</v>
      </c>
      <c r="AU160" s="245" t="s">
        <v>85</v>
      </c>
      <c r="AY160" s="14" t="s">
        <v>131</v>
      </c>
      <c r="BE160" s="246">
        <f>IF(N160="základní",J160,0)</f>
        <v>0</v>
      </c>
      <c r="BF160" s="246">
        <f>IF(N160="snížená",J160,0)</f>
        <v>0</v>
      </c>
      <c r="BG160" s="246">
        <f>IF(N160="zákl. přenesená",J160,0)</f>
        <v>0</v>
      </c>
      <c r="BH160" s="246">
        <f>IF(N160="sníž. přenesená",J160,0)</f>
        <v>0</v>
      </c>
      <c r="BI160" s="246">
        <f>IF(N160="nulová",J160,0)</f>
        <v>0</v>
      </c>
      <c r="BJ160" s="14" t="s">
        <v>83</v>
      </c>
      <c r="BK160" s="246">
        <f>ROUND(I160*H160,2)</f>
        <v>0</v>
      </c>
      <c r="BL160" s="14" t="s">
        <v>232</v>
      </c>
      <c r="BM160" s="245" t="s">
        <v>347</v>
      </c>
    </row>
    <row r="161" s="12" customFormat="1" ht="25.92" customHeight="1">
      <c r="A161" s="12"/>
      <c r="B161" s="217"/>
      <c r="C161" s="218"/>
      <c r="D161" s="219" t="s">
        <v>74</v>
      </c>
      <c r="E161" s="220" t="s">
        <v>267</v>
      </c>
      <c r="F161" s="220" t="s">
        <v>268</v>
      </c>
      <c r="G161" s="218"/>
      <c r="H161" s="218"/>
      <c r="I161" s="221"/>
      <c r="J161" s="222">
        <f>BK161</f>
        <v>0</v>
      </c>
      <c r="K161" s="218"/>
      <c r="L161" s="223"/>
      <c r="M161" s="224"/>
      <c r="N161" s="225"/>
      <c r="O161" s="225"/>
      <c r="P161" s="226">
        <f>SUM(P162:P163)</f>
        <v>0</v>
      </c>
      <c r="Q161" s="225"/>
      <c r="R161" s="226">
        <f>SUM(R162:R163)</f>
        <v>0</v>
      </c>
      <c r="S161" s="225"/>
      <c r="T161" s="227">
        <f>SUM(T162:T163)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8" t="s">
        <v>138</v>
      </c>
      <c r="AT161" s="229" t="s">
        <v>74</v>
      </c>
      <c r="AU161" s="229" t="s">
        <v>75</v>
      </c>
      <c r="AY161" s="228" t="s">
        <v>131</v>
      </c>
      <c r="BK161" s="230">
        <f>SUM(BK162:BK163)</f>
        <v>0</v>
      </c>
    </row>
    <row r="162" s="2" customFormat="1" ht="33" customHeight="1">
      <c r="A162" s="35"/>
      <c r="B162" s="36"/>
      <c r="C162" s="233" t="s">
        <v>259</v>
      </c>
      <c r="D162" s="233" t="s">
        <v>134</v>
      </c>
      <c r="E162" s="234" t="s">
        <v>270</v>
      </c>
      <c r="F162" s="235" t="s">
        <v>271</v>
      </c>
      <c r="G162" s="236" t="s">
        <v>272</v>
      </c>
      <c r="H162" s="237">
        <v>8</v>
      </c>
      <c r="I162" s="238"/>
      <c r="J162" s="239">
        <f>ROUND(I162*H162,2)</f>
        <v>0</v>
      </c>
      <c r="K162" s="240"/>
      <c r="L162" s="41"/>
      <c r="M162" s="241" t="s">
        <v>1</v>
      </c>
      <c r="N162" s="242" t="s">
        <v>40</v>
      </c>
      <c r="O162" s="88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273</v>
      </c>
      <c r="AT162" s="245" t="s">
        <v>134</v>
      </c>
      <c r="AU162" s="245" t="s">
        <v>83</v>
      </c>
      <c r="AY162" s="14" t="s">
        <v>131</v>
      </c>
      <c r="BE162" s="246">
        <f>IF(N162="základní",J162,0)</f>
        <v>0</v>
      </c>
      <c r="BF162" s="246">
        <f>IF(N162="snížená",J162,0)</f>
        <v>0</v>
      </c>
      <c r="BG162" s="246">
        <f>IF(N162="zákl. přenesená",J162,0)</f>
        <v>0</v>
      </c>
      <c r="BH162" s="246">
        <f>IF(N162="sníž. přenesená",J162,0)</f>
        <v>0</v>
      </c>
      <c r="BI162" s="246">
        <f>IF(N162="nulová",J162,0)</f>
        <v>0</v>
      </c>
      <c r="BJ162" s="14" t="s">
        <v>83</v>
      </c>
      <c r="BK162" s="246">
        <f>ROUND(I162*H162,2)</f>
        <v>0</v>
      </c>
      <c r="BL162" s="14" t="s">
        <v>273</v>
      </c>
      <c r="BM162" s="245" t="s">
        <v>348</v>
      </c>
    </row>
    <row r="163" s="2" customFormat="1" ht="33" customHeight="1">
      <c r="A163" s="35"/>
      <c r="B163" s="36"/>
      <c r="C163" s="233" t="s">
        <v>349</v>
      </c>
      <c r="D163" s="233" t="s">
        <v>134</v>
      </c>
      <c r="E163" s="234" t="s">
        <v>276</v>
      </c>
      <c r="F163" s="235" t="s">
        <v>350</v>
      </c>
      <c r="G163" s="236" t="s">
        <v>272</v>
      </c>
      <c r="H163" s="237">
        <v>8</v>
      </c>
      <c r="I163" s="238"/>
      <c r="J163" s="239">
        <f>ROUND(I163*H163,2)</f>
        <v>0</v>
      </c>
      <c r="K163" s="240"/>
      <c r="L163" s="41"/>
      <c r="M163" s="241" t="s">
        <v>1</v>
      </c>
      <c r="N163" s="242" t="s">
        <v>40</v>
      </c>
      <c r="O163" s="88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5" t="s">
        <v>273</v>
      </c>
      <c r="AT163" s="245" t="s">
        <v>134</v>
      </c>
      <c r="AU163" s="245" t="s">
        <v>83</v>
      </c>
      <c r="AY163" s="14" t="s">
        <v>131</v>
      </c>
      <c r="BE163" s="246">
        <f>IF(N163="základní",J163,0)</f>
        <v>0</v>
      </c>
      <c r="BF163" s="246">
        <f>IF(N163="snížená",J163,0)</f>
        <v>0</v>
      </c>
      <c r="BG163" s="246">
        <f>IF(N163="zákl. přenesená",J163,0)</f>
        <v>0</v>
      </c>
      <c r="BH163" s="246">
        <f>IF(N163="sníž. přenesená",J163,0)</f>
        <v>0</v>
      </c>
      <c r="BI163" s="246">
        <f>IF(N163="nulová",J163,0)</f>
        <v>0</v>
      </c>
      <c r="BJ163" s="14" t="s">
        <v>83</v>
      </c>
      <c r="BK163" s="246">
        <f>ROUND(I163*H163,2)</f>
        <v>0</v>
      </c>
      <c r="BL163" s="14" t="s">
        <v>273</v>
      </c>
      <c r="BM163" s="245" t="s">
        <v>351</v>
      </c>
    </row>
    <row r="164" s="12" customFormat="1" ht="25.92" customHeight="1">
      <c r="A164" s="12"/>
      <c r="B164" s="217"/>
      <c r="C164" s="218"/>
      <c r="D164" s="219" t="s">
        <v>74</v>
      </c>
      <c r="E164" s="220" t="s">
        <v>279</v>
      </c>
      <c r="F164" s="220" t="s">
        <v>280</v>
      </c>
      <c r="G164" s="218"/>
      <c r="H164" s="218"/>
      <c r="I164" s="221"/>
      <c r="J164" s="222">
        <f>BK164</f>
        <v>0</v>
      </c>
      <c r="K164" s="218"/>
      <c r="L164" s="223"/>
      <c r="M164" s="224"/>
      <c r="N164" s="225"/>
      <c r="O164" s="225"/>
      <c r="P164" s="226">
        <f>P165</f>
        <v>0</v>
      </c>
      <c r="Q164" s="225"/>
      <c r="R164" s="226">
        <f>R165</f>
        <v>0</v>
      </c>
      <c r="S164" s="225"/>
      <c r="T164" s="227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8" t="s">
        <v>138</v>
      </c>
      <c r="AT164" s="229" t="s">
        <v>74</v>
      </c>
      <c r="AU164" s="229" t="s">
        <v>75</v>
      </c>
      <c r="AY164" s="228" t="s">
        <v>131</v>
      </c>
      <c r="BK164" s="230">
        <f>BK165</f>
        <v>0</v>
      </c>
    </row>
    <row r="165" s="2" customFormat="1" ht="21.75" customHeight="1">
      <c r="A165" s="35"/>
      <c r="B165" s="36"/>
      <c r="C165" s="233" t="s">
        <v>83</v>
      </c>
      <c r="D165" s="233" t="s">
        <v>134</v>
      </c>
      <c r="E165" s="234" t="s">
        <v>281</v>
      </c>
      <c r="F165" s="235" t="s">
        <v>352</v>
      </c>
      <c r="G165" s="236" t="s">
        <v>283</v>
      </c>
      <c r="H165" s="237">
        <v>1</v>
      </c>
      <c r="I165" s="238"/>
      <c r="J165" s="239">
        <f>ROUND(I165*H165,2)</f>
        <v>0</v>
      </c>
      <c r="K165" s="240"/>
      <c r="L165" s="41"/>
      <c r="M165" s="241" t="s">
        <v>1</v>
      </c>
      <c r="N165" s="242" t="s">
        <v>40</v>
      </c>
      <c r="O165" s="88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5" t="s">
        <v>273</v>
      </c>
      <c r="AT165" s="245" t="s">
        <v>134</v>
      </c>
      <c r="AU165" s="245" t="s">
        <v>83</v>
      </c>
      <c r="AY165" s="14" t="s">
        <v>131</v>
      </c>
      <c r="BE165" s="246">
        <f>IF(N165="základní",J165,0)</f>
        <v>0</v>
      </c>
      <c r="BF165" s="246">
        <f>IF(N165="snížená",J165,0)</f>
        <v>0</v>
      </c>
      <c r="BG165" s="246">
        <f>IF(N165="zákl. přenesená",J165,0)</f>
        <v>0</v>
      </c>
      <c r="BH165" s="246">
        <f>IF(N165="sníž. přenesená",J165,0)</f>
        <v>0</v>
      </c>
      <c r="BI165" s="246">
        <f>IF(N165="nulová",J165,0)</f>
        <v>0</v>
      </c>
      <c r="BJ165" s="14" t="s">
        <v>83</v>
      </c>
      <c r="BK165" s="246">
        <f>ROUND(I165*H165,2)</f>
        <v>0</v>
      </c>
      <c r="BL165" s="14" t="s">
        <v>273</v>
      </c>
      <c r="BM165" s="245" t="s">
        <v>353</v>
      </c>
    </row>
    <row r="166" s="12" customFormat="1" ht="25.92" customHeight="1">
      <c r="A166" s="12"/>
      <c r="B166" s="217"/>
      <c r="C166" s="218"/>
      <c r="D166" s="219" t="s">
        <v>74</v>
      </c>
      <c r="E166" s="220" t="s">
        <v>285</v>
      </c>
      <c r="F166" s="220" t="s">
        <v>286</v>
      </c>
      <c r="G166" s="218"/>
      <c r="H166" s="218"/>
      <c r="I166" s="221"/>
      <c r="J166" s="222">
        <f>BK166</f>
        <v>0</v>
      </c>
      <c r="K166" s="218"/>
      <c r="L166" s="223"/>
      <c r="M166" s="224"/>
      <c r="N166" s="225"/>
      <c r="O166" s="225"/>
      <c r="P166" s="226">
        <f>P167+P169+P171+P173</f>
        <v>0</v>
      </c>
      <c r="Q166" s="225"/>
      <c r="R166" s="226">
        <f>R167+R169+R171+R173</f>
        <v>0</v>
      </c>
      <c r="S166" s="225"/>
      <c r="T166" s="227">
        <f>T167+T169+T171+T173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8" t="s">
        <v>287</v>
      </c>
      <c r="AT166" s="229" t="s">
        <v>74</v>
      </c>
      <c r="AU166" s="229" t="s">
        <v>75</v>
      </c>
      <c r="AY166" s="228" t="s">
        <v>131</v>
      </c>
      <c r="BK166" s="230">
        <f>BK167+BK169+BK171+BK173</f>
        <v>0</v>
      </c>
    </row>
    <row r="167" s="12" customFormat="1" ht="22.8" customHeight="1">
      <c r="A167" s="12"/>
      <c r="B167" s="217"/>
      <c r="C167" s="218"/>
      <c r="D167" s="219" t="s">
        <v>74</v>
      </c>
      <c r="E167" s="231" t="s">
        <v>288</v>
      </c>
      <c r="F167" s="231" t="s">
        <v>289</v>
      </c>
      <c r="G167" s="218"/>
      <c r="H167" s="218"/>
      <c r="I167" s="221"/>
      <c r="J167" s="232">
        <f>BK167</f>
        <v>0</v>
      </c>
      <c r="K167" s="218"/>
      <c r="L167" s="223"/>
      <c r="M167" s="224"/>
      <c r="N167" s="225"/>
      <c r="O167" s="225"/>
      <c r="P167" s="226">
        <f>P168</f>
        <v>0</v>
      </c>
      <c r="Q167" s="225"/>
      <c r="R167" s="226">
        <f>R168</f>
        <v>0</v>
      </c>
      <c r="S167" s="225"/>
      <c r="T167" s="227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8" t="s">
        <v>287</v>
      </c>
      <c r="AT167" s="229" t="s">
        <v>74</v>
      </c>
      <c r="AU167" s="229" t="s">
        <v>83</v>
      </c>
      <c r="AY167" s="228" t="s">
        <v>131</v>
      </c>
      <c r="BK167" s="230">
        <f>BK168</f>
        <v>0</v>
      </c>
    </row>
    <row r="168" s="2" customFormat="1" ht="21.75" customHeight="1">
      <c r="A168" s="35"/>
      <c r="B168" s="36"/>
      <c r="C168" s="233" t="s">
        <v>85</v>
      </c>
      <c r="D168" s="233" t="s">
        <v>134</v>
      </c>
      <c r="E168" s="234" t="s">
        <v>290</v>
      </c>
      <c r="F168" s="235" t="s">
        <v>291</v>
      </c>
      <c r="G168" s="236" t="s">
        <v>292</v>
      </c>
      <c r="H168" s="237">
        <v>1</v>
      </c>
      <c r="I168" s="238"/>
      <c r="J168" s="239">
        <f>ROUND(I168*H168,2)</f>
        <v>0</v>
      </c>
      <c r="K168" s="240"/>
      <c r="L168" s="41"/>
      <c r="M168" s="241" t="s">
        <v>1</v>
      </c>
      <c r="N168" s="242" t="s">
        <v>40</v>
      </c>
      <c r="O168" s="88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5" t="s">
        <v>293</v>
      </c>
      <c r="AT168" s="245" t="s">
        <v>134</v>
      </c>
      <c r="AU168" s="245" t="s">
        <v>85</v>
      </c>
      <c r="AY168" s="14" t="s">
        <v>131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14" t="s">
        <v>83</v>
      </c>
      <c r="BK168" s="246">
        <f>ROUND(I168*H168,2)</f>
        <v>0</v>
      </c>
      <c r="BL168" s="14" t="s">
        <v>293</v>
      </c>
      <c r="BM168" s="245" t="s">
        <v>354</v>
      </c>
    </row>
    <row r="169" s="12" customFormat="1" ht="22.8" customHeight="1">
      <c r="A169" s="12"/>
      <c r="B169" s="217"/>
      <c r="C169" s="218"/>
      <c r="D169" s="219" t="s">
        <v>74</v>
      </c>
      <c r="E169" s="231" t="s">
        <v>295</v>
      </c>
      <c r="F169" s="231" t="s">
        <v>296</v>
      </c>
      <c r="G169" s="218"/>
      <c r="H169" s="218"/>
      <c r="I169" s="221"/>
      <c r="J169" s="232">
        <f>BK169</f>
        <v>0</v>
      </c>
      <c r="K169" s="218"/>
      <c r="L169" s="223"/>
      <c r="M169" s="224"/>
      <c r="N169" s="225"/>
      <c r="O169" s="225"/>
      <c r="P169" s="226">
        <f>P170</f>
        <v>0</v>
      </c>
      <c r="Q169" s="225"/>
      <c r="R169" s="226">
        <f>R170</f>
        <v>0</v>
      </c>
      <c r="S169" s="225"/>
      <c r="T169" s="22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8" t="s">
        <v>287</v>
      </c>
      <c r="AT169" s="229" t="s">
        <v>74</v>
      </c>
      <c r="AU169" s="229" t="s">
        <v>83</v>
      </c>
      <c r="AY169" s="228" t="s">
        <v>131</v>
      </c>
      <c r="BK169" s="230">
        <f>BK170</f>
        <v>0</v>
      </c>
    </row>
    <row r="170" s="2" customFormat="1" ht="21.75" customHeight="1">
      <c r="A170" s="35"/>
      <c r="B170" s="36"/>
      <c r="C170" s="233" t="s">
        <v>152</v>
      </c>
      <c r="D170" s="233" t="s">
        <v>134</v>
      </c>
      <c r="E170" s="234" t="s">
        <v>297</v>
      </c>
      <c r="F170" s="235" t="s">
        <v>355</v>
      </c>
      <c r="G170" s="236" t="s">
        <v>292</v>
      </c>
      <c r="H170" s="237">
        <v>1</v>
      </c>
      <c r="I170" s="238"/>
      <c r="J170" s="239">
        <f>ROUND(I170*H170,2)</f>
        <v>0</v>
      </c>
      <c r="K170" s="240"/>
      <c r="L170" s="41"/>
      <c r="M170" s="241" t="s">
        <v>1</v>
      </c>
      <c r="N170" s="242" t="s">
        <v>40</v>
      </c>
      <c r="O170" s="88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5" t="s">
        <v>293</v>
      </c>
      <c r="AT170" s="245" t="s">
        <v>134</v>
      </c>
      <c r="AU170" s="245" t="s">
        <v>85</v>
      </c>
      <c r="AY170" s="14" t="s">
        <v>131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14" t="s">
        <v>83</v>
      </c>
      <c r="BK170" s="246">
        <f>ROUND(I170*H170,2)</f>
        <v>0</v>
      </c>
      <c r="BL170" s="14" t="s">
        <v>293</v>
      </c>
      <c r="BM170" s="245" t="s">
        <v>356</v>
      </c>
    </row>
    <row r="171" s="12" customFormat="1" ht="22.8" customHeight="1">
      <c r="A171" s="12"/>
      <c r="B171" s="217"/>
      <c r="C171" s="218"/>
      <c r="D171" s="219" t="s">
        <v>74</v>
      </c>
      <c r="E171" s="231" t="s">
        <v>300</v>
      </c>
      <c r="F171" s="231" t="s">
        <v>301</v>
      </c>
      <c r="G171" s="218"/>
      <c r="H171" s="218"/>
      <c r="I171" s="221"/>
      <c r="J171" s="232">
        <f>BK171</f>
        <v>0</v>
      </c>
      <c r="K171" s="218"/>
      <c r="L171" s="223"/>
      <c r="M171" s="224"/>
      <c r="N171" s="225"/>
      <c r="O171" s="225"/>
      <c r="P171" s="226">
        <f>P172</f>
        <v>0</v>
      </c>
      <c r="Q171" s="225"/>
      <c r="R171" s="226">
        <f>R172</f>
        <v>0</v>
      </c>
      <c r="S171" s="225"/>
      <c r="T171" s="227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8" t="s">
        <v>287</v>
      </c>
      <c r="AT171" s="229" t="s">
        <v>74</v>
      </c>
      <c r="AU171" s="229" t="s">
        <v>83</v>
      </c>
      <c r="AY171" s="228" t="s">
        <v>131</v>
      </c>
      <c r="BK171" s="230">
        <f>BK172</f>
        <v>0</v>
      </c>
    </row>
    <row r="172" s="2" customFormat="1" ht="16.5" customHeight="1">
      <c r="A172" s="35"/>
      <c r="B172" s="36"/>
      <c r="C172" s="233" t="s">
        <v>138</v>
      </c>
      <c r="D172" s="233" t="s">
        <v>134</v>
      </c>
      <c r="E172" s="234" t="s">
        <v>303</v>
      </c>
      <c r="F172" s="235" t="s">
        <v>304</v>
      </c>
      <c r="G172" s="236" t="s">
        <v>292</v>
      </c>
      <c r="H172" s="237">
        <v>1</v>
      </c>
      <c r="I172" s="238"/>
      <c r="J172" s="239">
        <f>ROUND(I172*H172,2)</f>
        <v>0</v>
      </c>
      <c r="K172" s="240"/>
      <c r="L172" s="41"/>
      <c r="M172" s="241" t="s">
        <v>1</v>
      </c>
      <c r="N172" s="242" t="s">
        <v>40</v>
      </c>
      <c r="O172" s="88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5" t="s">
        <v>293</v>
      </c>
      <c r="AT172" s="245" t="s">
        <v>134</v>
      </c>
      <c r="AU172" s="245" t="s">
        <v>85</v>
      </c>
      <c r="AY172" s="14" t="s">
        <v>131</v>
      </c>
      <c r="BE172" s="246">
        <f>IF(N172="základní",J172,0)</f>
        <v>0</v>
      </c>
      <c r="BF172" s="246">
        <f>IF(N172="snížená",J172,0)</f>
        <v>0</v>
      </c>
      <c r="BG172" s="246">
        <f>IF(N172="zákl. přenesená",J172,0)</f>
        <v>0</v>
      </c>
      <c r="BH172" s="246">
        <f>IF(N172="sníž. přenesená",J172,0)</f>
        <v>0</v>
      </c>
      <c r="BI172" s="246">
        <f>IF(N172="nulová",J172,0)</f>
        <v>0</v>
      </c>
      <c r="BJ172" s="14" t="s">
        <v>83</v>
      </c>
      <c r="BK172" s="246">
        <f>ROUND(I172*H172,2)</f>
        <v>0</v>
      </c>
      <c r="BL172" s="14" t="s">
        <v>293</v>
      </c>
      <c r="BM172" s="245" t="s">
        <v>357</v>
      </c>
    </row>
    <row r="173" s="12" customFormat="1" ht="22.8" customHeight="1">
      <c r="A173" s="12"/>
      <c r="B173" s="217"/>
      <c r="C173" s="218"/>
      <c r="D173" s="219" t="s">
        <v>74</v>
      </c>
      <c r="E173" s="231" t="s">
        <v>306</v>
      </c>
      <c r="F173" s="231" t="s">
        <v>307</v>
      </c>
      <c r="G173" s="218"/>
      <c r="H173" s="218"/>
      <c r="I173" s="221"/>
      <c r="J173" s="232">
        <f>BK173</f>
        <v>0</v>
      </c>
      <c r="K173" s="218"/>
      <c r="L173" s="223"/>
      <c r="M173" s="224"/>
      <c r="N173" s="225"/>
      <c r="O173" s="225"/>
      <c r="P173" s="226">
        <f>P174</f>
        <v>0</v>
      </c>
      <c r="Q173" s="225"/>
      <c r="R173" s="226">
        <f>R174</f>
        <v>0</v>
      </c>
      <c r="S173" s="225"/>
      <c r="T173" s="227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8" t="s">
        <v>287</v>
      </c>
      <c r="AT173" s="229" t="s">
        <v>74</v>
      </c>
      <c r="AU173" s="229" t="s">
        <v>83</v>
      </c>
      <c r="AY173" s="228" t="s">
        <v>131</v>
      </c>
      <c r="BK173" s="230">
        <f>BK174</f>
        <v>0</v>
      </c>
    </row>
    <row r="174" s="2" customFormat="1" ht="16.5" customHeight="1">
      <c r="A174" s="35"/>
      <c r="B174" s="36"/>
      <c r="C174" s="233" t="s">
        <v>287</v>
      </c>
      <c r="D174" s="233" t="s">
        <v>134</v>
      </c>
      <c r="E174" s="234" t="s">
        <v>308</v>
      </c>
      <c r="F174" s="235" t="s">
        <v>309</v>
      </c>
      <c r="G174" s="236" t="s">
        <v>292</v>
      </c>
      <c r="H174" s="237">
        <v>1</v>
      </c>
      <c r="I174" s="238"/>
      <c r="J174" s="239">
        <f>ROUND(I174*H174,2)</f>
        <v>0</v>
      </c>
      <c r="K174" s="240"/>
      <c r="L174" s="41"/>
      <c r="M174" s="258" t="s">
        <v>1</v>
      </c>
      <c r="N174" s="259" t="s">
        <v>40</v>
      </c>
      <c r="O174" s="260"/>
      <c r="P174" s="261">
        <f>O174*H174</f>
        <v>0</v>
      </c>
      <c r="Q174" s="261">
        <v>0</v>
      </c>
      <c r="R174" s="261">
        <f>Q174*H174</f>
        <v>0</v>
      </c>
      <c r="S174" s="261">
        <v>0</v>
      </c>
      <c r="T174" s="26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5" t="s">
        <v>293</v>
      </c>
      <c r="AT174" s="245" t="s">
        <v>134</v>
      </c>
      <c r="AU174" s="245" t="s">
        <v>85</v>
      </c>
      <c r="AY174" s="14" t="s">
        <v>131</v>
      </c>
      <c r="BE174" s="246">
        <f>IF(N174="základní",J174,0)</f>
        <v>0</v>
      </c>
      <c r="BF174" s="246">
        <f>IF(N174="snížená",J174,0)</f>
        <v>0</v>
      </c>
      <c r="BG174" s="246">
        <f>IF(N174="zákl. přenesená",J174,0)</f>
        <v>0</v>
      </c>
      <c r="BH174" s="246">
        <f>IF(N174="sníž. přenesená",J174,0)</f>
        <v>0</v>
      </c>
      <c r="BI174" s="246">
        <f>IF(N174="nulová",J174,0)</f>
        <v>0</v>
      </c>
      <c r="BJ174" s="14" t="s">
        <v>83</v>
      </c>
      <c r="BK174" s="246">
        <f>ROUND(I174*H174,2)</f>
        <v>0</v>
      </c>
      <c r="BL174" s="14" t="s">
        <v>293</v>
      </c>
      <c r="BM174" s="245" t="s">
        <v>358</v>
      </c>
    </row>
    <row r="175" s="2" customFormat="1" ht="6.96" customHeight="1">
      <c r="A175" s="35"/>
      <c r="B175" s="63"/>
      <c r="C175" s="64"/>
      <c r="D175" s="64"/>
      <c r="E175" s="64"/>
      <c r="F175" s="64"/>
      <c r="G175" s="64"/>
      <c r="H175" s="64"/>
      <c r="I175" s="180"/>
      <c r="J175" s="64"/>
      <c r="K175" s="64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YW3VXbL4QilrxgLMEklUjKne5HHLtvwJ5HK7r8UUKfpXYpaQGyHZA3CcPXQCtszC7PTn/YCRe8m5gszMyx+N0A==" hashValue="+b9phaKvzMrVG7kBTxW26/pyQ0xUNFurW4GFVsrjFNP+e+rePnjRiygZFh237G7MNzY19wPLIkY8CLU+wGLrIA==" algorithmName="SHA-512" password="CC35"/>
  <autoFilter ref="C130:K174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85</v>
      </c>
    </row>
    <row r="4" s="1" customFormat="1" ht="24.96" customHeight="1">
      <c r="B4" s="17"/>
      <c r="D4" s="137" t="s">
        <v>92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Oprava oplocení MŠ Klíček, Žitná 832/19 Liberec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93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359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13. 10. 2020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">
        <v>26</v>
      </c>
      <c r="F15" s="35"/>
      <c r="G15" s="35"/>
      <c r="H15" s="35"/>
      <c r="I15" s="144" t="s">
        <v>27</v>
      </c>
      <c r="J15" s="143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">
        <v>31</v>
      </c>
      <c r="F21" s="35"/>
      <c r="G21" s="35"/>
      <c r="H21" s="35"/>
      <c r="I21" s="144" t="s">
        <v>27</v>
      </c>
      <c r="J21" s="143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">
        <v>31</v>
      </c>
      <c r="F24" s="35"/>
      <c r="G24" s="35"/>
      <c r="H24" s="35"/>
      <c r="I24" s="144" t="s">
        <v>27</v>
      </c>
      <c r="J24" s="143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34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35</v>
      </c>
      <c r="E30" s="35"/>
      <c r="F30" s="35"/>
      <c r="G30" s="35"/>
      <c r="H30" s="35"/>
      <c r="I30" s="141"/>
      <c r="J30" s="154">
        <f>ROUND(J131,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37</v>
      </c>
      <c r="G32" s="35"/>
      <c r="H32" s="35"/>
      <c r="I32" s="156" t="s">
        <v>36</v>
      </c>
      <c r="J32" s="155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39</v>
      </c>
      <c r="E33" s="139" t="s">
        <v>40</v>
      </c>
      <c r="F33" s="158">
        <f>ROUND((SUM(BE131:BE173)),  2)</f>
        <v>0</v>
      </c>
      <c r="G33" s="35"/>
      <c r="H33" s="35"/>
      <c r="I33" s="159">
        <v>0.20999999999999999</v>
      </c>
      <c r="J33" s="158">
        <f>ROUND(((SUM(BE131:BE173))*I33),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41</v>
      </c>
      <c r="F34" s="158">
        <f>ROUND((SUM(BF131:BF173)),  2)</f>
        <v>0</v>
      </c>
      <c r="G34" s="35"/>
      <c r="H34" s="35"/>
      <c r="I34" s="159">
        <v>0.14999999999999999</v>
      </c>
      <c r="J34" s="158">
        <f>ROUND(((SUM(BF131:BF173))*I34),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8">
        <f>ROUND((SUM(BG131:BG173)),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8">
        <f>ROUND((SUM(BH131:BH173)),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44</v>
      </c>
      <c r="F37" s="158">
        <f>ROUND((SUM(BI131:BI173)),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45</v>
      </c>
      <c r="E39" s="162"/>
      <c r="F39" s="162"/>
      <c r="G39" s="163" t="s">
        <v>46</v>
      </c>
      <c r="H39" s="164" t="s">
        <v>47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52</v>
      </c>
      <c r="E65" s="176"/>
      <c r="F65" s="176"/>
      <c r="G65" s="168" t="s">
        <v>53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Oprava oplocení MŠ Klíček, Žitná 832/19 Liberec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227c - III.Etapa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Liberec</v>
      </c>
      <c r="G89" s="37"/>
      <c r="H89" s="37"/>
      <c r="I89" s="144" t="s">
        <v>22</v>
      </c>
      <c r="J89" s="76" t="str">
        <f>IF(J12="","",J12)</f>
        <v>13. 10. 2020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Statutární město Liberec</v>
      </c>
      <c r="G91" s="37"/>
      <c r="H91" s="37"/>
      <c r="I91" s="144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96</v>
      </c>
      <c r="D94" s="186"/>
      <c r="E94" s="186"/>
      <c r="F94" s="186"/>
      <c r="G94" s="186"/>
      <c r="H94" s="186"/>
      <c r="I94" s="187"/>
      <c r="J94" s="188" t="s">
        <v>97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98</v>
      </c>
      <c r="D96" s="37"/>
      <c r="E96" s="37"/>
      <c r="F96" s="37"/>
      <c r="G96" s="37"/>
      <c r="H96" s="37"/>
      <c r="I96" s="141"/>
      <c r="J96" s="107">
        <f>J131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90"/>
      <c r="C97" s="191"/>
      <c r="D97" s="192" t="s">
        <v>100</v>
      </c>
      <c r="E97" s="193"/>
      <c r="F97" s="193"/>
      <c r="G97" s="193"/>
      <c r="H97" s="193"/>
      <c r="I97" s="194"/>
      <c r="J97" s="195">
        <f>J132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101</v>
      </c>
      <c r="E98" s="200"/>
      <c r="F98" s="200"/>
      <c r="G98" s="200"/>
      <c r="H98" s="200"/>
      <c r="I98" s="201"/>
      <c r="J98" s="202">
        <f>J133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103</v>
      </c>
      <c r="E99" s="200"/>
      <c r="F99" s="200"/>
      <c r="G99" s="200"/>
      <c r="H99" s="200"/>
      <c r="I99" s="201"/>
      <c r="J99" s="202">
        <f>J137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104</v>
      </c>
      <c r="E100" s="200"/>
      <c r="F100" s="200"/>
      <c r="G100" s="200"/>
      <c r="H100" s="200"/>
      <c r="I100" s="201"/>
      <c r="J100" s="202">
        <f>J145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105</v>
      </c>
      <c r="E101" s="200"/>
      <c r="F101" s="200"/>
      <c r="G101" s="200"/>
      <c r="H101" s="200"/>
      <c r="I101" s="201"/>
      <c r="J101" s="202">
        <f>J148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106</v>
      </c>
      <c r="E102" s="200"/>
      <c r="F102" s="200"/>
      <c r="G102" s="200"/>
      <c r="H102" s="200"/>
      <c r="I102" s="201"/>
      <c r="J102" s="202">
        <f>J153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107</v>
      </c>
      <c r="E103" s="193"/>
      <c r="F103" s="193"/>
      <c r="G103" s="193"/>
      <c r="H103" s="193"/>
      <c r="I103" s="194"/>
      <c r="J103" s="195">
        <f>J155</f>
        <v>0</v>
      </c>
      <c r="K103" s="191"/>
      <c r="L103" s="19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7"/>
      <c r="C104" s="198"/>
      <c r="D104" s="199" t="s">
        <v>108</v>
      </c>
      <c r="E104" s="200"/>
      <c r="F104" s="200"/>
      <c r="G104" s="200"/>
      <c r="H104" s="200"/>
      <c r="I104" s="201"/>
      <c r="J104" s="202">
        <f>J156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109</v>
      </c>
      <c r="E105" s="193"/>
      <c r="F105" s="193"/>
      <c r="G105" s="193"/>
      <c r="H105" s="193"/>
      <c r="I105" s="194"/>
      <c r="J105" s="195">
        <f>J161</f>
        <v>0</v>
      </c>
      <c r="K105" s="191"/>
      <c r="L105" s="19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90"/>
      <c r="C106" s="191"/>
      <c r="D106" s="192" t="s">
        <v>110</v>
      </c>
      <c r="E106" s="193"/>
      <c r="F106" s="193"/>
      <c r="G106" s="193"/>
      <c r="H106" s="193"/>
      <c r="I106" s="194"/>
      <c r="J106" s="195">
        <f>J163</f>
        <v>0</v>
      </c>
      <c r="K106" s="191"/>
      <c r="L106" s="19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90"/>
      <c r="C107" s="191"/>
      <c r="D107" s="192" t="s">
        <v>111</v>
      </c>
      <c r="E107" s="193"/>
      <c r="F107" s="193"/>
      <c r="G107" s="193"/>
      <c r="H107" s="193"/>
      <c r="I107" s="194"/>
      <c r="J107" s="195">
        <f>J165</f>
        <v>0</v>
      </c>
      <c r="K107" s="191"/>
      <c r="L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7"/>
      <c r="C108" s="198"/>
      <c r="D108" s="199" t="s">
        <v>112</v>
      </c>
      <c r="E108" s="200"/>
      <c r="F108" s="200"/>
      <c r="G108" s="200"/>
      <c r="H108" s="200"/>
      <c r="I108" s="201"/>
      <c r="J108" s="202">
        <f>J166</f>
        <v>0</v>
      </c>
      <c r="K108" s="198"/>
      <c r="L108" s="20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7"/>
      <c r="C109" s="198"/>
      <c r="D109" s="199" t="s">
        <v>113</v>
      </c>
      <c r="E109" s="200"/>
      <c r="F109" s="200"/>
      <c r="G109" s="200"/>
      <c r="H109" s="200"/>
      <c r="I109" s="201"/>
      <c r="J109" s="202">
        <f>J168</f>
        <v>0</v>
      </c>
      <c r="K109" s="198"/>
      <c r="L109" s="20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7"/>
      <c r="C110" s="198"/>
      <c r="D110" s="199" t="s">
        <v>114</v>
      </c>
      <c r="E110" s="200"/>
      <c r="F110" s="200"/>
      <c r="G110" s="200"/>
      <c r="H110" s="200"/>
      <c r="I110" s="201"/>
      <c r="J110" s="202">
        <f>J170</f>
        <v>0</v>
      </c>
      <c r="K110" s="198"/>
      <c r="L110" s="20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98"/>
      <c r="D111" s="199" t="s">
        <v>115</v>
      </c>
      <c r="E111" s="200"/>
      <c r="F111" s="200"/>
      <c r="G111" s="200"/>
      <c r="H111" s="200"/>
      <c r="I111" s="201"/>
      <c r="J111" s="202">
        <f>J172</f>
        <v>0</v>
      </c>
      <c r="K111" s="198"/>
      <c r="L111" s="20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3"/>
      <c r="C113" s="64"/>
      <c r="D113" s="64"/>
      <c r="E113" s="64"/>
      <c r="F113" s="64"/>
      <c r="G113" s="64"/>
      <c r="H113" s="64"/>
      <c r="I113" s="180"/>
      <c r="J113" s="64"/>
      <c r="K113" s="64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65"/>
      <c r="C117" s="66"/>
      <c r="D117" s="66"/>
      <c r="E117" s="66"/>
      <c r="F117" s="66"/>
      <c r="G117" s="66"/>
      <c r="H117" s="66"/>
      <c r="I117" s="183"/>
      <c r="J117" s="66"/>
      <c r="K117" s="66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116</v>
      </c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16</v>
      </c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84" t="str">
        <f>E7</f>
        <v>Oprava oplocení MŠ Klíček, Žitná 832/19 Liberec</v>
      </c>
      <c r="F121" s="29"/>
      <c r="G121" s="29"/>
      <c r="H121" s="29"/>
      <c r="I121" s="14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93</v>
      </c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3" t="str">
        <f>E9</f>
        <v>227c - III.Etapa</v>
      </c>
      <c r="F123" s="37"/>
      <c r="G123" s="37"/>
      <c r="H123" s="37"/>
      <c r="I123" s="14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141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20</v>
      </c>
      <c r="D125" s="37"/>
      <c r="E125" s="37"/>
      <c r="F125" s="24" t="str">
        <f>F12</f>
        <v>Liberec</v>
      </c>
      <c r="G125" s="37"/>
      <c r="H125" s="37"/>
      <c r="I125" s="144" t="s">
        <v>22</v>
      </c>
      <c r="J125" s="76" t="str">
        <f>IF(J12="","",J12)</f>
        <v>13. 10. 2020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141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24</v>
      </c>
      <c r="D127" s="37"/>
      <c r="E127" s="37"/>
      <c r="F127" s="24" t="str">
        <f>E15</f>
        <v>Statutární město Liberec</v>
      </c>
      <c r="G127" s="37"/>
      <c r="H127" s="37"/>
      <c r="I127" s="144" t="s">
        <v>30</v>
      </c>
      <c r="J127" s="33" t="str">
        <f>E21</f>
        <v>Boris Weinfurter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28</v>
      </c>
      <c r="D128" s="37"/>
      <c r="E128" s="37"/>
      <c r="F128" s="24" t="str">
        <f>IF(E18="","",E18)</f>
        <v>Vyplň údaj</v>
      </c>
      <c r="G128" s="37"/>
      <c r="H128" s="37"/>
      <c r="I128" s="144" t="s">
        <v>33</v>
      </c>
      <c r="J128" s="33" t="str">
        <f>E24</f>
        <v>Boris Weinfurter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141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204"/>
      <c r="B130" s="205"/>
      <c r="C130" s="206" t="s">
        <v>117</v>
      </c>
      <c r="D130" s="207" t="s">
        <v>60</v>
      </c>
      <c r="E130" s="207" t="s">
        <v>56</v>
      </c>
      <c r="F130" s="207" t="s">
        <v>57</v>
      </c>
      <c r="G130" s="207" t="s">
        <v>118</v>
      </c>
      <c r="H130" s="207" t="s">
        <v>119</v>
      </c>
      <c r="I130" s="208" t="s">
        <v>120</v>
      </c>
      <c r="J130" s="209" t="s">
        <v>97</v>
      </c>
      <c r="K130" s="210" t="s">
        <v>121</v>
      </c>
      <c r="L130" s="211"/>
      <c r="M130" s="97" t="s">
        <v>1</v>
      </c>
      <c r="N130" s="98" t="s">
        <v>39</v>
      </c>
      <c r="O130" s="98" t="s">
        <v>122</v>
      </c>
      <c r="P130" s="98" t="s">
        <v>123</v>
      </c>
      <c r="Q130" s="98" t="s">
        <v>124</v>
      </c>
      <c r="R130" s="98" t="s">
        <v>125</v>
      </c>
      <c r="S130" s="98" t="s">
        <v>126</v>
      </c>
      <c r="T130" s="99" t="s">
        <v>127</v>
      </c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</row>
    <row r="131" s="2" customFormat="1" ht="22.8" customHeight="1">
      <c r="A131" s="35"/>
      <c r="B131" s="36"/>
      <c r="C131" s="104" t="s">
        <v>128</v>
      </c>
      <c r="D131" s="37"/>
      <c r="E131" s="37"/>
      <c r="F131" s="37"/>
      <c r="G131" s="37"/>
      <c r="H131" s="37"/>
      <c r="I131" s="141"/>
      <c r="J131" s="212">
        <f>BK131</f>
        <v>0</v>
      </c>
      <c r="K131" s="37"/>
      <c r="L131" s="41"/>
      <c r="M131" s="100"/>
      <c r="N131" s="213"/>
      <c r="O131" s="101"/>
      <c r="P131" s="214">
        <f>P132+P155+P161+P163+P165</f>
        <v>0</v>
      </c>
      <c r="Q131" s="101"/>
      <c r="R131" s="214">
        <f>R132+R155+R161+R163+R165</f>
        <v>3.2472799999999999</v>
      </c>
      <c r="S131" s="101"/>
      <c r="T131" s="215">
        <f>T132+T155+T161+T163+T165</f>
        <v>0.50139999999999996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74</v>
      </c>
      <c r="AU131" s="14" t="s">
        <v>99</v>
      </c>
      <c r="BK131" s="216">
        <f>BK132+BK155+BK161+BK163+BK165</f>
        <v>0</v>
      </c>
    </row>
    <row r="132" s="12" customFormat="1" ht="25.92" customHeight="1">
      <c r="A132" s="12"/>
      <c r="B132" s="217"/>
      <c r="C132" s="218"/>
      <c r="D132" s="219" t="s">
        <v>74</v>
      </c>
      <c r="E132" s="220" t="s">
        <v>129</v>
      </c>
      <c r="F132" s="220" t="s">
        <v>130</v>
      </c>
      <c r="G132" s="218"/>
      <c r="H132" s="218"/>
      <c r="I132" s="221"/>
      <c r="J132" s="222">
        <f>BK132</f>
        <v>0</v>
      </c>
      <c r="K132" s="218"/>
      <c r="L132" s="223"/>
      <c r="M132" s="224"/>
      <c r="N132" s="225"/>
      <c r="O132" s="225"/>
      <c r="P132" s="226">
        <f>P133+P137+P145+P148+P153</f>
        <v>0</v>
      </c>
      <c r="Q132" s="225"/>
      <c r="R132" s="226">
        <f>R133+R137+R145+R148+R153</f>
        <v>3.24458</v>
      </c>
      <c r="S132" s="225"/>
      <c r="T132" s="227">
        <f>T133+T137+T145+T148+T153</f>
        <v>0.50139999999999996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8" t="s">
        <v>83</v>
      </c>
      <c r="AT132" s="229" t="s">
        <v>74</v>
      </c>
      <c r="AU132" s="229" t="s">
        <v>75</v>
      </c>
      <c r="AY132" s="228" t="s">
        <v>131</v>
      </c>
      <c r="BK132" s="230">
        <f>BK133+BK137+BK145+BK148+BK153</f>
        <v>0</v>
      </c>
    </row>
    <row r="133" s="12" customFormat="1" ht="22.8" customHeight="1">
      <c r="A133" s="12"/>
      <c r="B133" s="217"/>
      <c r="C133" s="218"/>
      <c r="D133" s="219" t="s">
        <v>74</v>
      </c>
      <c r="E133" s="231" t="s">
        <v>83</v>
      </c>
      <c r="F133" s="231" t="s">
        <v>132</v>
      </c>
      <c r="G133" s="218"/>
      <c r="H133" s="218"/>
      <c r="I133" s="221"/>
      <c r="J133" s="232">
        <f>BK133</f>
        <v>0</v>
      </c>
      <c r="K133" s="218"/>
      <c r="L133" s="223"/>
      <c r="M133" s="224"/>
      <c r="N133" s="225"/>
      <c r="O133" s="225"/>
      <c r="P133" s="226">
        <f>SUM(P134:P136)</f>
        <v>0</v>
      </c>
      <c r="Q133" s="225"/>
      <c r="R133" s="226">
        <f>SUM(R134:R136)</f>
        <v>0</v>
      </c>
      <c r="S133" s="225"/>
      <c r="T133" s="227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8" t="s">
        <v>83</v>
      </c>
      <c r="AT133" s="229" t="s">
        <v>74</v>
      </c>
      <c r="AU133" s="229" t="s">
        <v>83</v>
      </c>
      <c r="AY133" s="228" t="s">
        <v>131</v>
      </c>
      <c r="BK133" s="230">
        <f>SUM(BK134:BK136)</f>
        <v>0</v>
      </c>
    </row>
    <row r="134" s="2" customFormat="1" ht="21.75" customHeight="1">
      <c r="A134" s="35"/>
      <c r="B134" s="36"/>
      <c r="C134" s="233" t="s">
        <v>302</v>
      </c>
      <c r="D134" s="233" t="s">
        <v>134</v>
      </c>
      <c r="E134" s="234" t="s">
        <v>135</v>
      </c>
      <c r="F134" s="235" t="s">
        <v>312</v>
      </c>
      <c r="G134" s="236" t="s">
        <v>137</v>
      </c>
      <c r="H134" s="237">
        <v>0.20000000000000001</v>
      </c>
      <c r="I134" s="238"/>
      <c r="J134" s="239">
        <f>ROUND(I134*H134,2)</f>
        <v>0</v>
      </c>
      <c r="K134" s="240"/>
      <c r="L134" s="41"/>
      <c r="M134" s="241" t="s">
        <v>1</v>
      </c>
      <c r="N134" s="242" t="s">
        <v>40</v>
      </c>
      <c r="O134" s="88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5" t="s">
        <v>138</v>
      </c>
      <c r="AT134" s="245" t="s">
        <v>134</v>
      </c>
      <c r="AU134" s="245" t="s">
        <v>85</v>
      </c>
      <c r="AY134" s="14" t="s">
        <v>131</v>
      </c>
      <c r="BE134" s="246">
        <f>IF(N134="základní",J134,0)</f>
        <v>0</v>
      </c>
      <c r="BF134" s="246">
        <f>IF(N134="snížená",J134,0)</f>
        <v>0</v>
      </c>
      <c r="BG134" s="246">
        <f>IF(N134="zákl. přenesená",J134,0)</f>
        <v>0</v>
      </c>
      <c r="BH134" s="246">
        <f>IF(N134="sníž. přenesená",J134,0)</f>
        <v>0</v>
      </c>
      <c r="BI134" s="246">
        <f>IF(N134="nulová",J134,0)</f>
        <v>0</v>
      </c>
      <c r="BJ134" s="14" t="s">
        <v>83</v>
      </c>
      <c r="BK134" s="246">
        <f>ROUND(I134*H134,2)</f>
        <v>0</v>
      </c>
      <c r="BL134" s="14" t="s">
        <v>138</v>
      </c>
      <c r="BM134" s="245" t="s">
        <v>360</v>
      </c>
    </row>
    <row r="135" s="2" customFormat="1" ht="33" customHeight="1">
      <c r="A135" s="35"/>
      <c r="B135" s="36"/>
      <c r="C135" s="233" t="s">
        <v>216</v>
      </c>
      <c r="D135" s="233" t="s">
        <v>134</v>
      </c>
      <c r="E135" s="234" t="s">
        <v>141</v>
      </c>
      <c r="F135" s="235" t="s">
        <v>314</v>
      </c>
      <c r="G135" s="236" t="s">
        <v>137</v>
      </c>
      <c r="H135" s="237">
        <v>0.20000000000000001</v>
      </c>
      <c r="I135" s="238"/>
      <c r="J135" s="239">
        <f>ROUND(I135*H135,2)</f>
        <v>0</v>
      </c>
      <c r="K135" s="240"/>
      <c r="L135" s="41"/>
      <c r="M135" s="241" t="s">
        <v>1</v>
      </c>
      <c r="N135" s="242" t="s">
        <v>40</v>
      </c>
      <c r="O135" s="8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5" t="s">
        <v>138</v>
      </c>
      <c r="AT135" s="245" t="s">
        <v>134</v>
      </c>
      <c r="AU135" s="245" t="s">
        <v>85</v>
      </c>
      <c r="AY135" s="14" t="s">
        <v>131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4" t="s">
        <v>83</v>
      </c>
      <c r="BK135" s="246">
        <f>ROUND(I135*H135,2)</f>
        <v>0</v>
      </c>
      <c r="BL135" s="14" t="s">
        <v>138</v>
      </c>
      <c r="BM135" s="245" t="s">
        <v>361</v>
      </c>
    </row>
    <row r="136" s="2" customFormat="1" ht="33" customHeight="1">
      <c r="A136" s="35"/>
      <c r="B136" s="36"/>
      <c r="C136" s="233" t="s">
        <v>163</v>
      </c>
      <c r="D136" s="233" t="s">
        <v>134</v>
      </c>
      <c r="E136" s="234" t="s">
        <v>145</v>
      </c>
      <c r="F136" s="235" t="s">
        <v>146</v>
      </c>
      <c r="G136" s="236" t="s">
        <v>137</v>
      </c>
      <c r="H136" s="237">
        <v>0.20000000000000001</v>
      </c>
      <c r="I136" s="238"/>
      <c r="J136" s="239">
        <f>ROUND(I136*H136,2)</f>
        <v>0</v>
      </c>
      <c r="K136" s="240"/>
      <c r="L136" s="41"/>
      <c r="M136" s="241" t="s">
        <v>1</v>
      </c>
      <c r="N136" s="242" t="s">
        <v>40</v>
      </c>
      <c r="O136" s="8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5" t="s">
        <v>138</v>
      </c>
      <c r="AT136" s="245" t="s">
        <v>134</v>
      </c>
      <c r="AU136" s="245" t="s">
        <v>85</v>
      </c>
      <c r="AY136" s="14" t="s">
        <v>131</v>
      </c>
      <c r="BE136" s="246">
        <f>IF(N136="základní",J136,0)</f>
        <v>0</v>
      </c>
      <c r="BF136" s="246">
        <f>IF(N136="snížená",J136,0)</f>
        <v>0</v>
      </c>
      <c r="BG136" s="246">
        <f>IF(N136="zákl. přenesená",J136,0)</f>
        <v>0</v>
      </c>
      <c r="BH136" s="246">
        <f>IF(N136="sníž. přenesená",J136,0)</f>
        <v>0</v>
      </c>
      <c r="BI136" s="246">
        <f>IF(N136="nulová",J136,0)</f>
        <v>0</v>
      </c>
      <c r="BJ136" s="14" t="s">
        <v>83</v>
      </c>
      <c r="BK136" s="246">
        <f>ROUND(I136*H136,2)</f>
        <v>0</v>
      </c>
      <c r="BL136" s="14" t="s">
        <v>138</v>
      </c>
      <c r="BM136" s="245" t="s">
        <v>362</v>
      </c>
    </row>
    <row r="137" s="12" customFormat="1" ht="22.8" customHeight="1">
      <c r="A137" s="12"/>
      <c r="B137" s="217"/>
      <c r="C137" s="218"/>
      <c r="D137" s="219" t="s">
        <v>74</v>
      </c>
      <c r="E137" s="231" t="s">
        <v>152</v>
      </c>
      <c r="F137" s="231" t="s">
        <v>153</v>
      </c>
      <c r="G137" s="218"/>
      <c r="H137" s="218"/>
      <c r="I137" s="221"/>
      <c r="J137" s="232">
        <f>BK137</f>
        <v>0</v>
      </c>
      <c r="K137" s="218"/>
      <c r="L137" s="223"/>
      <c r="M137" s="224"/>
      <c r="N137" s="225"/>
      <c r="O137" s="225"/>
      <c r="P137" s="226">
        <f>SUM(P138:P144)</f>
        <v>0</v>
      </c>
      <c r="Q137" s="225"/>
      <c r="R137" s="226">
        <f>SUM(R138:R144)</f>
        <v>3.24458</v>
      </c>
      <c r="S137" s="225"/>
      <c r="T137" s="227">
        <f>SUM(T138:T144)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8" t="s">
        <v>83</v>
      </c>
      <c r="AT137" s="229" t="s">
        <v>74</v>
      </c>
      <c r="AU137" s="229" t="s">
        <v>83</v>
      </c>
      <c r="AY137" s="228" t="s">
        <v>131</v>
      </c>
      <c r="BK137" s="230">
        <f>SUM(BK138:BK144)</f>
        <v>0</v>
      </c>
    </row>
    <row r="138" s="2" customFormat="1" ht="21.75" customHeight="1">
      <c r="A138" s="35"/>
      <c r="B138" s="36"/>
      <c r="C138" s="233" t="s">
        <v>214</v>
      </c>
      <c r="D138" s="233" t="s">
        <v>134</v>
      </c>
      <c r="E138" s="234" t="s">
        <v>319</v>
      </c>
      <c r="F138" s="235" t="s">
        <v>320</v>
      </c>
      <c r="G138" s="236" t="s">
        <v>157</v>
      </c>
      <c r="H138" s="237">
        <v>2</v>
      </c>
      <c r="I138" s="238"/>
      <c r="J138" s="239">
        <f>ROUND(I138*H138,2)</f>
        <v>0</v>
      </c>
      <c r="K138" s="240"/>
      <c r="L138" s="41"/>
      <c r="M138" s="241" t="s">
        <v>1</v>
      </c>
      <c r="N138" s="242" t="s">
        <v>40</v>
      </c>
      <c r="O138" s="88"/>
      <c r="P138" s="243">
        <f>O138*H138</f>
        <v>0</v>
      </c>
      <c r="Q138" s="243">
        <v>0.17488999999999999</v>
      </c>
      <c r="R138" s="243">
        <f>Q138*H138</f>
        <v>0.34977999999999998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5" t="s">
        <v>138</v>
      </c>
      <c r="AT138" s="245" t="s">
        <v>134</v>
      </c>
      <c r="AU138" s="245" t="s">
        <v>85</v>
      </c>
      <c r="AY138" s="14" t="s">
        <v>131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4" t="s">
        <v>83</v>
      </c>
      <c r="BK138" s="246">
        <f>ROUND(I138*H138,2)</f>
        <v>0</v>
      </c>
      <c r="BL138" s="14" t="s">
        <v>138</v>
      </c>
      <c r="BM138" s="245" t="s">
        <v>363</v>
      </c>
    </row>
    <row r="139" s="2" customFormat="1" ht="21.75" customHeight="1">
      <c r="A139" s="35"/>
      <c r="B139" s="36"/>
      <c r="C139" s="247" t="s">
        <v>275</v>
      </c>
      <c r="D139" s="247" t="s">
        <v>160</v>
      </c>
      <c r="E139" s="248" t="s">
        <v>322</v>
      </c>
      <c r="F139" s="249" t="s">
        <v>323</v>
      </c>
      <c r="G139" s="250" t="s">
        <v>157</v>
      </c>
      <c r="H139" s="251">
        <v>2</v>
      </c>
      <c r="I139" s="252"/>
      <c r="J139" s="253">
        <f>ROUND(I139*H139,2)</f>
        <v>0</v>
      </c>
      <c r="K139" s="254"/>
      <c r="L139" s="255"/>
      <c r="M139" s="256" t="s">
        <v>1</v>
      </c>
      <c r="N139" s="257" t="s">
        <v>40</v>
      </c>
      <c r="O139" s="88"/>
      <c r="P139" s="243">
        <f>O139*H139</f>
        <v>0</v>
      </c>
      <c r="Q139" s="243">
        <v>0.0033999999999999998</v>
      </c>
      <c r="R139" s="243">
        <f>Q139*H139</f>
        <v>0.0067999999999999996</v>
      </c>
      <c r="S139" s="243">
        <v>0</v>
      </c>
      <c r="T139" s="24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5" t="s">
        <v>163</v>
      </c>
      <c r="AT139" s="245" t="s">
        <v>160</v>
      </c>
      <c r="AU139" s="245" t="s">
        <v>85</v>
      </c>
      <c r="AY139" s="14" t="s">
        <v>131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14" t="s">
        <v>83</v>
      </c>
      <c r="BK139" s="246">
        <f>ROUND(I139*H139,2)</f>
        <v>0</v>
      </c>
      <c r="BL139" s="14" t="s">
        <v>138</v>
      </c>
      <c r="BM139" s="245" t="s">
        <v>364</v>
      </c>
    </row>
    <row r="140" s="2" customFormat="1" ht="21.75" customHeight="1">
      <c r="A140" s="35"/>
      <c r="B140" s="36"/>
      <c r="C140" s="233" t="s">
        <v>154</v>
      </c>
      <c r="D140" s="233" t="s">
        <v>134</v>
      </c>
      <c r="E140" s="234" t="s">
        <v>182</v>
      </c>
      <c r="F140" s="235" t="s">
        <v>183</v>
      </c>
      <c r="G140" s="236" t="s">
        <v>157</v>
      </c>
      <c r="H140" s="237">
        <v>20</v>
      </c>
      <c r="I140" s="238"/>
      <c r="J140" s="239">
        <f>ROUND(I140*H140,2)</f>
        <v>0</v>
      </c>
      <c r="K140" s="240"/>
      <c r="L140" s="41"/>
      <c r="M140" s="241" t="s">
        <v>1</v>
      </c>
      <c r="N140" s="242" t="s">
        <v>40</v>
      </c>
      <c r="O140" s="88"/>
      <c r="P140" s="243">
        <f>O140*H140</f>
        <v>0</v>
      </c>
      <c r="Q140" s="243">
        <v>0.00040000000000000002</v>
      </c>
      <c r="R140" s="243">
        <f>Q140*H140</f>
        <v>0.0080000000000000002</v>
      </c>
      <c r="S140" s="243">
        <v>0</v>
      </c>
      <c r="T140" s="24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5" t="s">
        <v>138</v>
      </c>
      <c r="AT140" s="245" t="s">
        <v>134</v>
      </c>
      <c r="AU140" s="245" t="s">
        <v>85</v>
      </c>
      <c r="AY140" s="14" t="s">
        <v>131</v>
      </c>
      <c r="BE140" s="246">
        <f>IF(N140="základní",J140,0)</f>
        <v>0</v>
      </c>
      <c r="BF140" s="246">
        <f>IF(N140="snížená",J140,0)</f>
        <v>0</v>
      </c>
      <c r="BG140" s="246">
        <f>IF(N140="zákl. přenesená",J140,0)</f>
        <v>0</v>
      </c>
      <c r="BH140" s="246">
        <f>IF(N140="sníž. přenesená",J140,0)</f>
        <v>0</v>
      </c>
      <c r="BI140" s="246">
        <f>IF(N140="nulová",J140,0)</f>
        <v>0</v>
      </c>
      <c r="BJ140" s="14" t="s">
        <v>83</v>
      </c>
      <c r="BK140" s="246">
        <f>ROUND(I140*H140,2)</f>
        <v>0</v>
      </c>
      <c r="BL140" s="14" t="s">
        <v>138</v>
      </c>
      <c r="BM140" s="245" t="s">
        <v>365</v>
      </c>
    </row>
    <row r="141" s="2" customFormat="1" ht="21.75" customHeight="1">
      <c r="A141" s="35"/>
      <c r="B141" s="36"/>
      <c r="C141" s="233" t="s">
        <v>173</v>
      </c>
      <c r="D141" s="233" t="s">
        <v>134</v>
      </c>
      <c r="E141" s="234" t="s">
        <v>186</v>
      </c>
      <c r="F141" s="235" t="s">
        <v>187</v>
      </c>
      <c r="G141" s="236" t="s">
        <v>188</v>
      </c>
      <c r="H141" s="237">
        <v>5</v>
      </c>
      <c r="I141" s="238"/>
      <c r="J141" s="239">
        <f>ROUND(I141*H141,2)</f>
        <v>0</v>
      </c>
      <c r="K141" s="240"/>
      <c r="L141" s="41"/>
      <c r="M141" s="241" t="s">
        <v>1</v>
      </c>
      <c r="N141" s="242" t="s">
        <v>40</v>
      </c>
      <c r="O141" s="88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5" t="s">
        <v>138</v>
      </c>
      <c r="AT141" s="245" t="s">
        <v>134</v>
      </c>
      <c r="AU141" s="245" t="s">
        <v>85</v>
      </c>
      <c r="AY141" s="14" t="s">
        <v>131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4" t="s">
        <v>83</v>
      </c>
      <c r="BK141" s="246">
        <f>ROUND(I141*H141,2)</f>
        <v>0</v>
      </c>
      <c r="BL141" s="14" t="s">
        <v>138</v>
      </c>
      <c r="BM141" s="245" t="s">
        <v>366</v>
      </c>
    </row>
    <row r="142" s="2" customFormat="1" ht="16.5" customHeight="1">
      <c r="A142" s="35"/>
      <c r="B142" s="36"/>
      <c r="C142" s="247" t="s">
        <v>159</v>
      </c>
      <c r="D142" s="247" t="s">
        <v>160</v>
      </c>
      <c r="E142" s="248" t="s">
        <v>191</v>
      </c>
      <c r="F142" s="249" t="s">
        <v>192</v>
      </c>
      <c r="G142" s="250" t="s">
        <v>157</v>
      </c>
      <c r="H142" s="251">
        <v>20</v>
      </c>
      <c r="I142" s="252"/>
      <c r="J142" s="253">
        <f>ROUND(I142*H142,2)</f>
        <v>0</v>
      </c>
      <c r="K142" s="254"/>
      <c r="L142" s="255"/>
      <c r="M142" s="256" t="s">
        <v>1</v>
      </c>
      <c r="N142" s="257" t="s">
        <v>40</v>
      </c>
      <c r="O142" s="88"/>
      <c r="P142" s="243">
        <f>O142*H142</f>
        <v>0</v>
      </c>
      <c r="Q142" s="243">
        <v>0.066000000000000003</v>
      </c>
      <c r="R142" s="243">
        <f>Q142*H142</f>
        <v>1.3200000000000001</v>
      </c>
      <c r="S142" s="243">
        <v>0</v>
      </c>
      <c r="T142" s="24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5" t="s">
        <v>163</v>
      </c>
      <c r="AT142" s="245" t="s">
        <v>160</v>
      </c>
      <c r="AU142" s="245" t="s">
        <v>85</v>
      </c>
      <c r="AY142" s="14" t="s">
        <v>131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4" t="s">
        <v>83</v>
      </c>
      <c r="BK142" s="246">
        <f>ROUND(I142*H142,2)</f>
        <v>0</v>
      </c>
      <c r="BL142" s="14" t="s">
        <v>138</v>
      </c>
      <c r="BM142" s="245" t="s">
        <v>367</v>
      </c>
    </row>
    <row r="143" s="2" customFormat="1" ht="16.5" customHeight="1">
      <c r="A143" s="35"/>
      <c r="B143" s="36"/>
      <c r="C143" s="233" t="s">
        <v>165</v>
      </c>
      <c r="D143" s="233" t="s">
        <v>134</v>
      </c>
      <c r="E143" s="234" t="s">
        <v>199</v>
      </c>
      <c r="F143" s="235" t="s">
        <v>200</v>
      </c>
      <c r="G143" s="236" t="s">
        <v>188</v>
      </c>
      <c r="H143" s="237">
        <v>40</v>
      </c>
      <c r="I143" s="238"/>
      <c r="J143" s="239">
        <f>ROUND(I143*H143,2)</f>
        <v>0</v>
      </c>
      <c r="K143" s="240"/>
      <c r="L143" s="41"/>
      <c r="M143" s="241" t="s">
        <v>1</v>
      </c>
      <c r="N143" s="242" t="s">
        <v>40</v>
      </c>
      <c r="O143" s="8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5" t="s">
        <v>138</v>
      </c>
      <c r="AT143" s="245" t="s">
        <v>134</v>
      </c>
      <c r="AU143" s="245" t="s">
        <v>85</v>
      </c>
      <c r="AY143" s="14" t="s">
        <v>131</v>
      </c>
      <c r="BE143" s="246">
        <f>IF(N143="základní",J143,0)</f>
        <v>0</v>
      </c>
      <c r="BF143" s="246">
        <f>IF(N143="snížená",J143,0)</f>
        <v>0</v>
      </c>
      <c r="BG143" s="246">
        <f>IF(N143="zákl. přenesená",J143,0)</f>
        <v>0</v>
      </c>
      <c r="BH143" s="246">
        <f>IF(N143="sníž. přenesená",J143,0)</f>
        <v>0</v>
      </c>
      <c r="BI143" s="246">
        <f>IF(N143="nulová",J143,0)</f>
        <v>0</v>
      </c>
      <c r="BJ143" s="14" t="s">
        <v>83</v>
      </c>
      <c r="BK143" s="246">
        <f>ROUND(I143*H143,2)</f>
        <v>0</v>
      </c>
      <c r="BL143" s="14" t="s">
        <v>138</v>
      </c>
      <c r="BM143" s="245" t="s">
        <v>368</v>
      </c>
    </row>
    <row r="144" s="2" customFormat="1" ht="44.25" customHeight="1">
      <c r="A144" s="35"/>
      <c r="B144" s="36"/>
      <c r="C144" s="247" t="s">
        <v>169</v>
      </c>
      <c r="D144" s="247" t="s">
        <v>160</v>
      </c>
      <c r="E144" s="248" t="s">
        <v>203</v>
      </c>
      <c r="F144" s="249" t="s">
        <v>204</v>
      </c>
      <c r="G144" s="250" t="s">
        <v>157</v>
      </c>
      <c r="H144" s="251">
        <v>20</v>
      </c>
      <c r="I144" s="252"/>
      <c r="J144" s="253">
        <f>ROUND(I144*H144,2)</f>
        <v>0</v>
      </c>
      <c r="K144" s="254"/>
      <c r="L144" s="255"/>
      <c r="M144" s="256" t="s">
        <v>1</v>
      </c>
      <c r="N144" s="257" t="s">
        <v>40</v>
      </c>
      <c r="O144" s="88"/>
      <c r="P144" s="243">
        <f>O144*H144</f>
        <v>0</v>
      </c>
      <c r="Q144" s="243">
        <v>0.078</v>
      </c>
      <c r="R144" s="243">
        <f>Q144*H144</f>
        <v>1.5600000000000001</v>
      </c>
      <c r="S144" s="243">
        <v>0</v>
      </c>
      <c r="T144" s="24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5" t="s">
        <v>163</v>
      </c>
      <c r="AT144" s="245" t="s">
        <v>160</v>
      </c>
      <c r="AU144" s="245" t="s">
        <v>85</v>
      </c>
      <c r="AY144" s="14" t="s">
        <v>131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4" t="s">
        <v>83</v>
      </c>
      <c r="BK144" s="246">
        <f>ROUND(I144*H144,2)</f>
        <v>0</v>
      </c>
      <c r="BL144" s="14" t="s">
        <v>138</v>
      </c>
      <c r="BM144" s="245" t="s">
        <v>369</v>
      </c>
    </row>
    <row r="145" s="12" customFormat="1" ht="22.8" customHeight="1">
      <c r="A145" s="12"/>
      <c r="B145" s="217"/>
      <c r="C145" s="218"/>
      <c r="D145" s="219" t="s">
        <v>74</v>
      </c>
      <c r="E145" s="231" t="s">
        <v>214</v>
      </c>
      <c r="F145" s="231" t="s">
        <v>215</v>
      </c>
      <c r="G145" s="218"/>
      <c r="H145" s="218"/>
      <c r="I145" s="221"/>
      <c r="J145" s="232">
        <f>BK145</f>
        <v>0</v>
      </c>
      <c r="K145" s="218"/>
      <c r="L145" s="223"/>
      <c r="M145" s="224"/>
      <c r="N145" s="225"/>
      <c r="O145" s="225"/>
      <c r="P145" s="226">
        <f>SUM(P146:P147)</f>
        <v>0</v>
      </c>
      <c r="Q145" s="225"/>
      <c r="R145" s="226">
        <f>SUM(R146:R147)</f>
        <v>0</v>
      </c>
      <c r="S145" s="225"/>
      <c r="T145" s="227">
        <f>SUM(T146:T147)</f>
        <v>0.50139999999999996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8" t="s">
        <v>83</v>
      </c>
      <c r="AT145" s="229" t="s">
        <v>74</v>
      </c>
      <c r="AU145" s="229" t="s">
        <v>83</v>
      </c>
      <c r="AY145" s="228" t="s">
        <v>131</v>
      </c>
      <c r="BK145" s="230">
        <f>SUM(BK146:BK147)</f>
        <v>0</v>
      </c>
    </row>
    <row r="146" s="2" customFormat="1" ht="21.75" customHeight="1">
      <c r="A146" s="35"/>
      <c r="B146" s="36"/>
      <c r="C146" s="233" t="s">
        <v>8</v>
      </c>
      <c r="D146" s="233" t="s">
        <v>134</v>
      </c>
      <c r="E146" s="234" t="s">
        <v>331</v>
      </c>
      <c r="F146" s="235" t="s">
        <v>332</v>
      </c>
      <c r="G146" s="236" t="s">
        <v>157</v>
      </c>
      <c r="H146" s="237">
        <v>2</v>
      </c>
      <c r="I146" s="238"/>
      <c r="J146" s="239">
        <f>ROUND(I146*H146,2)</f>
        <v>0</v>
      </c>
      <c r="K146" s="240"/>
      <c r="L146" s="41"/>
      <c r="M146" s="241" t="s">
        <v>1</v>
      </c>
      <c r="N146" s="242" t="s">
        <v>40</v>
      </c>
      <c r="O146" s="88"/>
      <c r="P146" s="243">
        <f>O146*H146</f>
        <v>0</v>
      </c>
      <c r="Q146" s="243">
        <v>0</v>
      </c>
      <c r="R146" s="243">
        <f>Q146*H146</f>
        <v>0</v>
      </c>
      <c r="S146" s="243">
        <v>0.065699999999999995</v>
      </c>
      <c r="T146" s="244">
        <f>S146*H146</f>
        <v>0.13139999999999999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5" t="s">
        <v>138</v>
      </c>
      <c r="AT146" s="245" t="s">
        <v>134</v>
      </c>
      <c r="AU146" s="245" t="s">
        <v>85</v>
      </c>
      <c r="AY146" s="14" t="s">
        <v>131</v>
      </c>
      <c r="BE146" s="246">
        <f>IF(N146="základní",J146,0)</f>
        <v>0</v>
      </c>
      <c r="BF146" s="246">
        <f>IF(N146="snížená",J146,0)</f>
        <v>0</v>
      </c>
      <c r="BG146" s="246">
        <f>IF(N146="zákl. přenesená",J146,0)</f>
        <v>0</v>
      </c>
      <c r="BH146" s="246">
        <f>IF(N146="sníž. přenesená",J146,0)</f>
        <v>0</v>
      </c>
      <c r="BI146" s="246">
        <f>IF(N146="nulová",J146,0)</f>
        <v>0</v>
      </c>
      <c r="BJ146" s="14" t="s">
        <v>83</v>
      </c>
      <c r="BK146" s="246">
        <f>ROUND(I146*H146,2)</f>
        <v>0</v>
      </c>
      <c r="BL146" s="14" t="s">
        <v>138</v>
      </c>
      <c r="BM146" s="245" t="s">
        <v>370</v>
      </c>
    </row>
    <row r="147" s="2" customFormat="1" ht="33" customHeight="1">
      <c r="A147" s="35"/>
      <c r="B147" s="36"/>
      <c r="C147" s="233" t="s">
        <v>232</v>
      </c>
      <c r="D147" s="233" t="s">
        <v>134</v>
      </c>
      <c r="E147" s="234" t="s">
        <v>217</v>
      </c>
      <c r="F147" s="235" t="s">
        <v>218</v>
      </c>
      <c r="G147" s="236" t="s">
        <v>188</v>
      </c>
      <c r="H147" s="237">
        <v>40</v>
      </c>
      <c r="I147" s="238"/>
      <c r="J147" s="239">
        <f>ROUND(I147*H147,2)</f>
        <v>0</v>
      </c>
      <c r="K147" s="240"/>
      <c r="L147" s="41"/>
      <c r="M147" s="241" t="s">
        <v>1</v>
      </c>
      <c r="N147" s="242" t="s">
        <v>40</v>
      </c>
      <c r="O147" s="88"/>
      <c r="P147" s="243">
        <f>O147*H147</f>
        <v>0</v>
      </c>
      <c r="Q147" s="243">
        <v>0</v>
      </c>
      <c r="R147" s="243">
        <f>Q147*H147</f>
        <v>0</v>
      </c>
      <c r="S147" s="243">
        <v>0.0092499999999999995</v>
      </c>
      <c r="T147" s="244">
        <f>S147*H147</f>
        <v>0.37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5" t="s">
        <v>138</v>
      </c>
      <c r="AT147" s="245" t="s">
        <v>134</v>
      </c>
      <c r="AU147" s="245" t="s">
        <v>85</v>
      </c>
      <c r="AY147" s="14" t="s">
        <v>131</v>
      </c>
      <c r="BE147" s="246">
        <f>IF(N147="základní",J147,0)</f>
        <v>0</v>
      </c>
      <c r="BF147" s="246">
        <f>IF(N147="snížená",J147,0)</f>
        <v>0</v>
      </c>
      <c r="BG147" s="246">
        <f>IF(N147="zákl. přenesená",J147,0)</f>
        <v>0</v>
      </c>
      <c r="BH147" s="246">
        <f>IF(N147="sníž. přenesená",J147,0)</f>
        <v>0</v>
      </c>
      <c r="BI147" s="246">
        <f>IF(N147="nulová",J147,0)</f>
        <v>0</v>
      </c>
      <c r="BJ147" s="14" t="s">
        <v>83</v>
      </c>
      <c r="BK147" s="246">
        <f>ROUND(I147*H147,2)</f>
        <v>0</v>
      </c>
      <c r="BL147" s="14" t="s">
        <v>138</v>
      </c>
      <c r="BM147" s="245" t="s">
        <v>371</v>
      </c>
    </row>
    <row r="148" s="12" customFormat="1" ht="22.8" customHeight="1">
      <c r="A148" s="12"/>
      <c r="B148" s="217"/>
      <c r="C148" s="218"/>
      <c r="D148" s="219" t="s">
        <v>74</v>
      </c>
      <c r="E148" s="231" t="s">
        <v>226</v>
      </c>
      <c r="F148" s="231" t="s">
        <v>227</v>
      </c>
      <c r="G148" s="218"/>
      <c r="H148" s="218"/>
      <c r="I148" s="221"/>
      <c r="J148" s="232">
        <f>BK148</f>
        <v>0</v>
      </c>
      <c r="K148" s="218"/>
      <c r="L148" s="223"/>
      <c r="M148" s="224"/>
      <c r="N148" s="225"/>
      <c r="O148" s="225"/>
      <c r="P148" s="226">
        <f>SUM(P149:P152)</f>
        <v>0</v>
      </c>
      <c r="Q148" s="225"/>
      <c r="R148" s="226">
        <f>SUM(R149:R152)</f>
        <v>0</v>
      </c>
      <c r="S148" s="225"/>
      <c r="T148" s="227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8" t="s">
        <v>83</v>
      </c>
      <c r="AT148" s="229" t="s">
        <v>74</v>
      </c>
      <c r="AU148" s="229" t="s">
        <v>83</v>
      </c>
      <c r="AY148" s="228" t="s">
        <v>131</v>
      </c>
      <c r="BK148" s="230">
        <f>SUM(BK149:BK152)</f>
        <v>0</v>
      </c>
    </row>
    <row r="149" s="2" customFormat="1" ht="16.5" customHeight="1">
      <c r="A149" s="35"/>
      <c r="B149" s="36"/>
      <c r="C149" s="233" t="s">
        <v>236</v>
      </c>
      <c r="D149" s="233" t="s">
        <v>134</v>
      </c>
      <c r="E149" s="234" t="s">
        <v>237</v>
      </c>
      <c r="F149" s="235" t="s">
        <v>238</v>
      </c>
      <c r="G149" s="236" t="s">
        <v>230</v>
      </c>
      <c r="H149" s="237">
        <v>-0.37</v>
      </c>
      <c r="I149" s="238"/>
      <c r="J149" s="239">
        <f>ROUND(I149*H149,2)</f>
        <v>0</v>
      </c>
      <c r="K149" s="240"/>
      <c r="L149" s="41"/>
      <c r="M149" s="241" t="s">
        <v>1</v>
      </c>
      <c r="N149" s="242" t="s">
        <v>40</v>
      </c>
      <c r="O149" s="88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5" t="s">
        <v>138</v>
      </c>
      <c r="AT149" s="245" t="s">
        <v>134</v>
      </c>
      <c r="AU149" s="245" t="s">
        <v>85</v>
      </c>
      <c r="AY149" s="14" t="s">
        <v>131</v>
      </c>
      <c r="BE149" s="246">
        <f>IF(N149="základní",J149,0)</f>
        <v>0</v>
      </c>
      <c r="BF149" s="246">
        <f>IF(N149="snížená",J149,0)</f>
        <v>0</v>
      </c>
      <c r="BG149" s="246">
        <f>IF(N149="zákl. přenesená",J149,0)</f>
        <v>0</v>
      </c>
      <c r="BH149" s="246">
        <f>IF(N149="sníž. přenesená",J149,0)</f>
        <v>0</v>
      </c>
      <c r="BI149" s="246">
        <f>IF(N149="nulová",J149,0)</f>
        <v>0</v>
      </c>
      <c r="BJ149" s="14" t="s">
        <v>83</v>
      </c>
      <c r="BK149" s="246">
        <f>ROUND(I149*H149,2)</f>
        <v>0</v>
      </c>
      <c r="BL149" s="14" t="s">
        <v>138</v>
      </c>
      <c r="BM149" s="245" t="s">
        <v>372</v>
      </c>
    </row>
    <row r="150" s="2" customFormat="1" ht="33" customHeight="1">
      <c r="A150" s="35"/>
      <c r="B150" s="36"/>
      <c r="C150" s="233" t="s">
        <v>133</v>
      </c>
      <c r="D150" s="233" t="s">
        <v>134</v>
      </c>
      <c r="E150" s="234" t="s">
        <v>337</v>
      </c>
      <c r="F150" s="235" t="s">
        <v>338</v>
      </c>
      <c r="G150" s="236" t="s">
        <v>230</v>
      </c>
      <c r="H150" s="237">
        <v>0.13100000000000001</v>
      </c>
      <c r="I150" s="238"/>
      <c r="J150" s="239">
        <f>ROUND(I150*H150,2)</f>
        <v>0</v>
      </c>
      <c r="K150" s="240"/>
      <c r="L150" s="41"/>
      <c r="M150" s="241" t="s">
        <v>1</v>
      </c>
      <c r="N150" s="242" t="s">
        <v>40</v>
      </c>
      <c r="O150" s="88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5" t="s">
        <v>138</v>
      </c>
      <c r="AT150" s="245" t="s">
        <v>134</v>
      </c>
      <c r="AU150" s="245" t="s">
        <v>85</v>
      </c>
      <c r="AY150" s="14" t="s">
        <v>131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4" t="s">
        <v>83</v>
      </c>
      <c r="BK150" s="246">
        <f>ROUND(I150*H150,2)</f>
        <v>0</v>
      </c>
      <c r="BL150" s="14" t="s">
        <v>138</v>
      </c>
      <c r="BM150" s="245" t="s">
        <v>373</v>
      </c>
    </row>
    <row r="151" s="2" customFormat="1" ht="16.5" customHeight="1">
      <c r="A151" s="35"/>
      <c r="B151" s="36"/>
      <c r="C151" s="233" t="s">
        <v>140</v>
      </c>
      <c r="D151" s="233" t="s">
        <v>134</v>
      </c>
      <c r="E151" s="234" t="s">
        <v>228</v>
      </c>
      <c r="F151" s="235" t="s">
        <v>229</v>
      </c>
      <c r="G151" s="236" t="s">
        <v>230</v>
      </c>
      <c r="H151" s="237">
        <v>0.501</v>
      </c>
      <c r="I151" s="238"/>
      <c r="J151" s="239">
        <f>ROUND(I151*H151,2)</f>
        <v>0</v>
      </c>
      <c r="K151" s="240"/>
      <c r="L151" s="41"/>
      <c r="M151" s="241" t="s">
        <v>1</v>
      </c>
      <c r="N151" s="242" t="s">
        <v>40</v>
      </c>
      <c r="O151" s="8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5" t="s">
        <v>138</v>
      </c>
      <c r="AT151" s="245" t="s">
        <v>134</v>
      </c>
      <c r="AU151" s="245" t="s">
        <v>85</v>
      </c>
      <c r="AY151" s="14" t="s">
        <v>131</v>
      </c>
      <c r="BE151" s="246">
        <f>IF(N151="základní",J151,0)</f>
        <v>0</v>
      </c>
      <c r="BF151" s="246">
        <f>IF(N151="snížená",J151,0)</f>
        <v>0</v>
      </c>
      <c r="BG151" s="246">
        <f>IF(N151="zákl. přenesená",J151,0)</f>
        <v>0</v>
      </c>
      <c r="BH151" s="246">
        <f>IF(N151="sníž. přenesená",J151,0)</f>
        <v>0</v>
      </c>
      <c r="BI151" s="246">
        <f>IF(N151="nulová",J151,0)</f>
        <v>0</v>
      </c>
      <c r="BJ151" s="14" t="s">
        <v>83</v>
      </c>
      <c r="BK151" s="246">
        <f>ROUND(I151*H151,2)</f>
        <v>0</v>
      </c>
      <c r="BL151" s="14" t="s">
        <v>138</v>
      </c>
      <c r="BM151" s="245" t="s">
        <v>374</v>
      </c>
    </row>
    <row r="152" s="2" customFormat="1" ht="21.75" customHeight="1">
      <c r="A152" s="35"/>
      <c r="B152" s="36"/>
      <c r="C152" s="233" t="s">
        <v>144</v>
      </c>
      <c r="D152" s="233" t="s">
        <v>134</v>
      </c>
      <c r="E152" s="234" t="s">
        <v>233</v>
      </c>
      <c r="F152" s="235" t="s">
        <v>234</v>
      </c>
      <c r="G152" s="236" t="s">
        <v>230</v>
      </c>
      <c r="H152" s="237">
        <v>0.501</v>
      </c>
      <c r="I152" s="238"/>
      <c r="J152" s="239">
        <f>ROUND(I152*H152,2)</f>
        <v>0</v>
      </c>
      <c r="K152" s="240"/>
      <c r="L152" s="41"/>
      <c r="M152" s="241" t="s">
        <v>1</v>
      </c>
      <c r="N152" s="242" t="s">
        <v>40</v>
      </c>
      <c r="O152" s="88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5" t="s">
        <v>138</v>
      </c>
      <c r="AT152" s="245" t="s">
        <v>134</v>
      </c>
      <c r="AU152" s="245" t="s">
        <v>85</v>
      </c>
      <c r="AY152" s="14" t="s">
        <v>131</v>
      </c>
      <c r="BE152" s="246">
        <f>IF(N152="základní",J152,0)</f>
        <v>0</v>
      </c>
      <c r="BF152" s="246">
        <f>IF(N152="snížená",J152,0)</f>
        <v>0</v>
      </c>
      <c r="BG152" s="246">
        <f>IF(N152="zákl. přenesená",J152,0)</f>
        <v>0</v>
      </c>
      <c r="BH152" s="246">
        <f>IF(N152="sníž. přenesená",J152,0)</f>
        <v>0</v>
      </c>
      <c r="BI152" s="246">
        <f>IF(N152="nulová",J152,0)</f>
        <v>0</v>
      </c>
      <c r="BJ152" s="14" t="s">
        <v>83</v>
      </c>
      <c r="BK152" s="246">
        <f>ROUND(I152*H152,2)</f>
        <v>0</v>
      </c>
      <c r="BL152" s="14" t="s">
        <v>138</v>
      </c>
      <c r="BM152" s="245" t="s">
        <v>375</v>
      </c>
    </row>
    <row r="153" s="12" customFormat="1" ht="22.8" customHeight="1">
      <c r="A153" s="12"/>
      <c r="B153" s="217"/>
      <c r="C153" s="218"/>
      <c r="D153" s="219" t="s">
        <v>74</v>
      </c>
      <c r="E153" s="231" t="s">
        <v>240</v>
      </c>
      <c r="F153" s="231" t="s">
        <v>241</v>
      </c>
      <c r="G153" s="218"/>
      <c r="H153" s="218"/>
      <c r="I153" s="221"/>
      <c r="J153" s="232">
        <f>BK153</f>
        <v>0</v>
      </c>
      <c r="K153" s="218"/>
      <c r="L153" s="223"/>
      <c r="M153" s="224"/>
      <c r="N153" s="225"/>
      <c r="O153" s="225"/>
      <c r="P153" s="226">
        <f>P154</f>
        <v>0</v>
      </c>
      <c r="Q153" s="225"/>
      <c r="R153" s="226">
        <f>R154</f>
        <v>0</v>
      </c>
      <c r="S153" s="225"/>
      <c r="T153" s="227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8" t="s">
        <v>83</v>
      </c>
      <c r="AT153" s="229" t="s">
        <v>74</v>
      </c>
      <c r="AU153" s="229" t="s">
        <v>83</v>
      </c>
      <c r="AY153" s="228" t="s">
        <v>131</v>
      </c>
      <c r="BK153" s="230">
        <f>BK154</f>
        <v>0</v>
      </c>
    </row>
    <row r="154" s="2" customFormat="1" ht="21.75" customHeight="1">
      <c r="A154" s="35"/>
      <c r="B154" s="36"/>
      <c r="C154" s="233" t="s">
        <v>7</v>
      </c>
      <c r="D154" s="233" t="s">
        <v>134</v>
      </c>
      <c r="E154" s="234" t="s">
        <v>243</v>
      </c>
      <c r="F154" s="235" t="s">
        <v>244</v>
      </c>
      <c r="G154" s="236" t="s">
        <v>230</v>
      </c>
      <c r="H154" s="237">
        <v>3.2450000000000001</v>
      </c>
      <c r="I154" s="238"/>
      <c r="J154" s="239">
        <f>ROUND(I154*H154,2)</f>
        <v>0</v>
      </c>
      <c r="K154" s="240"/>
      <c r="L154" s="41"/>
      <c r="M154" s="241" t="s">
        <v>1</v>
      </c>
      <c r="N154" s="242" t="s">
        <v>40</v>
      </c>
      <c r="O154" s="88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5" t="s">
        <v>138</v>
      </c>
      <c r="AT154" s="245" t="s">
        <v>134</v>
      </c>
      <c r="AU154" s="245" t="s">
        <v>85</v>
      </c>
      <c r="AY154" s="14" t="s">
        <v>131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4" t="s">
        <v>83</v>
      </c>
      <c r="BK154" s="246">
        <f>ROUND(I154*H154,2)</f>
        <v>0</v>
      </c>
      <c r="BL154" s="14" t="s">
        <v>138</v>
      </c>
      <c r="BM154" s="245" t="s">
        <v>376</v>
      </c>
    </row>
    <row r="155" s="12" customFormat="1" ht="25.92" customHeight="1">
      <c r="A155" s="12"/>
      <c r="B155" s="217"/>
      <c r="C155" s="218"/>
      <c r="D155" s="219" t="s">
        <v>74</v>
      </c>
      <c r="E155" s="220" t="s">
        <v>246</v>
      </c>
      <c r="F155" s="220" t="s">
        <v>247</v>
      </c>
      <c r="G155" s="218"/>
      <c r="H155" s="218"/>
      <c r="I155" s="221"/>
      <c r="J155" s="222">
        <f>BK155</f>
        <v>0</v>
      </c>
      <c r="K155" s="218"/>
      <c r="L155" s="223"/>
      <c r="M155" s="224"/>
      <c r="N155" s="225"/>
      <c r="O155" s="225"/>
      <c r="P155" s="226">
        <f>P156</f>
        <v>0</v>
      </c>
      <c r="Q155" s="225"/>
      <c r="R155" s="226">
        <f>R156</f>
        <v>0.0027000000000000001</v>
      </c>
      <c r="S155" s="225"/>
      <c r="T155" s="227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8" t="s">
        <v>85</v>
      </c>
      <c r="AT155" s="229" t="s">
        <v>74</v>
      </c>
      <c r="AU155" s="229" t="s">
        <v>75</v>
      </c>
      <c r="AY155" s="228" t="s">
        <v>131</v>
      </c>
      <c r="BK155" s="230">
        <f>BK156</f>
        <v>0</v>
      </c>
    </row>
    <row r="156" s="12" customFormat="1" ht="22.8" customHeight="1">
      <c r="A156" s="12"/>
      <c r="B156" s="217"/>
      <c r="C156" s="218"/>
      <c r="D156" s="219" t="s">
        <v>74</v>
      </c>
      <c r="E156" s="231" t="s">
        <v>248</v>
      </c>
      <c r="F156" s="231" t="s">
        <v>249</v>
      </c>
      <c r="G156" s="218"/>
      <c r="H156" s="218"/>
      <c r="I156" s="221"/>
      <c r="J156" s="232">
        <f>BK156</f>
        <v>0</v>
      </c>
      <c r="K156" s="218"/>
      <c r="L156" s="223"/>
      <c r="M156" s="224"/>
      <c r="N156" s="225"/>
      <c r="O156" s="225"/>
      <c r="P156" s="226">
        <f>SUM(P157:P160)</f>
        <v>0</v>
      </c>
      <c r="Q156" s="225"/>
      <c r="R156" s="226">
        <f>SUM(R157:R160)</f>
        <v>0.0027000000000000001</v>
      </c>
      <c r="S156" s="225"/>
      <c r="T156" s="227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8" t="s">
        <v>85</v>
      </c>
      <c r="AT156" s="229" t="s">
        <v>74</v>
      </c>
      <c r="AU156" s="229" t="s">
        <v>83</v>
      </c>
      <c r="AY156" s="228" t="s">
        <v>131</v>
      </c>
      <c r="BK156" s="230">
        <f>SUM(BK157:BK160)</f>
        <v>0</v>
      </c>
    </row>
    <row r="157" s="2" customFormat="1" ht="16.5" customHeight="1">
      <c r="A157" s="35"/>
      <c r="B157" s="36"/>
      <c r="C157" s="233" t="s">
        <v>206</v>
      </c>
      <c r="D157" s="233" t="s">
        <v>134</v>
      </c>
      <c r="E157" s="234" t="s">
        <v>256</v>
      </c>
      <c r="F157" s="235" t="s">
        <v>257</v>
      </c>
      <c r="G157" s="236" t="s">
        <v>253</v>
      </c>
      <c r="H157" s="237">
        <v>6</v>
      </c>
      <c r="I157" s="238"/>
      <c r="J157" s="239">
        <f>ROUND(I157*H157,2)</f>
        <v>0</v>
      </c>
      <c r="K157" s="240"/>
      <c r="L157" s="41"/>
      <c r="M157" s="241" t="s">
        <v>1</v>
      </c>
      <c r="N157" s="242" t="s">
        <v>40</v>
      </c>
      <c r="O157" s="88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5" t="s">
        <v>232</v>
      </c>
      <c r="AT157" s="245" t="s">
        <v>134</v>
      </c>
      <c r="AU157" s="245" t="s">
        <v>85</v>
      </c>
      <c r="AY157" s="14" t="s">
        <v>131</v>
      </c>
      <c r="BE157" s="246">
        <f>IF(N157="základní",J157,0)</f>
        <v>0</v>
      </c>
      <c r="BF157" s="246">
        <f>IF(N157="snížená",J157,0)</f>
        <v>0</v>
      </c>
      <c r="BG157" s="246">
        <f>IF(N157="zákl. přenesená",J157,0)</f>
        <v>0</v>
      </c>
      <c r="BH157" s="246">
        <f>IF(N157="sníž. přenesená",J157,0)</f>
        <v>0</v>
      </c>
      <c r="BI157" s="246">
        <f>IF(N157="nulová",J157,0)</f>
        <v>0</v>
      </c>
      <c r="BJ157" s="14" t="s">
        <v>83</v>
      </c>
      <c r="BK157" s="246">
        <f>ROUND(I157*H157,2)</f>
        <v>0</v>
      </c>
      <c r="BL157" s="14" t="s">
        <v>232</v>
      </c>
      <c r="BM157" s="245" t="s">
        <v>377</v>
      </c>
    </row>
    <row r="158" s="2" customFormat="1" ht="33" customHeight="1">
      <c r="A158" s="35"/>
      <c r="B158" s="36"/>
      <c r="C158" s="233" t="s">
        <v>198</v>
      </c>
      <c r="D158" s="233" t="s">
        <v>134</v>
      </c>
      <c r="E158" s="234" t="s">
        <v>251</v>
      </c>
      <c r="F158" s="235" t="s">
        <v>252</v>
      </c>
      <c r="G158" s="236" t="s">
        <v>253</v>
      </c>
      <c r="H158" s="237">
        <v>6</v>
      </c>
      <c r="I158" s="238"/>
      <c r="J158" s="239">
        <f>ROUND(I158*H158,2)</f>
        <v>0</v>
      </c>
      <c r="K158" s="240"/>
      <c r="L158" s="41"/>
      <c r="M158" s="241" t="s">
        <v>1</v>
      </c>
      <c r="N158" s="242" t="s">
        <v>40</v>
      </c>
      <c r="O158" s="88"/>
      <c r="P158" s="243">
        <f>O158*H158</f>
        <v>0</v>
      </c>
      <c r="Q158" s="243">
        <v>0.00011</v>
      </c>
      <c r="R158" s="243">
        <f>Q158*H158</f>
        <v>0.00066</v>
      </c>
      <c r="S158" s="243">
        <v>0</v>
      </c>
      <c r="T158" s="24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5" t="s">
        <v>232</v>
      </c>
      <c r="AT158" s="245" t="s">
        <v>134</v>
      </c>
      <c r="AU158" s="245" t="s">
        <v>85</v>
      </c>
      <c r="AY158" s="14" t="s">
        <v>131</v>
      </c>
      <c r="BE158" s="246">
        <f>IF(N158="základní",J158,0)</f>
        <v>0</v>
      </c>
      <c r="BF158" s="246">
        <f>IF(N158="snížená",J158,0)</f>
        <v>0</v>
      </c>
      <c r="BG158" s="246">
        <f>IF(N158="zákl. přenesená",J158,0)</f>
        <v>0</v>
      </c>
      <c r="BH158" s="246">
        <f>IF(N158="sníž. přenesená",J158,0)</f>
        <v>0</v>
      </c>
      <c r="BI158" s="246">
        <f>IF(N158="nulová",J158,0)</f>
        <v>0</v>
      </c>
      <c r="BJ158" s="14" t="s">
        <v>83</v>
      </c>
      <c r="BK158" s="246">
        <f>ROUND(I158*H158,2)</f>
        <v>0</v>
      </c>
      <c r="BL158" s="14" t="s">
        <v>232</v>
      </c>
      <c r="BM158" s="245" t="s">
        <v>378</v>
      </c>
    </row>
    <row r="159" s="2" customFormat="1" ht="21.75" customHeight="1">
      <c r="A159" s="35"/>
      <c r="B159" s="36"/>
      <c r="C159" s="233" t="s">
        <v>210</v>
      </c>
      <c r="D159" s="233" t="s">
        <v>134</v>
      </c>
      <c r="E159" s="234" t="s">
        <v>260</v>
      </c>
      <c r="F159" s="235" t="s">
        <v>261</v>
      </c>
      <c r="G159" s="236" t="s">
        <v>253</v>
      </c>
      <c r="H159" s="237">
        <v>6</v>
      </c>
      <c r="I159" s="238"/>
      <c r="J159" s="239">
        <f>ROUND(I159*H159,2)</f>
        <v>0</v>
      </c>
      <c r="K159" s="240"/>
      <c r="L159" s="41"/>
      <c r="M159" s="241" t="s">
        <v>1</v>
      </c>
      <c r="N159" s="242" t="s">
        <v>40</v>
      </c>
      <c r="O159" s="88"/>
      <c r="P159" s="243">
        <f>O159*H159</f>
        <v>0</v>
      </c>
      <c r="Q159" s="243">
        <v>0.00017000000000000001</v>
      </c>
      <c r="R159" s="243">
        <f>Q159*H159</f>
        <v>0.0010200000000000001</v>
      </c>
      <c r="S159" s="243">
        <v>0</v>
      </c>
      <c r="T159" s="24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5" t="s">
        <v>232</v>
      </c>
      <c r="AT159" s="245" t="s">
        <v>134</v>
      </c>
      <c r="AU159" s="245" t="s">
        <v>85</v>
      </c>
      <c r="AY159" s="14" t="s">
        <v>131</v>
      </c>
      <c r="BE159" s="246">
        <f>IF(N159="základní",J159,0)</f>
        <v>0</v>
      </c>
      <c r="BF159" s="246">
        <f>IF(N159="snížená",J159,0)</f>
        <v>0</v>
      </c>
      <c r="BG159" s="246">
        <f>IF(N159="zákl. přenesená",J159,0)</f>
        <v>0</v>
      </c>
      <c r="BH159" s="246">
        <f>IF(N159="sníž. přenesená",J159,0)</f>
        <v>0</v>
      </c>
      <c r="BI159" s="246">
        <f>IF(N159="nulová",J159,0)</f>
        <v>0</v>
      </c>
      <c r="BJ159" s="14" t="s">
        <v>83</v>
      </c>
      <c r="BK159" s="246">
        <f>ROUND(I159*H159,2)</f>
        <v>0</v>
      </c>
      <c r="BL159" s="14" t="s">
        <v>232</v>
      </c>
      <c r="BM159" s="245" t="s">
        <v>379</v>
      </c>
    </row>
    <row r="160" s="2" customFormat="1" ht="21.75" customHeight="1">
      <c r="A160" s="35"/>
      <c r="B160" s="36"/>
      <c r="C160" s="233" t="s">
        <v>202</v>
      </c>
      <c r="D160" s="233" t="s">
        <v>134</v>
      </c>
      <c r="E160" s="234" t="s">
        <v>264</v>
      </c>
      <c r="F160" s="235" t="s">
        <v>265</v>
      </c>
      <c r="G160" s="236" t="s">
        <v>253</v>
      </c>
      <c r="H160" s="237">
        <v>6</v>
      </c>
      <c r="I160" s="238"/>
      <c r="J160" s="239">
        <f>ROUND(I160*H160,2)</f>
        <v>0</v>
      </c>
      <c r="K160" s="240"/>
      <c r="L160" s="41"/>
      <c r="M160" s="241" t="s">
        <v>1</v>
      </c>
      <c r="N160" s="242" t="s">
        <v>40</v>
      </c>
      <c r="O160" s="88"/>
      <c r="P160" s="243">
        <f>O160*H160</f>
        <v>0</v>
      </c>
      <c r="Q160" s="243">
        <v>0.00017000000000000001</v>
      </c>
      <c r="R160" s="243">
        <f>Q160*H160</f>
        <v>0.0010200000000000001</v>
      </c>
      <c r="S160" s="243">
        <v>0</v>
      </c>
      <c r="T160" s="24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5" t="s">
        <v>232</v>
      </c>
      <c r="AT160" s="245" t="s">
        <v>134</v>
      </c>
      <c r="AU160" s="245" t="s">
        <v>85</v>
      </c>
      <c r="AY160" s="14" t="s">
        <v>131</v>
      </c>
      <c r="BE160" s="246">
        <f>IF(N160="základní",J160,0)</f>
        <v>0</v>
      </c>
      <c r="BF160" s="246">
        <f>IF(N160="snížená",J160,0)</f>
        <v>0</v>
      </c>
      <c r="BG160" s="246">
        <f>IF(N160="zákl. přenesená",J160,0)</f>
        <v>0</v>
      </c>
      <c r="BH160" s="246">
        <f>IF(N160="sníž. přenesená",J160,0)</f>
        <v>0</v>
      </c>
      <c r="BI160" s="246">
        <f>IF(N160="nulová",J160,0)</f>
        <v>0</v>
      </c>
      <c r="BJ160" s="14" t="s">
        <v>83</v>
      </c>
      <c r="BK160" s="246">
        <f>ROUND(I160*H160,2)</f>
        <v>0</v>
      </c>
      <c r="BL160" s="14" t="s">
        <v>232</v>
      </c>
      <c r="BM160" s="245" t="s">
        <v>380</v>
      </c>
    </row>
    <row r="161" s="12" customFormat="1" ht="25.92" customHeight="1">
      <c r="A161" s="12"/>
      <c r="B161" s="217"/>
      <c r="C161" s="218"/>
      <c r="D161" s="219" t="s">
        <v>74</v>
      </c>
      <c r="E161" s="220" t="s">
        <v>267</v>
      </c>
      <c r="F161" s="220" t="s">
        <v>268</v>
      </c>
      <c r="G161" s="218"/>
      <c r="H161" s="218"/>
      <c r="I161" s="221"/>
      <c r="J161" s="222">
        <f>BK161</f>
        <v>0</v>
      </c>
      <c r="K161" s="218"/>
      <c r="L161" s="223"/>
      <c r="M161" s="224"/>
      <c r="N161" s="225"/>
      <c r="O161" s="225"/>
      <c r="P161" s="226">
        <f>P162</f>
        <v>0</v>
      </c>
      <c r="Q161" s="225"/>
      <c r="R161" s="226">
        <f>R162</f>
        <v>0</v>
      </c>
      <c r="S161" s="225"/>
      <c r="T161" s="227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8" t="s">
        <v>138</v>
      </c>
      <c r="AT161" s="229" t="s">
        <v>74</v>
      </c>
      <c r="AU161" s="229" t="s">
        <v>75</v>
      </c>
      <c r="AY161" s="228" t="s">
        <v>131</v>
      </c>
      <c r="BK161" s="230">
        <f>BK162</f>
        <v>0</v>
      </c>
    </row>
    <row r="162" s="2" customFormat="1" ht="33" customHeight="1">
      <c r="A162" s="35"/>
      <c r="B162" s="36"/>
      <c r="C162" s="233" t="s">
        <v>181</v>
      </c>
      <c r="D162" s="233" t="s">
        <v>134</v>
      </c>
      <c r="E162" s="234" t="s">
        <v>270</v>
      </c>
      <c r="F162" s="235" t="s">
        <v>381</v>
      </c>
      <c r="G162" s="236" t="s">
        <v>272</v>
      </c>
      <c r="H162" s="237">
        <v>12</v>
      </c>
      <c r="I162" s="238"/>
      <c r="J162" s="239">
        <f>ROUND(I162*H162,2)</f>
        <v>0</v>
      </c>
      <c r="K162" s="240"/>
      <c r="L162" s="41"/>
      <c r="M162" s="241" t="s">
        <v>1</v>
      </c>
      <c r="N162" s="242" t="s">
        <v>40</v>
      </c>
      <c r="O162" s="88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5" t="s">
        <v>273</v>
      </c>
      <c r="AT162" s="245" t="s">
        <v>134</v>
      </c>
      <c r="AU162" s="245" t="s">
        <v>83</v>
      </c>
      <c r="AY162" s="14" t="s">
        <v>131</v>
      </c>
      <c r="BE162" s="246">
        <f>IF(N162="základní",J162,0)</f>
        <v>0</v>
      </c>
      <c r="BF162" s="246">
        <f>IF(N162="snížená",J162,0)</f>
        <v>0</v>
      </c>
      <c r="BG162" s="246">
        <f>IF(N162="zákl. přenesená",J162,0)</f>
        <v>0</v>
      </c>
      <c r="BH162" s="246">
        <f>IF(N162="sníž. přenesená",J162,0)</f>
        <v>0</v>
      </c>
      <c r="BI162" s="246">
        <f>IF(N162="nulová",J162,0)</f>
        <v>0</v>
      </c>
      <c r="BJ162" s="14" t="s">
        <v>83</v>
      </c>
      <c r="BK162" s="246">
        <f>ROUND(I162*H162,2)</f>
        <v>0</v>
      </c>
      <c r="BL162" s="14" t="s">
        <v>273</v>
      </c>
      <c r="BM162" s="245" t="s">
        <v>382</v>
      </c>
    </row>
    <row r="163" s="12" customFormat="1" ht="25.92" customHeight="1">
      <c r="A163" s="12"/>
      <c r="B163" s="217"/>
      <c r="C163" s="218"/>
      <c r="D163" s="219" t="s">
        <v>74</v>
      </c>
      <c r="E163" s="220" t="s">
        <v>279</v>
      </c>
      <c r="F163" s="220" t="s">
        <v>280</v>
      </c>
      <c r="G163" s="218"/>
      <c r="H163" s="218"/>
      <c r="I163" s="221"/>
      <c r="J163" s="222">
        <f>BK163</f>
        <v>0</v>
      </c>
      <c r="K163" s="218"/>
      <c r="L163" s="223"/>
      <c r="M163" s="224"/>
      <c r="N163" s="225"/>
      <c r="O163" s="225"/>
      <c r="P163" s="226">
        <f>P164</f>
        <v>0</v>
      </c>
      <c r="Q163" s="225"/>
      <c r="R163" s="226">
        <f>R164</f>
        <v>0</v>
      </c>
      <c r="S163" s="225"/>
      <c r="T163" s="227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8" t="s">
        <v>138</v>
      </c>
      <c r="AT163" s="229" t="s">
        <v>74</v>
      </c>
      <c r="AU163" s="229" t="s">
        <v>75</v>
      </c>
      <c r="AY163" s="228" t="s">
        <v>131</v>
      </c>
      <c r="BK163" s="230">
        <f>BK164</f>
        <v>0</v>
      </c>
    </row>
    <row r="164" s="2" customFormat="1" ht="21.75" customHeight="1">
      <c r="A164" s="35"/>
      <c r="B164" s="36"/>
      <c r="C164" s="233" t="s">
        <v>83</v>
      </c>
      <c r="D164" s="233" t="s">
        <v>134</v>
      </c>
      <c r="E164" s="234" t="s">
        <v>281</v>
      </c>
      <c r="F164" s="235" t="s">
        <v>282</v>
      </c>
      <c r="G164" s="236" t="s">
        <v>283</v>
      </c>
      <c r="H164" s="237">
        <v>1</v>
      </c>
      <c r="I164" s="238"/>
      <c r="J164" s="239">
        <f>ROUND(I164*H164,2)</f>
        <v>0</v>
      </c>
      <c r="K164" s="240"/>
      <c r="L164" s="41"/>
      <c r="M164" s="241" t="s">
        <v>1</v>
      </c>
      <c r="N164" s="242" t="s">
        <v>40</v>
      </c>
      <c r="O164" s="88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5" t="s">
        <v>273</v>
      </c>
      <c r="AT164" s="245" t="s">
        <v>134</v>
      </c>
      <c r="AU164" s="245" t="s">
        <v>83</v>
      </c>
      <c r="AY164" s="14" t="s">
        <v>131</v>
      </c>
      <c r="BE164" s="246">
        <f>IF(N164="základní",J164,0)</f>
        <v>0</v>
      </c>
      <c r="BF164" s="246">
        <f>IF(N164="snížená",J164,0)</f>
        <v>0</v>
      </c>
      <c r="BG164" s="246">
        <f>IF(N164="zákl. přenesená",J164,0)</f>
        <v>0</v>
      </c>
      <c r="BH164" s="246">
        <f>IF(N164="sníž. přenesená",J164,0)</f>
        <v>0</v>
      </c>
      <c r="BI164" s="246">
        <f>IF(N164="nulová",J164,0)</f>
        <v>0</v>
      </c>
      <c r="BJ164" s="14" t="s">
        <v>83</v>
      </c>
      <c r="BK164" s="246">
        <f>ROUND(I164*H164,2)</f>
        <v>0</v>
      </c>
      <c r="BL164" s="14" t="s">
        <v>273</v>
      </c>
      <c r="BM164" s="245" t="s">
        <v>383</v>
      </c>
    </row>
    <row r="165" s="12" customFormat="1" ht="25.92" customHeight="1">
      <c r="A165" s="12"/>
      <c r="B165" s="217"/>
      <c r="C165" s="218"/>
      <c r="D165" s="219" t="s">
        <v>74</v>
      </c>
      <c r="E165" s="220" t="s">
        <v>285</v>
      </c>
      <c r="F165" s="220" t="s">
        <v>286</v>
      </c>
      <c r="G165" s="218"/>
      <c r="H165" s="218"/>
      <c r="I165" s="221"/>
      <c r="J165" s="222">
        <f>BK165</f>
        <v>0</v>
      </c>
      <c r="K165" s="218"/>
      <c r="L165" s="223"/>
      <c r="M165" s="224"/>
      <c r="N165" s="225"/>
      <c r="O165" s="225"/>
      <c r="P165" s="226">
        <f>P166+P168+P170+P172</f>
        <v>0</v>
      </c>
      <c r="Q165" s="225"/>
      <c r="R165" s="226">
        <f>R166+R168+R170+R172</f>
        <v>0</v>
      </c>
      <c r="S165" s="225"/>
      <c r="T165" s="227">
        <f>T166+T168+T170+T172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8" t="s">
        <v>287</v>
      </c>
      <c r="AT165" s="229" t="s">
        <v>74</v>
      </c>
      <c r="AU165" s="229" t="s">
        <v>75</v>
      </c>
      <c r="AY165" s="228" t="s">
        <v>131</v>
      </c>
      <c r="BK165" s="230">
        <f>BK166+BK168+BK170+BK172</f>
        <v>0</v>
      </c>
    </row>
    <row r="166" s="12" customFormat="1" ht="22.8" customHeight="1">
      <c r="A166" s="12"/>
      <c r="B166" s="217"/>
      <c r="C166" s="218"/>
      <c r="D166" s="219" t="s">
        <v>74</v>
      </c>
      <c r="E166" s="231" t="s">
        <v>288</v>
      </c>
      <c r="F166" s="231" t="s">
        <v>289</v>
      </c>
      <c r="G166" s="218"/>
      <c r="H166" s="218"/>
      <c r="I166" s="221"/>
      <c r="J166" s="232">
        <f>BK166</f>
        <v>0</v>
      </c>
      <c r="K166" s="218"/>
      <c r="L166" s="223"/>
      <c r="M166" s="224"/>
      <c r="N166" s="225"/>
      <c r="O166" s="225"/>
      <c r="P166" s="226">
        <f>P167</f>
        <v>0</v>
      </c>
      <c r="Q166" s="225"/>
      <c r="R166" s="226">
        <f>R167</f>
        <v>0</v>
      </c>
      <c r="S166" s="225"/>
      <c r="T166" s="227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8" t="s">
        <v>287</v>
      </c>
      <c r="AT166" s="229" t="s">
        <v>74</v>
      </c>
      <c r="AU166" s="229" t="s">
        <v>83</v>
      </c>
      <c r="AY166" s="228" t="s">
        <v>131</v>
      </c>
      <c r="BK166" s="230">
        <f>BK167</f>
        <v>0</v>
      </c>
    </row>
    <row r="167" s="2" customFormat="1" ht="21.75" customHeight="1">
      <c r="A167" s="35"/>
      <c r="B167" s="36"/>
      <c r="C167" s="233" t="s">
        <v>85</v>
      </c>
      <c r="D167" s="233" t="s">
        <v>134</v>
      </c>
      <c r="E167" s="234" t="s">
        <v>290</v>
      </c>
      <c r="F167" s="235" t="s">
        <v>291</v>
      </c>
      <c r="G167" s="236" t="s">
        <v>292</v>
      </c>
      <c r="H167" s="237">
        <v>1</v>
      </c>
      <c r="I167" s="238"/>
      <c r="J167" s="239">
        <f>ROUND(I167*H167,2)</f>
        <v>0</v>
      </c>
      <c r="K167" s="240"/>
      <c r="L167" s="41"/>
      <c r="M167" s="241" t="s">
        <v>1</v>
      </c>
      <c r="N167" s="242" t="s">
        <v>40</v>
      </c>
      <c r="O167" s="88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5" t="s">
        <v>293</v>
      </c>
      <c r="AT167" s="245" t="s">
        <v>134</v>
      </c>
      <c r="AU167" s="245" t="s">
        <v>85</v>
      </c>
      <c r="AY167" s="14" t="s">
        <v>131</v>
      </c>
      <c r="BE167" s="246">
        <f>IF(N167="základní",J167,0)</f>
        <v>0</v>
      </c>
      <c r="BF167" s="246">
        <f>IF(N167="snížená",J167,0)</f>
        <v>0</v>
      </c>
      <c r="BG167" s="246">
        <f>IF(N167="zákl. přenesená",J167,0)</f>
        <v>0</v>
      </c>
      <c r="BH167" s="246">
        <f>IF(N167="sníž. přenesená",J167,0)</f>
        <v>0</v>
      </c>
      <c r="BI167" s="246">
        <f>IF(N167="nulová",J167,0)</f>
        <v>0</v>
      </c>
      <c r="BJ167" s="14" t="s">
        <v>83</v>
      </c>
      <c r="BK167" s="246">
        <f>ROUND(I167*H167,2)</f>
        <v>0</v>
      </c>
      <c r="BL167" s="14" t="s">
        <v>293</v>
      </c>
      <c r="BM167" s="245" t="s">
        <v>384</v>
      </c>
    </row>
    <row r="168" s="12" customFormat="1" ht="22.8" customHeight="1">
      <c r="A168" s="12"/>
      <c r="B168" s="217"/>
      <c r="C168" s="218"/>
      <c r="D168" s="219" t="s">
        <v>74</v>
      </c>
      <c r="E168" s="231" t="s">
        <v>295</v>
      </c>
      <c r="F168" s="231" t="s">
        <v>296</v>
      </c>
      <c r="G168" s="218"/>
      <c r="H168" s="218"/>
      <c r="I168" s="221"/>
      <c r="J168" s="232">
        <f>BK168</f>
        <v>0</v>
      </c>
      <c r="K168" s="218"/>
      <c r="L168" s="223"/>
      <c r="M168" s="224"/>
      <c r="N168" s="225"/>
      <c r="O168" s="225"/>
      <c r="P168" s="226">
        <f>P169</f>
        <v>0</v>
      </c>
      <c r="Q168" s="225"/>
      <c r="R168" s="226">
        <f>R169</f>
        <v>0</v>
      </c>
      <c r="S168" s="225"/>
      <c r="T168" s="227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8" t="s">
        <v>287</v>
      </c>
      <c r="AT168" s="229" t="s">
        <v>74</v>
      </c>
      <c r="AU168" s="229" t="s">
        <v>83</v>
      </c>
      <c r="AY168" s="228" t="s">
        <v>131</v>
      </c>
      <c r="BK168" s="230">
        <f>BK169</f>
        <v>0</v>
      </c>
    </row>
    <row r="169" s="2" customFormat="1" ht="21.75" customHeight="1">
      <c r="A169" s="35"/>
      <c r="B169" s="36"/>
      <c r="C169" s="233" t="s">
        <v>152</v>
      </c>
      <c r="D169" s="233" t="s">
        <v>134</v>
      </c>
      <c r="E169" s="234" t="s">
        <v>297</v>
      </c>
      <c r="F169" s="235" t="s">
        <v>355</v>
      </c>
      <c r="G169" s="236" t="s">
        <v>292</v>
      </c>
      <c r="H169" s="237">
        <v>1</v>
      </c>
      <c r="I169" s="238"/>
      <c r="J169" s="239">
        <f>ROUND(I169*H169,2)</f>
        <v>0</v>
      </c>
      <c r="K169" s="240"/>
      <c r="L169" s="41"/>
      <c r="M169" s="241" t="s">
        <v>1</v>
      </c>
      <c r="N169" s="242" t="s">
        <v>40</v>
      </c>
      <c r="O169" s="88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5" t="s">
        <v>293</v>
      </c>
      <c r="AT169" s="245" t="s">
        <v>134</v>
      </c>
      <c r="AU169" s="245" t="s">
        <v>85</v>
      </c>
      <c r="AY169" s="14" t="s">
        <v>131</v>
      </c>
      <c r="BE169" s="246">
        <f>IF(N169="základní",J169,0)</f>
        <v>0</v>
      </c>
      <c r="BF169" s="246">
        <f>IF(N169="snížená",J169,0)</f>
        <v>0</v>
      </c>
      <c r="BG169" s="246">
        <f>IF(N169="zákl. přenesená",J169,0)</f>
        <v>0</v>
      </c>
      <c r="BH169" s="246">
        <f>IF(N169="sníž. přenesená",J169,0)</f>
        <v>0</v>
      </c>
      <c r="BI169" s="246">
        <f>IF(N169="nulová",J169,0)</f>
        <v>0</v>
      </c>
      <c r="BJ169" s="14" t="s">
        <v>83</v>
      </c>
      <c r="BK169" s="246">
        <f>ROUND(I169*H169,2)</f>
        <v>0</v>
      </c>
      <c r="BL169" s="14" t="s">
        <v>293</v>
      </c>
      <c r="BM169" s="245" t="s">
        <v>385</v>
      </c>
    </row>
    <row r="170" s="12" customFormat="1" ht="22.8" customHeight="1">
      <c r="A170" s="12"/>
      <c r="B170" s="217"/>
      <c r="C170" s="218"/>
      <c r="D170" s="219" t="s">
        <v>74</v>
      </c>
      <c r="E170" s="231" t="s">
        <v>300</v>
      </c>
      <c r="F170" s="231" t="s">
        <v>301</v>
      </c>
      <c r="G170" s="218"/>
      <c r="H170" s="218"/>
      <c r="I170" s="221"/>
      <c r="J170" s="232">
        <f>BK170</f>
        <v>0</v>
      </c>
      <c r="K170" s="218"/>
      <c r="L170" s="223"/>
      <c r="M170" s="224"/>
      <c r="N170" s="225"/>
      <c r="O170" s="225"/>
      <c r="P170" s="226">
        <f>P171</f>
        <v>0</v>
      </c>
      <c r="Q170" s="225"/>
      <c r="R170" s="226">
        <f>R171</f>
        <v>0</v>
      </c>
      <c r="S170" s="225"/>
      <c r="T170" s="22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8" t="s">
        <v>287</v>
      </c>
      <c r="AT170" s="229" t="s">
        <v>74</v>
      </c>
      <c r="AU170" s="229" t="s">
        <v>83</v>
      </c>
      <c r="AY170" s="228" t="s">
        <v>131</v>
      </c>
      <c r="BK170" s="230">
        <f>BK171</f>
        <v>0</v>
      </c>
    </row>
    <row r="171" s="2" customFormat="1" ht="16.5" customHeight="1">
      <c r="A171" s="35"/>
      <c r="B171" s="36"/>
      <c r="C171" s="233" t="s">
        <v>138</v>
      </c>
      <c r="D171" s="233" t="s">
        <v>134</v>
      </c>
      <c r="E171" s="234" t="s">
        <v>303</v>
      </c>
      <c r="F171" s="235" t="s">
        <v>304</v>
      </c>
      <c r="G171" s="236" t="s">
        <v>292</v>
      </c>
      <c r="H171" s="237">
        <v>1</v>
      </c>
      <c r="I171" s="238"/>
      <c r="J171" s="239">
        <f>ROUND(I171*H171,2)</f>
        <v>0</v>
      </c>
      <c r="K171" s="240"/>
      <c r="L171" s="41"/>
      <c r="M171" s="241" t="s">
        <v>1</v>
      </c>
      <c r="N171" s="242" t="s">
        <v>40</v>
      </c>
      <c r="O171" s="88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5" t="s">
        <v>293</v>
      </c>
      <c r="AT171" s="245" t="s">
        <v>134</v>
      </c>
      <c r="AU171" s="245" t="s">
        <v>85</v>
      </c>
      <c r="AY171" s="14" t="s">
        <v>131</v>
      </c>
      <c r="BE171" s="246">
        <f>IF(N171="základní",J171,0)</f>
        <v>0</v>
      </c>
      <c r="BF171" s="246">
        <f>IF(N171="snížená",J171,0)</f>
        <v>0</v>
      </c>
      <c r="BG171" s="246">
        <f>IF(N171="zákl. přenesená",J171,0)</f>
        <v>0</v>
      </c>
      <c r="BH171" s="246">
        <f>IF(N171="sníž. přenesená",J171,0)</f>
        <v>0</v>
      </c>
      <c r="BI171" s="246">
        <f>IF(N171="nulová",J171,0)</f>
        <v>0</v>
      </c>
      <c r="BJ171" s="14" t="s">
        <v>83</v>
      </c>
      <c r="BK171" s="246">
        <f>ROUND(I171*H171,2)</f>
        <v>0</v>
      </c>
      <c r="BL171" s="14" t="s">
        <v>293</v>
      </c>
      <c r="BM171" s="245" t="s">
        <v>386</v>
      </c>
    </row>
    <row r="172" s="12" customFormat="1" ht="22.8" customHeight="1">
      <c r="A172" s="12"/>
      <c r="B172" s="217"/>
      <c r="C172" s="218"/>
      <c r="D172" s="219" t="s">
        <v>74</v>
      </c>
      <c r="E172" s="231" t="s">
        <v>306</v>
      </c>
      <c r="F172" s="231" t="s">
        <v>307</v>
      </c>
      <c r="G172" s="218"/>
      <c r="H172" s="218"/>
      <c r="I172" s="221"/>
      <c r="J172" s="232">
        <f>BK172</f>
        <v>0</v>
      </c>
      <c r="K172" s="218"/>
      <c r="L172" s="223"/>
      <c r="M172" s="224"/>
      <c r="N172" s="225"/>
      <c r="O172" s="225"/>
      <c r="P172" s="226">
        <f>P173</f>
        <v>0</v>
      </c>
      <c r="Q172" s="225"/>
      <c r="R172" s="226">
        <f>R173</f>
        <v>0</v>
      </c>
      <c r="S172" s="225"/>
      <c r="T172" s="227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8" t="s">
        <v>287</v>
      </c>
      <c r="AT172" s="229" t="s">
        <v>74</v>
      </c>
      <c r="AU172" s="229" t="s">
        <v>83</v>
      </c>
      <c r="AY172" s="228" t="s">
        <v>131</v>
      </c>
      <c r="BK172" s="230">
        <f>BK173</f>
        <v>0</v>
      </c>
    </row>
    <row r="173" s="2" customFormat="1" ht="16.5" customHeight="1">
      <c r="A173" s="35"/>
      <c r="B173" s="36"/>
      <c r="C173" s="233" t="s">
        <v>287</v>
      </c>
      <c r="D173" s="233" t="s">
        <v>134</v>
      </c>
      <c r="E173" s="234" t="s">
        <v>308</v>
      </c>
      <c r="F173" s="235" t="s">
        <v>309</v>
      </c>
      <c r="G173" s="236" t="s">
        <v>292</v>
      </c>
      <c r="H173" s="237">
        <v>1</v>
      </c>
      <c r="I173" s="238"/>
      <c r="J173" s="239">
        <f>ROUND(I173*H173,2)</f>
        <v>0</v>
      </c>
      <c r="K173" s="240"/>
      <c r="L173" s="41"/>
      <c r="M173" s="258" t="s">
        <v>1</v>
      </c>
      <c r="N173" s="259" t="s">
        <v>40</v>
      </c>
      <c r="O173" s="260"/>
      <c r="P173" s="261">
        <f>O173*H173</f>
        <v>0</v>
      </c>
      <c r="Q173" s="261">
        <v>0</v>
      </c>
      <c r="R173" s="261">
        <f>Q173*H173</f>
        <v>0</v>
      </c>
      <c r="S173" s="261">
        <v>0</v>
      </c>
      <c r="T173" s="26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5" t="s">
        <v>293</v>
      </c>
      <c r="AT173" s="245" t="s">
        <v>134</v>
      </c>
      <c r="AU173" s="245" t="s">
        <v>85</v>
      </c>
      <c r="AY173" s="14" t="s">
        <v>131</v>
      </c>
      <c r="BE173" s="246">
        <f>IF(N173="základní",J173,0)</f>
        <v>0</v>
      </c>
      <c r="BF173" s="246">
        <f>IF(N173="snížená",J173,0)</f>
        <v>0</v>
      </c>
      <c r="BG173" s="246">
        <f>IF(N173="zákl. přenesená",J173,0)</f>
        <v>0</v>
      </c>
      <c r="BH173" s="246">
        <f>IF(N173="sníž. přenesená",J173,0)</f>
        <v>0</v>
      </c>
      <c r="BI173" s="246">
        <f>IF(N173="nulová",J173,0)</f>
        <v>0</v>
      </c>
      <c r="BJ173" s="14" t="s">
        <v>83</v>
      </c>
      <c r="BK173" s="246">
        <f>ROUND(I173*H173,2)</f>
        <v>0</v>
      </c>
      <c r="BL173" s="14" t="s">
        <v>293</v>
      </c>
      <c r="BM173" s="245" t="s">
        <v>387</v>
      </c>
    </row>
    <row r="174" s="2" customFormat="1" ht="6.96" customHeight="1">
      <c r="A174" s="35"/>
      <c r="B174" s="63"/>
      <c r="C174" s="64"/>
      <c r="D174" s="64"/>
      <c r="E174" s="64"/>
      <c r="F174" s="64"/>
      <c r="G174" s="64"/>
      <c r="H174" s="64"/>
      <c r="I174" s="180"/>
      <c r="J174" s="64"/>
      <c r="K174" s="64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wgLUyu4E5iDAENYM4hIUPV8L7UI7ncwg+h4VEN5YLSO41owOubO8Zez2Lf+7yO7/I4sR2GrnLBA7QI5V1RZV4A==" hashValue="79/Yxyx6+o1kZLmN8DJxWWyEzEWDDhQrDqXDt1tQnOTb51b6bd1F6/5e3pctWroPZHo/itbjEj8NjruZ26g/vQ==" algorithmName="SHA-512" password="CC35"/>
  <autoFilter ref="C130:K173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LENOVO\ADMIN</dc:creator>
  <cp:lastModifiedBy>LENOVO\ADMIN</cp:lastModifiedBy>
  <dcterms:created xsi:type="dcterms:W3CDTF">2020-10-19T09:02:27Z</dcterms:created>
  <dcterms:modified xsi:type="dcterms:W3CDTF">2020-10-19T09:02:31Z</dcterms:modified>
</cp:coreProperties>
</file>