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O 04 - Vodovodní řa..." sheetId="2" r:id="rId2"/>
    <sheet name="02 - SO 05 - Splašková ka..." sheetId="3" r:id="rId3"/>
    <sheet name="03 - SO 06 - Přeložka sdě..." sheetId="4" r:id="rId4"/>
    <sheet name="04a - Oprava povrchů-uzna..." sheetId="5" r:id="rId5"/>
    <sheet name="04b - Oprava povrchů-neuz..." sheetId="6" r:id="rId6"/>
    <sheet name="05a - VRN - Vedlejší rozp..." sheetId="7" r:id="rId7"/>
    <sheet name="05b - VRN - Vedlejší rozp...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'01 - SO 04 - Vodovodní řa...'!$C$89:$K$623</definedName>
    <definedName name="_xlnm.Print_Area" localSheetId="1">'01 - SO 04 - Vodovodní řa...'!$C$4:$J$39,'01 - SO 04 - Vodovodní řa...'!$C$45:$J$71,'01 - SO 04 - Vodovodní řa...'!$C$77:$K$623</definedName>
    <definedName name="_xlnm.Print_Titles" localSheetId="1">'01 - SO 04 - Vodovodní řa...'!$89:$89</definedName>
    <definedName name="_xlnm._FilterDatabase" localSheetId="2" hidden="1">'02 - SO 05 - Splašková ka...'!$C$87:$K$332</definedName>
    <definedName name="_xlnm.Print_Area" localSheetId="2">'02 - SO 05 - Splašková ka...'!$C$4:$J$39,'02 - SO 05 - Splašková ka...'!$C$45:$J$69,'02 - SO 05 - Splašková ka...'!$C$75:$K$332</definedName>
    <definedName name="_xlnm.Print_Titles" localSheetId="2">'02 - SO 05 - Splašková ka...'!$87:$87</definedName>
    <definedName name="_xlnm._FilterDatabase" localSheetId="3" hidden="1">'03 - SO 06 - Přeložka sdě...'!$C$81:$K$92</definedName>
    <definedName name="_xlnm.Print_Area" localSheetId="3">'03 - SO 06 - Přeložka sdě...'!$C$4:$J$39,'03 - SO 06 - Přeložka sdě...'!$C$45:$J$63,'03 - SO 06 - Přeložka sdě...'!$C$69:$K$92</definedName>
    <definedName name="_xlnm.Print_Titles" localSheetId="3">'03 - SO 06 - Přeložka sdě...'!$81:$81</definedName>
    <definedName name="_xlnm._FilterDatabase" localSheetId="4" hidden="1">'04a - Oprava povrchů-uzna...'!$C$84:$K$273</definedName>
    <definedName name="_xlnm.Print_Area" localSheetId="4">'04a - Oprava povrchů-uzna...'!$C$4:$J$39,'04a - Oprava povrchů-uzna...'!$C$45:$J$66,'04a - Oprava povrchů-uzna...'!$C$72:$K$273</definedName>
    <definedName name="_xlnm.Print_Titles" localSheetId="4">'04a - Oprava povrchů-uzna...'!$84:$84</definedName>
    <definedName name="_xlnm._FilterDatabase" localSheetId="5" hidden="1">'04b - Oprava povrchů-neuz...'!$C$84:$K$235</definedName>
    <definedName name="_xlnm.Print_Area" localSheetId="5">'04b - Oprava povrchů-neuz...'!$C$4:$J$39,'04b - Oprava povrchů-neuz...'!$C$45:$J$66,'04b - Oprava povrchů-neuz...'!$C$72:$K$235</definedName>
    <definedName name="_xlnm.Print_Titles" localSheetId="5">'04b - Oprava povrchů-neuz...'!$84:$84</definedName>
    <definedName name="_xlnm._FilterDatabase" localSheetId="6" hidden="1">'05a - VRN - Vedlejší rozp...'!$C$85:$K$127</definedName>
    <definedName name="_xlnm.Print_Area" localSheetId="6">'05a - VRN - Vedlejší rozp...'!$C$4:$J$39,'05a - VRN - Vedlejší rozp...'!$C$45:$J$67,'05a - VRN - Vedlejší rozp...'!$C$73:$K$127</definedName>
    <definedName name="_xlnm.Print_Titles" localSheetId="6">'05a - VRN - Vedlejší rozp...'!$85:$85</definedName>
    <definedName name="_xlnm._FilterDatabase" localSheetId="7" hidden="1">'05b - VRN - Vedlejší rozp...'!$C$85:$K$127</definedName>
    <definedName name="_xlnm.Print_Area" localSheetId="7">'05b - VRN - Vedlejší rozp...'!$C$4:$J$39,'05b - VRN - Vedlejší rozp...'!$C$45:$J$67,'05b - VRN - Vedlejší rozp...'!$C$73:$K$127</definedName>
    <definedName name="_xlnm.Print_Titles" localSheetId="7">'05b - VRN - Vedlejší rozp...'!$85:$85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J37"/>
  <c r="J36"/>
  <c i="1" r="AY61"/>
  <c i="8" r="J35"/>
  <c i="1" r="AX61"/>
  <c i="8" r="BI126"/>
  <c r="BH126"/>
  <c r="BG126"/>
  <c r="BF126"/>
  <c r="T126"/>
  <c r="T125"/>
  <c r="R126"/>
  <c r="R125"/>
  <c r="P126"/>
  <c r="P125"/>
  <c r="BI122"/>
  <c r="BH122"/>
  <c r="BG122"/>
  <c r="BF122"/>
  <c r="T122"/>
  <c r="T121"/>
  <c r="R122"/>
  <c r="R121"/>
  <c r="P122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T114"/>
  <c r="R115"/>
  <c r="R114"/>
  <c r="P115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80"/>
  <c r="E7"/>
  <c r="E76"/>
  <c i="7" r="J37"/>
  <c r="J36"/>
  <c i="1" r="AY60"/>
  <c i="7" r="J35"/>
  <c i="1" r="AX60"/>
  <c i="7" r="BI126"/>
  <c r="BH126"/>
  <c r="BG126"/>
  <c r="BF126"/>
  <c r="T126"/>
  <c r="T125"/>
  <c r="R126"/>
  <c r="R125"/>
  <c r="P126"/>
  <c r="P125"/>
  <c r="BI122"/>
  <c r="BH122"/>
  <c r="BG122"/>
  <c r="BF122"/>
  <c r="T122"/>
  <c r="T121"/>
  <c r="R122"/>
  <c r="R121"/>
  <c r="P122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T114"/>
  <c r="R115"/>
  <c r="R114"/>
  <c r="P115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80"/>
  <c r="E7"/>
  <c r="E76"/>
  <c i="6" r="J37"/>
  <c r="J36"/>
  <c i="1" r="AY59"/>
  <c i="6" r="J35"/>
  <c i="1" r="AX59"/>
  <c i="6" r="BI234"/>
  <c r="BH234"/>
  <c r="BG234"/>
  <c r="BF234"/>
  <c r="T234"/>
  <c r="T233"/>
  <c r="R234"/>
  <c r="R233"/>
  <c r="P234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6"/>
  <c r="BH216"/>
  <c r="BG216"/>
  <c r="BF216"/>
  <c r="T216"/>
  <c r="R216"/>
  <c r="P216"/>
  <c r="BI213"/>
  <c r="BH213"/>
  <c r="BG213"/>
  <c r="BF213"/>
  <c r="T213"/>
  <c r="R213"/>
  <c r="P213"/>
  <c r="BI207"/>
  <c r="BH207"/>
  <c r="BG207"/>
  <c r="BF207"/>
  <c r="T207"/>
  <c r="R207"/>
  <c r="P207"/>
  <c r="BI203"/>
  <c r="BH203"/>
  <c r="BG203"/>
  <c r="BF203"/>
  <c r="T203"/>
  <c r="R203"/>
  <c r="P203"/>
  <c r="BI198"/>
  <c r="BH198"/>
  <c r="BG198"/>
  <c r="BF198"/>
  <c r="T198"/>
  <c r="R198"/>
  <c r="P198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4"/>
  <c r="BH154"/>
  <c r="BG154"/>
  <c r="BF154"/>
  <c r="T154"/>
  <c r="R154"/>
  <c r="P154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08"/>
  <c r="BH108"/>
  <c r="BG108"/>
  <c r="BF108"/>
  <c r="T108"/>
  <c r="R108"/>
  <c r="P108"/>
  <c r="BI103"/>
  <c r="BH103"/>
  <c r="BG103"/>
  <c r="BF103"/>
  <c r="T103"/>
  <c r="R103"/>
  <c r="P103"/>
  <c r="BI98"/>
  <c r="BH98"/>
  <c r="BG98"/>
  <c r="BF98"/>
  <c r="T98"/>
  <c r="R98"/>
  <c r="P98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52"/>
  <c r="E7"/>
  <c r="E75"/>
  <c i="5" r="J37"/>
  <c r="J36"/>
  <c i="1" r="AY58"/>
  <c i="5" r="J35"/>
  <c i="1" r="AX58"/>
  <c i="5" r="BI272"/>
  <c r="BH272"/>
  <c r="BG272"/>
  <c r="BF272"/>
  <c r="T272"/>
  <c r="T271"/>
  <c r="R272"/>
  <c r="R271"/>
  <c r="P272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2"/>
  <c r="BH252"/>
  <c r="BG252"/>
  <c r="BF252"/>
  <c r="T252"/>
  <c r="R252"/>
  <c r="P252"/>
  <c r="BI249"/>
  <c r="BH249"/>
  <c r="BG249"/>
  <c r="BF249"/>
  <c r="T249"/>
  <c r="R249"/>
  <c r="P249"/>
  <c r="BI244"/>
  <c r="BH244"/>
  <c r="BG244"/>
  <c r="BF244"/>
  <c r="T244"/>
  <c r="R244"/>
  <c r="P244"/>
  <c r="BI241"/>
  <c r="BH241"/>
  <c r="BG241"/>
  <c r="BF241"/>
  <c r="T241"/>
  <c r="R241"/>
  <c r="P241"/>
  <c r="BI235"/>
  <c r="BH235"/>
  <c r="BG235"/>
  <c r="BF235"/>
  <c r="T235"/>
  <c r="R235"/>
  <c r="P235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77"/>
  <c r="BH177"/>
  <c r="BG177"/>
  <c r="BF177"/>
  <c r="T177"/>
  <c r="R177"/>
  <c r="P177"/>
  <c r="BI172"/>
  <c r="BH172"/>
  <c r="BG172"/>
  <c r="BF172"/>
  <c r="T172"/>
  <c r="R172"/>
  <c r="P172"/>
  <c r="BI167"/>
  <c r="BH167"/>
  <c r="BG167"/>
  <c r="BF167"/>
  <c r="T167"/>
  <c r="R167"/>
  <c r="P167"/>
  <c r="BI162"/>
  <c r="BH162"/>
  <c r="BG162"/>
  <c r="BF162"/>
  <c r="T162"/>
  <c r="R162"/>
  <c r="P162"/>
  <c r="BI155"/>
  <c r="BH155"/>
  <c r="BG155"/>
  <c r="BF155"/>
  <c r="T155"/>
  <c r="R155"/>
  <c r="P155"/>
  <c r="BI150"/>
  <c r="BH150"/>
  <c r="BG150"/>
  <c r="BF150"/>
  <c r="T150"/>
  <c r="R150"/>
  <c r="P150"/>
  <c r="BI146"/>
  <c r="BH146"/>
  <c r="BG146"/>
  <c r="BF146"/>
  <c r="T146"/>
  <c r="R146"/>
  <c r="P146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1"/>
  <c r="BH111"/>
  <c r="BG111"/>
  <c r="BF111"/>
  <c r="T111"/>
  <c r="R111"/>
  <c r="P111"/>
  <c r="BI108"/>
  <c r="BH108"/>
  <c r="BG108"/>
  <c r="BF108"/>
  <c r="T108"/>
  <c r="R108"/>
  <c r="P108"/>
  <c r="BI103"/>
  <c r="BH103"/>
  <c r="BG103"/>
  <c r="BF103"/>
  <c r="T103"/>
  <c r="R103"/>
  <c r="P103"/>
  <c r="BI98"/>
  <c r="BH98"/>
  <c r="BG98"/>
  <c r="BF98"/>
  <c r="T98"/>
  <c r="R98"/>
  <c r="P98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52"/>
  <c r="E7"/>
  <c r="E75"/>
  <c i="4" r="J37"/>
  <c r="J36"/>
  <c i="1" r="AY57"/>
  <c i="4" r="J35"/>
  <c i="1" r="AX57"/>
  <c i="4" r="BI90"/>
  <c r="BH90"/>
  <c r="BG90"/>
  <c r="BF90"/>
  <c r="T90"/>
  <c r="T89"/>
  <c r="T88"/>
  <c r="R90"/>
  <c r="R89"/>
  <c r="R88"/>
  <c r="P90"/>
  <c r="P89"/>
  <c r="P88"/>
  <c r="BI84"/>
  <c r="BH84"/>
  <c r="BG84"/>
  <c r="BF84"/>
  <c r="T84"/>
  <c r="T83"/>
  <c r="T82"/>
  <c r="R84"/>
  <c r="R83"/>
  <c r="R82"/>
  <c r="P84"/>
  <c r="P83"/>
  <c r="P82"/>
  <c i="1" r="AU57"/>
  <c i="4" r="J79"/>
  <c r="J78"/>
  <c r="F78"/>
  <c r="F76"/>
  <c r="E74"/>
  <c r="J55"/>
  <c r="J54"/>
  <c r="F54"/>
  <c r="F52"/>
  <c r="E50"/>
  <c r="J18"/>
  <c r="E18"/>
  <c r="F79"/>
  <c r="J17"/>
  <c r="J12"/>
  <c r="J76"/>
  <c r="E7"/>
  <c r="E48"/>
  <c i="3" r="J37"/>
  <c r="J36"/>
  <c i="1" r="AY56"/>
  <c i="3" r="J35"/>
  <c i="1" r="AX56"/>
  <c i="3" r="BI331"/>
  <c r="BH331"/>
  <c r="BG331"/>
  <c r="BF331"/>
  <c r="T331"/>
  <c r="T330"/>
  <c r="R331"/>
  <c r="R330"/>
  <c r="P331"/>
  <c r="P330"/>
  <c r="BI327"/>
  <c r="BH327"/>
  <c r="BG327"/>
  <c r="BF327"/>
  <c r="T327"/>
  <c r="R327"/>
  <c r="P327"/>
  <c r="BI324"/>
  <c r="BH324"/>
  <c r="BG324"/>
  <c r="BF324"/>
  <c r="T324"/>
  <c r="R324"/>
  <c r="P324"/>
  <c r="BI319"/>
  <c r="BH319"/>
  <c r="BG319"/>
  <c r="BF319"/>
  <c r="T319"/>
  <c r="R319"/>
  <c r="P319"/>
  <c r="BI316"/>
  <c r="BH316"/>
  <c r="BG316"/>
  <c r="BF316"/>
  <c r="T316"/>
  <c r="T315"/>
  <c r="R316"/>
  <c r="R315"/>
  <c r="P316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66"/>
  <c r="BH266"/>
  <c r="BG266"/>
  <c r="BF266"/>
  <c r="T266"/>
  <c r="R266"/>
  <c r="P266"/>
  <c r="BI264"/>
  <c r="BH264"/>
  <c r="BG264"/>
  <c r="BF264"/>
  <c r="T264"/>
  <c r="R264"/>
  <c r="P264"/>
  <c r="BI260"/>
  <c r="BH260"/>
  <c r="BG260"/>
  <c r="BF260"/>
  <c r="T260"/>
  <c r="R260"/>
  <c r="P260"/>
  <c r="BI255"/>
  <c r="BH255"/>
  <c r="BG255"/>
  <c r="BF255"/>
  <c r="T255"/>
  <c r="R255"/>
  <c r="P255"/>
  <c r="BI250"/>
  <c r="BH250"/>
  <c r="BG250"/>
  <c r="BF250"/>
  <c r="T250"/>
  <c r="R250"/>
  <c r="P250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0"/>
  <c r="BH230"/>
  <c r="BG230"/>
  <c r="BF230"/>
  <c r="T230"/>
  <c r="R230"/>
  <c r="P230"/>
  <c r="BI225"/>
  <c r="BH225"/>
  <c r="BG225"/>
  <c r="BF225"/>
  <c r="T225"/>
  <c r="R225"/>
  <c r="P225"/>
  <c r="BI221"/>
  <c r="BH221"/>
  <c r="BG221"/>
  <c r="BF221"/>
  <c r="T221"/>
  <c r="R221"/>
  <c r="P221"/>
  <c r="BI216"/>
  <c r="BH216"/>
  <c r="BG216"/>
  <c r="BF216"/>
  <c r="T216"/>
  <c r="T215"/>
  <c r="R216"/>
  <c r="R215"/>
  <c r="P216"/>
  <c r="P215"/>
  <c r="BI213"/>
  <c r="BH213"/>
  <c r="BG213"/>
  <c r="BF213"/>
  <c r="T213"/>
  <c r="R213"/>
  <c r="P213"/>
  <c r="BI210"/>
  <c r="BH210"/>
  <c r="BG210"/>
  <c r="BF210"/>
  <c r="T210"/>
  <c r="R210"/>
  <c r="P210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49"/>
  <c r="BH149"/>
  <c r="BG149"/>
  <c r="BF149"/>
  <c r="T149"/>
  <c r="R149"/>
  <c r="P149"/>
  <c r="BI138"/>
  <c r="BH138"/>
  <c r="BG138"/>
  <c r="BF138"/>
  <c r="T138"/>
  <c r="R138"/>
  <c r="P138"/>
  <c r="BI131"/>
  <c r="BH131"/>
  <c r="BG131"/>
  <c r="BF131"/>
  <c r="T131"/>
  <c r="R131"/>
  <c r="P131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09"/>
  <c r="BH109"/>
  <c r="BG109"/>
  <c r="BF109"/>
  <c r="T109"/>
  <c r="R109"/>
  <c r="P10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55"/>
  <c r="J17"/>
  <c r="J12"/>
  <c r="J82"/>
  <c r="E7"/>
  <c r="E78"/>
  <c i="2" r="J37"/>
  <c r="J36"/>
  <c i="1" r="AY55"/>
  <c i="2" r="J35"/>
  <c i="1" r="AX55"/>
  <c i="2" r="BI622"/>
  <c r="BH622"/>
  <c r="BG622"/>
  <c r="BF622"/>
  <c r="T622"/>
  <c r="T621"/>
  <c r="R622"/>
  <c r="R621"/>
  <c r="P622"/>
  <c r="P621"/>
  <c r="BI618"/>
  <c r="BH618"/>
  <c r="BG618"/>
  <c r="BF618"/>
  <c r="T618"/>
  <c r="R618"/>
  <c r="P618"/>
  <c r="BI615"/>
  <c r="BH615"/>
  <c r="BG615"/>
  <c r="BF615"/>
  <c r="T615"/>
  <c r="R615"/>
  <c r="P615"/>
  <c r="BI610"/>
  <c r="BH610"/>
  <c r="BG610"/>
  <c r="BF610"/>
  <c r="T610"/>
  <c r="R610"/>
  <c r="P610"/>
  <c r="BI607"/>
  <c r="BH607"/>
  <c r="BG607"/>
  <c r="BF607"/>
  <c r="T607"/>
  <c r="R607"/>
  <c r="P607"/>
  <c r="BI604"/>
  <c r="BH604"/>
  <c r="BG604"/>
  <c r="BF604"/>
  <c r="T604"/>
  <c r="R604"/>
  <c r="P604"/>
  <c r="BI602"/>
  <c r="BH602"/>
  <c r="BG602"/>
  <c r="BF602"/>
  <c r="T602"/>
  <c r="R602"/>
  <c r="P602"/>
  <c r="BI599"/>
  <c r="BH599"/>
  <c r="BG599"/>
  <c r="BF599"/>
  <c r="T599"/>
  <c r="R599"/>
  <c r="P599"/>
  <c r="BI597"/>
  <c r="BH597"/>
  <c r="BG597"/>
  <c r="BF597"/>
  <c r="T597"/>
  <c r="R597"/>
  <c r="P597"/>
  <c r="BI594"/>
  <c r="BH594"/>
  <c r="BG594"/>
  <c r="BF594"/>
  <c r="T594"/>
  <c r="R594"/>
  <c r="P594"/>
  <c r="BI592"/>
  <c r="BH592"/>
  <c r="BG592"/>
  <c r="BF592"/>
  <c r="T592"/>
  <c r="R592"/>
  <c r="P592"/>
  <c r="BI590"/>
  <c r="BH590"/>
  <c r="BG590"/>
  <c r="BF590"/>
  <c r="T590"/>
  <c r="R590"/>
  <c r="P590"/>
  <c r="BI580"/>
  <c r="BH580"/>
  <c r="BG580"/>
  <c r="BF580"/>
  <c r="T580"/>
  <c r="R580"/>
  <c r="P580"/>
  <c r="BI571"/>
  <c r="BH571"/>
  <c r="BG571"/>
  <c r="BF571"/>
  <c r="T571"/>
  <c r="R571"/>
  <c r="P571"/>
  <c r="BI569"/>
  <c r="BH569"/>
  <c r="BG569"/>
  <c r="BF569"/>
  <c r="T569"/>
  <c r="R569"/>
  <c r="P569"/>
  <c r="BI567"/>
  <c r="BH567"/>
  <c r="BG567"/>
  <c r="BF567"/>
  <c r="T567"/>
  <c r="R567"/>
  <c r="P567"/>
  <c r="BI565"/>
  <c r="BH565"/>
  <c r="BG565"/>
  <c r="BF565"/>
  <c r="T565"/>
  <c r="R565"/>
  <c r="P565"/>
  <c r="BI563"/>
  <c r="BH563"/>
  <c r="BG563"/>
  <c r="BF563"/>
  <c r="T563"/>
  <c r="R563"/>
  <c r="P563"/>
  <c r="BI561"/>
  <c r="BH561"/>
  <c r="BG561"/>
  <c r="BF561"/>
  <c r="T561"/>
  <c r="R561"/>
  <c r="P561"/>
  <c r="BI559"/>
  <c r="BH559"/>
  <c r="BG559"/>
  <c r="BF559"/>
  <c r="T559"/>
  <c r="R559"/>
  <c r="P559"/>
  <c r="BI557"/>
  <c r="BH557"/>
  <c r="BG557"/>
  <c r="BF557"/>
  <c r="T557"/>
  <c r="R557"/>
  <c r="P557"/>
  <c r="BI555"/>
  <c r="BH555"/>
  <c r="BG555"/>
  <c r="BF555"/>
  <c r="T555"/>
  <c r="R555"/>
  <c r="P555"/>
  <c r="BI553"/>
  <c r="BH553"/>
  <c r="BG553"/>
  <c r="BF553"/>
  <c r="T553"/>
  <c r="R553"/>
  <c r="P553"/>
  <c r="BI548"/>
  <c r="BH548"/>
  <c r="BG548"/>
  <c r="BF548"/>
  <c r="T548"/>
  <c r="R548"/>
  <c r="P548"/>
  <c r="BI545"/>
  <c r="BH545"/>
  <c r="BG545"/>
  <c r="BF545"/>
  <c r="T545"/>
  <c r="R545"/>
  <c r="P545"/>
  <c r="BI539"/>
  <c r="BH539"/>
  <c r="BG539"/>
  <c r="BF539"/>
  <c r="T539"/>
  <c r="R539"/>
  <c r="P539"/>
  <c r="BI537"/>
  <c r="BH537"/>
  <c r="BG537"/>
  <c r="BF537"/>
  <c r="T537"/>
  <c r="R537"/>
  <c r="P537"/>
  <c r="BI535"/>
  <c r="BH535"/>
  <c r="BG535"/>
  <c r="BF535"/>
  <c r="T535"/>
  <c r="R535"/>
  <c r="P535"/>
  <c r="BI533"/>
  <c r="BH533"/>
  <c r="BG533"/>
  <c r="BF533"/>
  <c r="T533"/>
  <c r="R533"/>
  <c r="P533"/>
  <c r="BI531"/>
  <c r="BH531"/>
  <c r="BG531"/>
  <c r="BF531"/>
  <c r="T531"/>
  <c r="R531"/>
  <c r="P531"/>
  <c r="BI529"/>
  <c r="BH529"/>
  <c r="BG529"/>
  <c r="BF529"/>
  <c r="T529"/>
  <c r="R529"/>
  <c r="P529"/>
  <c r="BI527"/>
  <c r="BH527"/>
  <c r="BG527"/>
  <c r="BF527"/>
  <c r="T527"/>
  <c r="R527"/>
  <c r="P527"/>
  <c r="BI525"/>
  <c r="BH525"/>
  <c r="BG525"/>
  <c r="BF525"/>
  <c r="T525"/>
  <c r="R525"/>
  <c r="P525"/>
  <c r="BI523"/>
  <c r="BH523"/>
  <c r="BG523"/>
  <c r="BF523"/>
  <c r="T523"/>
  <c r="R523"/>
  <c r="P523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9"/>
  <c r="BH509"/>
  <c r="BG509"/>
  <c r="BF509"/>
  <c r="T509"/>
  <c r="R509"/>
  <c r="P509"/>
  <c r="BI507"/>
  <c r="BH507"/>
  <c r="BG507"/>
  <c r="BF507"/>
  <c r="T507"/>
  <c r="R507"/>
  <c r="P507"/>
  <c r="BI50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R501"/>
  <c r="P501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92"/>
  <c r="BH492"/>
  <c r="BG492"/>
  <c r="BF492"/>
  <c r="T492"/>
  <c r="R492"/>
  <c r="P492"/>
  <c r="BI490"/>
  <c r="BH490"/>
  <c r="BG490"/>
  <c r="BF490"/>
  <c r="T490"/>
  <c r="R490"/>
  <c r="P490"/>
  <c r="BI488"/>
  <c r="BH488"/>
  <c r="BG488"/>
  <c r="BF488"/>
  <c r="T488"/>
  <c r="R488"/>
  <c r="P488"/>
  <c r="BI486"/>
  <c r="BH486"/>
  <c r="BG486"/>
  <c r="BF486"/>
  <c r="T486"/>
  <c r="R486"/>
  <c r="P486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74"/>
  <c r="BH474"/>
  <c r="BG474"/>
  <c r="BF474"/>
  <c r="T474"/>
  <c r="R474"/>
  <c r="P474"/>
  <c r="BI471"/>
  <c r="BH471"/>
  <c r="BG471"/>
  <c r="BF471"/>
  <c r="T471"/>
  <c r="R471"/>
  <c r="P471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60"/>
  <c r="BH460"/>
  <c r="BG460"/>
  <c r="BF460"/>
  <c r="T460"/>
  <c r="R460"/>
  <c r="P460"/>
  <c r="BI458"/>
  <c r="BH458"/>
  <c r="BG458"/>
  <c r="BF458"/>
  <c r="T458"/>
  <c r="R458"/>
  <c r="P458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2"/>
  <c r="BH432"/>
  <c r="BG432"/>
  <c r="BF432"/>
  <c r="T432"/>
  <c r="R432"/>
  <c r="P432"/>
  <c r="BI430"/>
  <c r="BH430"/>
  <c r="BG430"/>
  <c r="BF430"/>
  <c r="T430"/>
  <c r="R430"/>
  <c r="P430"/>
  <c r="BI428"/>
  <c r="BH428"/>
  <c r="BG428"/>
  <c r="BF428"/>
  <c r="T428"/>
  <c r="R428"/>
  <c r="P428"/>
  <c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79"/>
  <c r="BH379"/>
  <c r="BG379"/>
  <c r="BF379"/>
  <c r="T379"/>
  <c r="R379"/>
  <c r="P379"/>
  <c r="BI366"/>
  <c r="BH366"/>
  <c r="BG366"/>
  <c r="BF366"/>
  <c r="T366"/>
  <c r="R366"/>
  <c r="P366"/>
  <c r="BI362"/>
  <c r="BH362"/>
  <c r="BG362"/>
  <c r="BF362"/>
  <c r="T362"/>
  <c r="R362"/>
  <c r="P362"/>
  <c r="BI358"/>
  <c r="BH358"/>
  <c r="BG358"/>
  <c r="BF358"/>
  <c r="T358"/>
  <c r="R358"/>
  <c r="P358"/>
  <c r="BI345"/>
  <c r="BH345"/>
  <c r="BG345"/>
  <c r="BF345"/>
  <c r="T345"/>
  <c r="R345"/>
  <c r="P345"/>
  <c r="BI334"/>
  <c r="BH334"/>
  <c r="BG334"/>
  <c r="BF334"/>
  <c r="T334"/>
  <c r="R334"/>
  <c r="P334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20"/>
  <c r="BH320"/>
  <c r="BG320"/>
  <c r="BF320"/>
  <c r="T320"/>
  <c r="R320"/>
  <c r="P320"/>
  <c r="BI318"/>
  <c r="BH318"/>
  <c r="BG318"/>
  <c r="BF318"/>
  <c r="T318"/>
  <c r="R318"/>
  <c r="P318"/>
  <c r="BI314"/>
  <c r="BH314"/>
  <c r="BG314"/>
  <c r="BF314"/>
  <c r="T314"/>
  <c r="R314"/>
  <c r="P314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09"/>
  <c r="BH209"/>
  <c r="BG209"/>
  <c r="BF209"/>
  <c r="T209"/>
  <c r="R209"/>
  <c r="P209"/>
  <c r="BI187"/>
  <c r="BH187"/>
  <c r="BG187"/>
  <c r="BF187"/>
  <c r="T187"/>
  <c r="R187"/>
  <c r="P187"/>
  <c r="BI180"/>
  <c r="BH180"/>
  <c r="BG180"/>
  <c r="BF180"/>
  <c r="T180"/>
  <c r="R180"/>
  <c r="P180"/>
  <c r="BI175"/>
  <c r="BH175"/>
  <c r="BG175"/>
  <c r="BF175"/>
  <c r="T175"/>
  <c r="R175"/>
  <c r="P175"/>
  <c r="BI173"/>
  <c r="BH173"/>
  <c r="BG173"/>
  <c r="BF173"/>
  <c r="T173"/>
  <c r="R173"/>
  <c r="P173"/>
  <c r="BI164"/>
  <c r="BH164"/>
  <c r="BG164"/>
  <c r="BF164"/>
  <c r="T164"/>
  <c r="R164"/>
  <c r="P164"/>
  <c r="BI162"/>
  <c r="BH162"/>
  <c r="BG162"/>
  <c r="BF162"/>
  <c r="T162"/>
  <c r="R162"/>
  <c r="P162"/>
  <c r="BI157"/>
  <c r="BH157"/>
  <c r="BG157"/>
  <c r="BF157"/>
  <c r="T157"/>
  <c r="R157"/>
  <c r="P157"/>
  <c r="BI138"/>
  <c r="BH138"/>
  <c r="BG138"/>
  <c r="BF138"/>
  <c r="T138"/>
  <c r="R138"/>
  <c r="P138"/>
  <c r="BI119"/>
  <c r="BH119"/>
  <c r="BG119"/>
  <c r="BF119"/>
  <c r="T119"/>
  <c r="R119"/>
  <c r="P119"/>
  <c r="BI111"/>
  <c r="BH111"/>
  <c r="BG111"/>
  <c r="BF111"/>
  <c r="T111"/>
  <c r="R111"/>
  <c r="P111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52"/>
  <c r="E7"/>
  <c r="E48"/>
  <c i="1" r="L50"/>
  <c r="AM50"/>
  <c r="AM49"/>
  <c r="L49"/>
  <c r="AM47"/>
  <c r="L47"/>
  <c r="L45"/>
  <c r="L44"/>
  <c i="8" r="BK110"/>
  <c r="J108"/>
  <c i="7" r="J126"/>
  <c r="J103"/>
  <c i="6" r="J185"/>
  <c r="BK108"/>
  <c i="5" r="J183"/>
  <c i="4" r="BK90"/>
  <c i="3" r="BK266"/>
  <c r="BK185"/>
  <c i="2" r="BK607"/>
  <c r="BK555"/>
  <c r="BK511"/>
  <c r="BK490"/>
  <c r="BK428"/>
  <c r="J314"/>
  <c r="BK175"/>
  <c i="8" r="BK117"/>
  <c r="BK97"/>
  <c i="7" r="J119"/>
  <c i="6" r="J234"/>
  <c r="J138"/>
  <c i="5" r="J259"/>
  <c r="J177"/>
  <c i="3" r="BK293"/>
  <c r="J213"/>
  <c i="2" r="BK615"/>
  <c r="J545"/>
  <c r="BK454"/>
  <c r="J383"/>
  <c r="J173"/>
  <c i="7" r="BK97"/>
  <c i="6" r="J213"/>
  <c r="J127"/>
  <c i="5" r="BK249"/>
  <c r="BK193"/>
  <c r="J103"/>
  <c i="3" r="BK260"/>
  <c r="J176"/>
  <c i="2" r="BK604"/>
  <c r="BK535"/>
  <c r="J488"/>
  <c r="J438"/>
  <c r="J327"/>
  <c r="J103"/>
  <c i="7" r="BK99"/>
  <c i="6" r="J198"/>
  <c r="J119"/>
  <c i="5" r="BK256"/>
  <c r="BK190"/>
  <c r="BK130"/>
  <c i="3" r="J316"/>
  <c r="J264"/>
  <c r="BK91"/>
  <c i="2" r="J565"/>
  <c r="BK509"/>
  <c r="J480"/>
  <c r="J430"/>
  <c r="BK334"/>
  <c r="J111"/>
  <c i="6" r="J203"/>
  <c r="BK116"/>
  <c i="5" r="BK119"/>
  <c i="3" r="BK305"/>
  <c r="BK246"/>
  <c r="J124"/>
  <c i="2" r="BK559"/>
  <c r="BK537"/>
  <c r="J484"/>
  <c r="BK442"/>
  <c r="BK331"/>
  <c i="3" r="BK316"/>
  <c r="J230"/>
  <c i="2" r="J594"/>
  <c r="J501"/>
  <c r="BK430"/>
  <c r="J411"/>
  <c r="BK318"/>
  <c r="BK103"/>
  <c i="5" r="J208"/>
  <c r="J91"/>
  <c i="3" r="BK295"/>
  <c r="J240"/>
  <c i="2" r="BK618"/>
  <c r="BK548"/>
  <c r="BK486"/>
  <c r="J432"/>
  <c r="J299"/>
  <c r="J162"/>
  <c i="8" r="J94"/>
  <c i="6" r="J207"/>
  <c i="5" r="BK272"/>
  <c r="BK211"/>
  <c r="BK122"/>
  <c i="3" r="BK324"/>
  <c r="BK149"/>
  <c i="2" r="J597"/>
  <c r="J478"/>
  <c r="J426"/>
  <c r="J305"/>
  <c i="7" r="J117"/>
  <c i="6" r="BK221"/>
  <c r="J148"/>
  <c i="5" r="J252"/>
  <c r="J202"/>
  <c r="BK150"/>
  <c i="3" r="J327"/>
  <c r="BK230"/>
  <c r="J162"/>
  <c i="2" r="J580"/>
  <c r="J555"/>
  <c r="BK464"/>
  <c r="J428"/>
  <c r="J256"/>
  <c r="BK138"/>
  <c i="7" r="BK101"/>
  <c i="6" r="J224"/>
  <c r="J143"/>
  <c i="5" r="BK265"/>
  <c r="J196"/>
  <c r="BK98"/>
  <c i="3" r="BK299"/>
  <c r="BK244"/>
  <c r="BK126"/>
  <c i="2" r="J569"/>
  <c r="BK521"/>
  <c r="J495"/>
  <c r="BK452"/>
  <c r="J413"/>
  <c r="BK239"/>
  <c r="J97"/>
  <c i="6" r="J123"/>
  <c i="5" r="J256"/>
  <c r="BK103"/>
  <c i="3" r="BK273"/>
  <c r="J200"/>
  <c r="BK109"/>
  <c i="2" r="J553"/>
  <c r="J509"/>
  <c r="BK458"/>
  <c r="BK366"/>
  <c r="BK286"/>
  <c r="BK111"/>
  <c i="3" r="J277"/>
  <c r="J126"/>
  <c i="2" r="BK525"/>
  <c r="BK440"/>
  <c r="BK409"/>
  <c r="BK288"/>
  <c i="6" r="BK135"/>
  <c i="5" r="BK225"/>
  <c r="BK141"/>
  <c r="BK88"/>
  <c i="3" r="J299"/>
  <c r="BK277"/>
  <c r="BK210"/>
  <c i="2" r="J610"/>
  <c r="BK531"/>
  <c r="J515"/>
  <c r="J422"/>
  <c r="BK383"/>
  <c r="J233"/>
  <c i="8" r="BK119"/>
  <c r="J103"/>
  <c r="J91"/>
  <c i="7" r="J115"/>
  <c i="6" r="J230"/>
  <c r="BK191"/>
  <c r="BK131"/>
  <c i="5" r="BK227"/>
  <c r="J130"/>
  <c i="3" r="J305"/>
  <c r="J246"/>
  <c r="BK176"/>
  <c i="2" r="J590"/>
  <c r="J533"/>
  <c r="BK503"/>
  <c r="BK471"/>
  <c r="BK426"/>
  <c r="BK358"/>
  <c r="BK256"/>
  <c r="J101"/>
  <c i="8" r="J122"/>
  <c r="J115"/>
  <c r="BK103"/>
  <c r="BK91"/>
  <c i="7" r="BK108"/>
  <c i="6" r="J188"/>
  <c r="BK119"/>
  <c i="5" r="J223"/>
  <c r="J155"/>
  <c i="3" r="J311"/>
  <c r="BK238"/>
  <c i="2" r="J604"/>
  <c r="J497"/>
  <c r="J402"/>
  <c i="7" r="BK122"/>
  <c r="J89"/>
  <c i="6" r="J182"/>
  <c r="BK91"/>
  <c i="5" r="BK208"/>
  <c r="BK172"/>
  <c i="3" r="BK301"/>
  <c r="J238"/>
  <c r="J205"/>
  <c r="BK95"/>
  <c i="2" r="BK567"/>
  <c r="BK519"/>
  <c r="J458"/>
  <c r="J400"/>
  <c r="BK242"/>
  <c i="7" r="BK106"/>
  <c i="6" r="BK216"/>
  <c r="BK179"/>
  <c r="BK113"/>
  <c i="5" r="BK223"/>
  <c r="J141"/>
  <c i="3" r="BK331"/>
  <c r="J281"/>
  <c r="J149"/>
  <c i="2" r="BK590"/>
  <c r="J525"/>
  <c r="BK492"/>
  <c r="BK456"/>
  <c r="BK387"/>
  <c r="J250"/>
  <c r="J99"/>
  <c i="6" r="BK175"/>
  <c i="5" r="J193"/>
  <c i="3" r="J313"/>
  <c r="J260"/>
  <c r="J216"/>
  <c r="BK138"/>
  <c i="2" r="BK622"/>
  <c r="BK533"/>
  <c r="BK462"/>
  <c r="BK398"/>
  <c r="BK302"/>
  <c r="BK93"/>
  <c i="3" r="BK242"/>
  <c i="2" r="BK580"/>
  <c r="J492"/>
  <c r="J420"/>
  <c r="J398"/>
  <c r="J247"/>
  <c i="6" r="J131"/>
  <c i="5" r="BK252"/>
  <c r="J134"/>
  <c i="3" r="BK309"/>
  <c r="J250"/>
  <c r="J95"/>
  <c i="2" r="J567"/>
  <c r="J503"/>
  <c r="J452"/>
  <c r="J385"/>
  <c r="BK247"/>
  <c r="BK101"/>
  <c i="8" r="BK115"/>
  <c r="J97"/>
  <c i="7" r="BK119"/>
  <c r="BK110"/>
  <c i="6" r="J216"/>
  <c r="BK143"/>
  <c i="5" r="J241"/>
  <c r="BK146"/>
  <c i="3" r="BK297"/>
  <c r="J225"/>
  <c r="BK162"/>
  <c i="2" r="BK571"/>
  <c r="BK523"/>
  <c r="BK480"/>
  <c r="J434"/>
  <c r="BK385"/>
  <c r="BK236"/>
  <c i="8" r="J126"/>
  <c r="BK112"/>
  <c r="BK99"/>
  <c i="7" r="BK126"/>
  <c i="6" r="J191"/>
  <c r="J135"/>
  <c i="5" r="BK241"/>
  <c r="J172"/>
  <c i="3" r="J303"/>
  <c r="BK221"/>
  <c i="2" r="J592"/>
  <c r="BK515"/>
  <c r="J442"/>
  <c r="J242"/>
  <c i="7" r="J106"/>
  <c i="6" r="BK230"/>
  <c r="J175"/>
  <c r="J116"/>
  <c i="5" r="BK235"/>
  <c r="J186"/>
  <c i="3" r="J283"/>
  <c r="J236"/>
  <c r="BK165"/>
  <c i="2" r="BK594"/>
  <c r="J531"/>
  <c r="J476"/>
  <c r="J436"/>
  <c r="BK253"/>
  <c r="BK99"/>
  <c i="7" r="J97"/>
  <c i="6" r="BK213"/>
  <c r="J160"/>
  <c r="J103"/>
  <c i="5" r="J225"/>
  <c r="J162"/>
  <c r="BK111"/>
  <c i="3" r="J297"/>
  <c r="J168"/>
  <c i="2" r="BK602"/>
  <c r="J535"/>
  <c r="BK505"/>
  <c r="BK476"/>
  <c r="BK444"/>
  <c r="BK379"/>
  <c r="BK233"/>
  <c r="J93"/>
  <c i="6" r="BK127"/>
  <c i="5" r="J167"/>
  <c i="3" r="BK311"/>
  <c r="BK236"/>
  <c r="BK171"/>
  <c i="2" r="J618"/>
  <c r="BK545"/>
  <c r="J486"/>
  <c r="BK432"/>
  <c r="BK323"/>
  <c r="J209"/>
  <c i="3" r="J319"/>
  <c r="BK255"/>
  <c r="J121"/>
  <c i="2" r="J513"/>
  <c r="BK434"/>
  <c r="BK411"/>
  <c r="BK327"/>
  <c r="J119"/>
  <c i="5" r="J265"/>
  <c r="J138"/>
  <c i="3" r="BK319"/>
  <c r="J291"/>
  <c r="J244"/>
  <c r="J171"/>
  <c i="2" r="J571"/>
  <c r="J521"/>
  <c r="BK474"/>
  <c r="BK400"/>
  <c r="J286"/>
  <c r="BK119"/>
  <c i="8" r="BK122"/>
  <c r="J99"/>
  <c r="J89"/>
  <c i="7" r="BK117"/>
  <c i="6" r="BK224"/>
  <c r="BK182"/>
  <c r="BK103"/>
  <c i="5" r="J211"/>
  <c r="BK108"/>
  <c i="3" r="J307"/>
  <c r="BK216"/>
  <c r="J165"/>
  <c i="2" r="BK599"/>
  <c r="BK539"/>
  <c r="J517"/>
  <c r="BK484"/>
  <c r="J440"/>
  <c r="J391"/>
  <c r="J345"/>
  <c r="BK209"/>
  <c r="BK95"/>
  <c i="8" r="J117"/>
  <c r="BK106"/>
  <c r="BK89"/>
  <c i="7" r="J112"/>
  <c i="6" r="BK227"/>
  <c r="BK148"/>
  <c i="5" r="J244"/>
  <c r="BK202"/>
  <c r="J108"/>
  <c i="3" r="BK327"/>
  <c r="BK279"/>
  <c r="J109"/>
  <c i="2" r="BK565"/>
  <c r="J539"/>
  <c r="BK466"/>
  <c r="BK391"/>
  <c r="BK283"/>
  <c i="7" r="J108"/>
  <c i="6" r="BK234"/>
  <c r="BK198"/>
  <c r="BK138"/>
  <c i="5" r="J272"/>
  <c r="BK244"/>
  <c r="BK199"/>
  <c r="J122"/>
  <c i="3" r="J279"/>
  <c r="BK250"/>
  <c r="J185"/>
  <c r="J131"/>
  <c i="2" r="J622"/>
  <c r="J559"/>
  <c r="J490"/>
  <c r="J468"/>
  <c r="J448"/>
  <c r="BK389"/>
  <c r="BK299"/>
  <c r="J239"/>
  <c i="7" r="BK115"/>
  <c r="J94"/>
  <c i="6" r="BK203"/>
  <c r="BK123"/>
  <c r="J91"/>
  <c i="5" r="J235"/>
  <c r="J146"/>
  <c r="J126"/>
  <c i="3" r="J324"/>
  <c r="BK283"/>
  <c r="BK203"/>
  <c i="2" r="J615"/>
  <c r="J537"/>
  <c r="J507"/>
  <c r="J460"/>
  <c r="BK438"/>
  <c r="J409"/>
  <c r="J288"/>
  <c r="BK180"/>
  <c i="7" r="J91"/>
  <c i="6" r="J165"/>
  <c i="5" r="J268"/>
  <c r="BK126"/>
  <c i="3" r="BK303"/>
  <c r="BK234"/>
  <c r="J179"/>
  <c r="J97"/>
  <c i="2" r="J607"/>
  <c r="J519"/>
  <c r="BK460"/>
  <c r="J379"/>
  <c r="J318"/>
  <c r="J138"/>
  <c i="3" r="BK289"/>
  <c r="BK225"/>
  <c i="2" r="J599"/>
  <c r="J523"/>
  <c r="BK488"/>
  <c r="BK446"/>
  <c r="BK420"/>
  <c r="BK362"/>
  <c r="J175"/>
  <c i="6" r="J113"/>
  <c i="5" r="BK229"/>
  <c r="BK205"/>
  <c r="J119"/>
  <c i="3" r="BK313"/>
  <c r="J289"/>
  <c r="J234"/>
  <c r="BK121"/>
  <c i="2" r="BK592"/>
  <c r="BK517"/>
  <c r="BK436"/>
  <c r="BK413"/>
  <c r="J334"/>
  <c r="J253"/>
  <c r="BK173"/>
  <c i="8" r="J112"/>
  <c r="J106"/>
  <c r="BK94"/>
  <c i="7" r="BK112"/>
  <c i="6" r="J221"/>
  <c r="BK170"/>
  <c i="5" r="BK259"/>
  <c r="BK167"/>
  <c i="3" r="J295"/>
  <c r="BK179"/>
  <c i="2" r="J602"/>
  <c r="BK529"/>
  <c r="BK499"/>
  <c r="J464"/>
  <c r="J389"/>
  <c r="J302"/>
  <c r="BK162"/>
  <c i="8" r="J119"/>
  <c r="BK108"/>
  <c i="7" r="BK89"/>
  <c i="6" r="J179"/>
  <c i="5" r="J249"/>
  <c r="J190"/>
  <c r="J98"/>
  <c i="3" r="BK291"/>
  <c r="J138"/>
  <c i="2" r="BK557"/>
  <c r="J505"/>
  <c r="J446"/>
  <c r="BK187"/>
  <c i="7" r="BK94"/>
  <c i="6" r="BK160"/>
  <c r="J108"/>
  <c i="5" r="J205"/>
  <c r="BK162"/>
  <c i="4" r="J84"/>
  <c i="3" r="J266"/>
  <c r="J221"/>
  <c r="BK124"/>
  <c i="2" r="BK563"/>
  <c r="BK497"/>
  <c r="J456"/>
  <c r="J331"/>
  <c r="BK157"/>
  <c i="7" r="BK103"/>
  <c r="BK91"/>
  <c i="6" r="BK188"/>
  <c i="5" r="BK268"/>
  <c r="J199"/>
  <c r="BK134"/>
  <c i="4" r="BK84"/>
  <c i="3" r="J293"/>
  <c r="J210"/>
  <c r="BK93"/>
  <c i="2" r="J529"/>
  <c r="J499"/>
  <c r="J462"/>
  <c r="J424"/>
  <c r="BK314"/>
  <c r="J187"/>
  <c i="6" r="BK185"/>
  <c r="BK98"/>
  <c i="5" r="BK155"/>
  <c i="3" r="BK307"/>
  <c r="J255"/>
  <c r="BK182"/>
  <c i="2" r="BK569"/>
  <c r="BK513"/>
  <c r="BK448"/>
  <c r="BK345"/>
  <c r="J164"/>
  <c i="3" r="J309"/>
  <c r="BK205"/>
  <c i="2" r="BK553"/>
  <c r="BK478"/>
  <c r="BK424"/>
  <c r="J358"/>
  <c r="J236"/>
  <c i="6" r="J88"/>
  <c i="5" r="BK177"/>
  <c r="J116"/>
  <c i="3" r="J301"/>
  <c r="BK275"/>
  <c r="BK168"/>
  <c i="2" r="J561"/>
  <c r="J511"/>
  <c r="BK468"/>
  <c r="J323"/>
  <c i="8" r="BK126"/>
  <c r="BK101"/>
  <c i="7" r="J122"/>
  <c r="J101"/>
  <c i="6" r="BK207"/>
  <c r="J98"/>
  <c i="5" r="BK196"/>
  <c i="3" r="J331"/>
  <c r="BK213"/>
  <c i="2" r="BK610"/>
  <c r="J527"/>
  <c r="BK495"/>
  <c r="BK450"/>
  <c r="J387"/>
  <c r="J283"/>
  <c r="BK97"/>
  <c i="8" r="J110"/>
  <c r="J101"/>
  <c i="7" r="J110"/>
  <c i="6" r="BK165"/>
  <c i="5" r="J262"/>
  <c r="BK186"/>
  <c r="BK91"/>
  <c i="3" r="J242"/>
  <c r="BK97"/>
  <c i="2" r="BK561"/>
  <c r="J474"/>
  <c r="J362"/>
  <c i="7" r="J99"/>
  <c i="6" r="J227"/>
  <c r="J154"/>
  <c i="5" r="BK262"/>
  <c r="J229"/>
  <c r="BK183"/>
  <c r="J111"/>
  <c i="3" r="J275"/>
  <c r="J182"/>
  <c r="J91"/>
  <c i="2" r="J557"/>
  <c r="J482"/>
  <c r="J444"/>
  <c r="BK320"/>
  <c r="BK164"/>
  <c i="1" r="AS54"/>
  <c i="5" r="BK138"/>
  <c r="J88"/>
  <c i="3" r="J273"/>
  <c r="BK131"/>
  <c i="2" r="J563"/>
  <c r="BK501"/>
  <c r="J450"/>
  <c r="J320"/>
  <c r="J157"/>
  <c i="6" r="J170"/>
  <c r="BK88"/>
  <c i="5" r="BK116"/>
  <c i="3" r="BK240"/>
  <c r="J93"/>
  <c i="2" r="J548"/>
  <c r="J466"/>
  <c r="BK422"/>
  <c r="BK250"/>
  <c r="J95"/>
  <c i="3" r="BK264"/>
  <c r="BK200"/>
  <c i="2" r="BK507"/>
  <c r="J471"/>
  <c r="BK402"/>
  <c r="BK305"/>
  <c i="6" r="BK154"/>
  <c i="5" r="J227"/>
  <c r="J150"/>
  <c i="4" r="J90"/>
  <c i="3" r="BK281"/>
  <c r="J203"/>
  <c i="2" r="BK597"/>
  <c r="BK527"/>
  <c r="BK482"/>
  <c r="J454"/>
  <c r="J366"/>
  <c r="J180"/>
  <c l="1" r="P304"/>
  <c r="BK317"/>
  <c r="J317"/>
  <c r="J63"/>
  <c r="T317"/>
  <c r="P596"/>
  <c r="R601"/>
  <c i="3" r="P90"/>
  <c r="P220"/>
  <c r="R220"/>
  <c r="T220"/>
  <c r="T263"/>
  <c r="P318"/>
  <c i="5" r="BK87"/>
  <c r="R145"/>
  <c r="BK234"/>
  <c r="J234"/>
  <c r="J64"/>
  <c i="6" r="P87"/>
  <c i="2" r="R92"/>
  <c r="R330"/>
  <c r="BK596"/>
  <c r="J596"/>
  <c r="J67"/>
  <c r="T601"/>
  <c r="P92"/>
  <c r="T304"/>
  <c r="R317"/>
  <c r="P589"/>
  <c r="P382"/>
  <c r="T596"/>
  <c r="P609"/>
  <c r="T609"/>
  <c i="3" r="R90"/>
  <c r="P229"/>
  <c r="R263"/>
  <c i="5" r="BK145"/>
  <c r="J145"/>
  <c r="J62"/>
  <c r="R189"/>
  <c i="6" r="P142"/>
  <c r="P178"/>
  <c r="R206"/>
  <c i="7" r="T88"/>
  <c i="2" r="T92"/>
  <c r="T330"/>
  <c r="R589"/>
  <c r="R382"/>
  <c r="BK601"/>
  <c r="J601"/>
  <c r="J68"/>
  <c i="3" r="T90"/>
  <c r="BK220"/>
  <c r="J220"/>
  <c r="J63"/>
  <c r="P263"/>
  <c r="R318"/>
  <c i="5" r="P87"/>
  <c r="BK189"/>
  <c r="J189"/>
  <c r="J63"/>
  <c r="T234"/>
  <c i="6" r="T87"/>
  <c r="BK178"/>
  <c r="J178"/>
  <c r="J63"/>
  <c r="BK206"/>
  <c r="J206"/>
  <c r="J64"/>
  <c i="2" r="BK304"/>
  <c r="J304"/>
  <c r="J62"/>
  <c r="P330"/>
  <c r="R596"/>
  <c r="P601"/>
  <c r="R609"/>
  <c i="3" r="BK229"/>
  <c r="J229"/>
  <c r="J64"/>
  <c r="R229"/>
  <c r="T318"/>
  <c i="5" r="R87"/>
  <c r="T145"/>
  <c r="P234"/>
  <c i="6" r="BK142"/>
  <c r="J142"/>
  <c r="J62"/>
  <c r="R178"/>
  <c r="P206"/>
  <c i="2" r="BK330"/>
  <c r="J330"/>
  <c r="J64"/>
  <c r="T589"/>
  <c r="T382"/>
  <c r="BK609"/>
  <c r="J609"/>
  <c r="J69"/>
  <c i="3" r="BK263"/>
  <c r="J263"/>
  <c r="J65"/>
  <c r="BK318"/>
  <c r="J318"/>
  <c r="J67"/>
  <c i="5" r="P145"/>
  <c r="T189"/>
  <c i="6" r="BK87"/>
  <c r="J87"/>
  <c r="J61"/>
  <c r="R142"/>
  <c r="T206"/>
  <c i="7" r="P88"/>
  <c r="BK93"/>
  <c r="J93"/>
  <c r="J62"/>
  <c r="R93"/>
  <c r="BK116"/>
  <c r="J116"/>
  <c r="J64"/>
  <c r="R116"/>
  <c i="8" r="BK88"/>
  <c r="J88"/>
  <c r="J61"/>
  <c r="BK93"/>
  <c r="J93"/>
  <c r="J62"/>
  <c r="R93"/>
  <c i="2" r="BK92"/>
  <c r="J92"/>
  <c r="J61"/>
  <c r="R304"/>
  <c r="P317"/>
  <c r="BK589"/>
  <c r="J589"/>
  <c r="J66"/>
  <c i="3" r="BK90"/>
  <c r="J90"/>
  <c r="J61"/>
  <c r="T229"/>
  <c i="5" r="T87"/>
  <c r="T86"/>
  <c r="T85"/>
  <c r="P189"/>
  <c r="R234"/>
  <c i="6" r="R87"/>
  <c r="R86"/>
  <c r="R85"/>
  <c r="T142"/>
  <c r="T178"/>
  <c i="7" r="BK88"/>
  <c r="R88"/>
  <c r="R87"/>
  <c r="R86"/>
  <c r="P93"/>
  <c r="T93"/>
  <c r="P116"/>
  <c r="T116"/>
  <c i="8" r="P88"/>
  <c r="R88"/>
  <c r="T88"/>
  <c r="P93"/>
  <c r="T93"/>
  <c r="BK116"/>
  <c r="J116"/>
  <c r="J64"/>
  <c r="P116"/>
  <c r="R116"/>
  <c r="T116"/>
  <c i="2" r="F55"/>
  <c r="BE95"/>
  <c r="BE99"/>
  <c r="BE111"/>
  <c r="BE164"/>
  <c r="BE391"/>
  <c r="BE398"/>
  <c r="BE446"/>
  <c r="BE456"/>
  <c r="BE458"/>
  <c r="BE466"/>
  <c r="BE478"/>
  <c r="BE480"/>
  <c r="BE490"/>
  <c r="BE495"/>
  <c i="3" r="BE264"/>
  <c r="BE266"/>
  <c r="BE273"/>
  <c r="BE283"/>
  <c r="BE303"/>
  <c r="BE324"/>
  <c i="4" r="F55"/>
  <c r="BK83"/>
  <c r="BK89"/>
  <c r="J89"/>
  <c r="J62"/>
  <c i="5" r="F55"/>
  <c r="J79"/>
  <c r="BE98"/>
  <c r="BE130"/>
  <c r="BE146"/>
  <c r="BE211"/>
  <c r="BE223"/>
  <c r="BE244"/>
  <c r="BE249"/>
  <c r="BE259"/>
  <c r="BE262"/>
  <c r="BK271"/>
  <c r="J271"/>
  <c r="J65"/>
  <c i="6" r="E48"/>
  <c r="J79"/>
  <c r="BE98"/>
  <c r="BE103"/>
  <c r="BE127"/>
  <c i="2" r="BE97"/>
  <c r="BE101"/>
  <c r="BE180"/>
  <c r="BE187"/>
  <c r="BE242"/>
  <c r="BE253"/>
  <c r="BE256"/>
  <c r="BE283"/>
  <c r="BE286"/>
  <c r="BE409"/>
  <c r="BE413"/>
  <c r="BE422"/>
  <c r="BE426"/>
  <c r="BE428"/>
  <c r="BE444"/>
  <c r="BE474"/>
  <c r="BE476"/>
  <c r="BE497"/>
  <c r="BE515"/>
  <c r="BE517"/>
  <c r="BE519"/>
  <c r="BE539"/>
  <c r="BE545"/>
  <c r="BE563"/>
  <c r="BE565"/>
  <c r="BE567"/>
  <c r="BE569"/>
  <c r="BE571"/>
  <c r="BE602"/>
  <c r="BE604"/>
  <c r="BE607"/>
  <c r="BK621"/>
  <c r="J621"/>
  <c r="J70"/>
  <c i="3" r="E48"/>
  <c r="BE93"/>
  <c r="BE109"/>
  <c r="BE149"/>
  <c r="BE162"/>
  <c r="BE165"/>
  <c r="BE168"/>
  <c r="BE171"/>
  <c r="BE176"/>
  <c r="BE179"/>
  <c r="BE182"/>
  <c r="BE240"/>
  <c r="BE250"/>
  <c r="BE291"/>
  <c r="BE293"/>
  <c r="BE299"/>
  <c i="2" r="BE103"/>
  <c r="BE162"/>
  <c r="BE233"/>
  <c r="BE236"/>
  <c r="BE299"/>
  <c r="BE314"/>
  <c r="BE385"/>
  <c r="BE387"/>
  <c r="BE389"/>
  <c r="BE400"/>
  <c r="BE420"/>
  <c r="BE438"/>
  <c r="BE440"/>
  <c r="BE454"/>
  <c r="BE471"/>
  <c r="BE482"/>
  <c r="BE492"/>
  <c r="BE499"/>
  <c r="BE501"/>
  <c r="BE503"/>
  <c r="BE505"/>
  <c r="BE527"/>
  <c r="BE529"/>
  <c r="BE531"/>
  <c r="BE580"/>
  <c r="BE622"/>
  <c r="BK382"/>
  <c r="J382"/>
  <c r="J65"/>
  <c i="3" r="J52"/>
  <c r="BE91"/>
  <c r="BE95"/>
  <c r="BE131"/>
  <c r="BE185"/>
  <c r="BE203"/>
  <c r="BE230"/>
  <c r="BE238"/>
  <c r="BE260"/>
  <c r="BE277"/>
  <c r="BE279"/>
  <c r="BE301"/>
  <c r="BE319"/>
  <c i="4" r="J52"/>
  <c r="E72"/>
  <c r="BE84"/>
  <c i="5" r="BE88"/>
  <c r="BE91"/>
  <c r="BE122"/>
  <c r="BE134"/>
  <c r="BE150"/>
  <c r="BE190"/>
  <c i="6" r="F55"/>
  <c r="BE91"/>
  <c r="BE108"/>
  <c r="BE113"/>
  <c r="BE119"/>
  <c r="BE160"/>
  <c r="BE182"/>
  <c r="BE224"/>
  <c i="7" r="BE89"/>
  <c r="BE99"/>
  <c i="2" r="J84"/>
  <c r="BE209"/>
  <c r="BE247"/>
  <c r="BE302"/>
  <c r="BE305"/>
  <c r="BE345"/>
  <c r="BE358"/>
  <c r="BE362"/>
  <c r="BE366"/>
  <c r="BE402"/>
  <c r="BE442"/>
  <c r="BE448"/>
  <c r="BE513"/>
  <c r="BE533"/>
  <c r="BE557"/>
  <c r="BE559"/>
  <c r="BE561"/>
  <c r="BE597"/>
  <c i="3" r="F85"/>
  <c r="BE97"/>
  <c r="BE221"/>
  <c r="BE225"/>
  <c r="BE309"/>
  <c r="BE311"/>
  <c r="BE313"/>
  <c i="5" r="E48"/>
  <c r="BE108"/>
  <c r="BE167"/>
  <c r="BE186"/>
  <c r="BE193"/>
  <c r="BE202"/>
  <c r="BE205"/>
  <c r="BE208"/>
  <c i="6" r="BE154"/>
  <c r="BE165"/>
  <c r="BE175"/>
  <c r="BE191"/>
  <c r="BE221"/>
  <c r="BK233"/>
  <c r="J233"/>
  <c r="J65"/>
  <c i="7" r="J52"/>
  <c r="F83"/>
  <c r="BE94"/>
  <c r="BE97"/>
  <c r="BE108"/>
  <c i="8" r="F83"/>
  <c i="2" r="E80"/>
  <c r="BE93"/>
  <c r="BE175"/>
  <c r="BE250"/>
  <c r="BE288"/>
  <c r="BE424"/>
  <c r="BE430"/>
  <c r="BE432"/>
  <c r="BE434"/>
  <c r="BE462"/>
  <c r="BE484"/>
  <c r="BE486"/>
  <c r="BE507"/>
  <c r="BE521"/>
  <c r="BE523"/>
  <c r="BE592"/>
  <c r="BE618"/>
  <c i="3" r="BE121"/>
  <c r="BE200"/>
  <c r="BE213"/>
  <c r="BE216"/>
  <c r="BE242"/>
  <c r="BE244"/>
  <c r="BE246"/>
  <c r="BE295"/>
  <c r="BE297"/>
  <c r="BE305"/>
  <c r="BE307"/>
  <c r="BE316"/>
  <c r="BE331"/>
  <c i="4" r="BE90"/>
  <c i="5" r="BE196"/>
  <c r="BE227"/>
  <c r="BE241"/>
  <c r="BE268"/>
  <c r="BE272"/>
  <c i="6" r="BE88"/>
  <c r="BE123"/>
  <c r="BE170"/>
  <c r="BE179"/>
  <c r="BE188"/>
  <c r="BE207"/>
  <c r="BE227"/>
  <c r="BE234"/>
  <c i="7" r="E48"/>
  <c r="BE110"/>
  <c r="BE115"/>
  <c r="BE119"/>
  <c r="BE122"/>
  <c r="BE126"/>
  <c i="2" r="BE119"/>
  <c r="BE138"/>
  <c r="BE411"/>
  <c r="BE436"/>
  <c r="BE450"/>
  <c r="BE452"/>
  <c r="BE460"/>
  <c r="BE464"/>
  <c r="BE488"/>
  <c r="BE509"/>
  <c r="BE511"/>
  <c r="BE525"/>
  <c r="BE548"/>
  <c r="BE553"/>
  <c r="BE555"/>
  <c r="BE590"/>
  <c r="BE594"/>
  <c r="BE599"/>
  <c r="BE610"/>
  <c i="3" r="BE124"/>
  <c r="BE126"/>
  <c r="BE234"/>
  <c r="BE275"/>
  <c r="BE289"/>
  <c i="5" r="BE111"/>
  <c r="BE116"/>
  <c r="BE138"/>
  <c r="BE141"/>
  <c r="BE172"/>
  <c r="BE183"/>
  <c r="BE199"/>
  <c r="BE252"/>
  <c r="BE256"/>
  <c r="BE265"/>
  <c i="6" r="BE116"/>
  <c r="BE131"/>
  <c r="BE143"/>
  <c r="BE185"/>
  <c r="BE203"/>
  <c r="BE216"/>
  <c i="7" r="BE91"/>
  <c r="BE101"/>
  <c r="BE103"/>
  <c r="BE112"/>
  <c r="BE117"/>
  <c r="BK114"/>
  <c r="J114"/>
  <c r="J63"/>
  <c r="BK121"/>
  <c r="J121"/>
  <c r="J65"/>
  <c r="BK125"/>
  <c r="J125"/>
  <c r="J66"/>
  <c i="8" r="E48"/>
  <c r="J52"/>
  <c r="BE91"/>
  <c r="BE94"/>
  <c r="BE97"/>
  <c r="BE101"/>
  <c r="BE103"/>
  <c r="BE106"/>
  <c r="BE108"/>
  <c r="BE110"/>
  <c r="BE115"/>
  <c r="BE117"/>
  <c r="BE119"/>
  <c i="2" r="BE157"/>
  <c r="BE173"/>
  <c r="BE239"/>
  <c r="BE318"/>
  <c r="BE320"/>
  <c r="BE323"/>
  <c r="BE327"/>
  <c r="BE331"/>
  <c r="BE334"/>
  <c r="BE379"/>
  <c r="BE383"/>
  <c r="BE468"/>
  <c r="BE535"/>
  <c r="BE537"/>
  <c r="BE615"/>
  <c i="3" r="BE138"/>
  <c r="BE205"/>
  <c r="BE210"/>
  <c r="BE236"/>
  <c r="BE255"/>
  <c r="BE281"/>
  <c r="BE327"/>
  <c r="BK215"/>
  <c r="J215"/>
  <c r="J62"/>
  <c r="BK315"/>
  <c r="J315"/>
  <c r="J66"/>
  <c r="BK330"/>
  <c r="J330"/>
  <c r="J68"/>
  <c i="5" r="BE103"/>
  <c r="BE119"/>
  <c r="BE126"/>
  <c r="BE155"/>
  <c r="BE162"/>
  <c r="BE177"/>
  <c r="BE225"/>
  <c r="BE229"/>
  <c r="BE235"/>
  <c i="6" r="BE135"/>
  <c r="BE138"/>
  <c r="BE148"/>
  <c r="BE198"/>
  <c r="BE213"/>
  <c r="BE230"/>
  <c i="7" r="BE106"/>
  <c i="8" r="BE89"/>
  <c r="BE99"/>
  <c r="BE112"/>
  <c r="BE122"/>
  <c r="BE126"/>
  <c r="BK114"/>
  <c r="J114"/>
  <c r="J63"/>
  <c r="BK121"/>
  <c r="J121"/>
  <c r="J65"/>
  <c r="BK125"/>
  <c r="J125"/>
  <c r="J66"/>
  <c i="4" r="F35"/>
  <c i="1" r="BB57"/>
  <c i="6" r="F36"/>
  <c i="1" r="BC59"/>
  <c i="2" r="F35"/>
  <c i="1" r="BB55"/>
  <c i="5" r="F35"/>
  <c i="1" r="BB58"/>
  <c i="3" r="F37"/>
  <c i="1" r="BD56"/>
  <c i="6" r="F34"/>
  <c i="1" r="BA59"/>
  <c i="4" r="J34"/>
  <c i="1" r="AW57"/>
  <c i="6" r="J34"/>
  <c i="1" r="AW59"/>
  <c i="3" r="F36"/>
  <c i="1" r="BC56"/>
  <c i="3" r="F35"/>
  <c i="1" r="BB56"/>
  <c i="7" r="F34"/>
  <c i="1" r="BA60"/>
  <c i="4" r="F37"/>
  <c i="1" r="BD57"/>
  <c i="5" r="F36"/>
  <c i="1" r="BC58"/>
  <c i="6" r="F37"/>
  <c i="1" r="BD59"/>
  <c i="3" r="F34"/>
  <c i="1" r="BA56"/>
  <c i="4" r="F34"/>
  <c i="1" r="BA57"/>
  <c i="7" r="J34"/>
  <c i="1" r="AW60"/>
  <c i="6" r="F35"/>
  <c i="1" r="BB59"/>
  <c i="8" r="F36"/>
  <c i="1" r="BC61"/>
  <c i="8" r="F34"/>
  <c i="1" r="BA61"/>
  <c i="2" r="J34"/>
  <c i="1" r="AW55"/>
  <c i="4" r="F36"/>
  <c i="1" r="BC57"/>
  <c i="8" r="J34"/>
  <c i="1" r="AW61"/>
  <c i="3" r="J34"/>
  <c i="1" r="AW56"/>
  <c i="5" r="F37"/>
  <c i="1" r="BD58"/>
  <c i="5" r="J34"/>
  <c i="1" r="AW58"/>
  <c i="8" r="F37"/>
  <c i="1" r="BD61"/>
  <c i="2" r="F34"/>
  <c i="1" r="BA55"/>
  <c i="7" r="F35"/>
  <c i="1" r="BB60"/>
  <c i="2" r="F36"/>
  <c i="1" r="BC55"/>
  <c i="8" r="F35"/>
  <c i="1" r="BB61"/>
  <c i="5" r="F34"/>
  <c i="1" r="BA58"/>
  <c i="7" r="F37"/>
  <c i="1" r="BD60"/>
  <c i="7" r="F36"/>
  <c i="1" r="BC60"/>
  <c i="2" r="F37"/>
  <c i="1" r="BD55"/>
  <c i="8" l="1" r="T87"/>
  <c r="T86"/>
  <c i="7" r="P87"/>
  <c r="P86"/>
  <c i="1" r="AU60"/>
  <c i="2" r="P91"/>
  <c r="P90"/>
  <c i="1" r="AU55"/>
  <c i="6" r="P86"/>
  <c r="P85"/>
  <c i="1" r="AU59"/>
  <c i="5" r="P86"/>
  <c r="P85"/>
  <c i="1" r="AU58"/>
  <c i="3" r="R89"/>
  <c r="R88"/>
  <c i="5" r="R86"/>
  <c r="R85"/>
  <c i="8" r="P87"/>
  <c r="P86"/>
  <c i="1" r="AU61"/>
  <c i="2" r="T91"/>
  <c r="T90"/>
  <c i="7" r="T87"/>
  <c r="T86"/>
  <c i="2" r="R91"/>
  <c r="R90"/>
  <c i="5" r="BK86"/>
  <c r="J86"/>
  <c r="J60"/>
  <c i="8" r="R87"/>
  <c r="R86"/>
  <c i="3" r="T89"/>
  <c r="T88"/>
  <c r="P89"/>
  <c r="P88"/>
  <c i="1" r="AU56"/>
  <c i="7" r="BK87"/>
  <c r="BK86"/>
  <c r="J86"/>
  <c r="J59"/>
  <c i="6" r="T86"/>
  <c r="T85"/>
  <c i="5" r="J87"/>
  <c r="J61"/>
  <c i="4" r="J83"/>
  <c r="J60"/>
  <c r="BK88"/>
  <c r="J88"/>
  <c r="J61"/>
  <c i="6" r="BK86"/>
  <c r="J86"/>
  <c r="J60"/>
  <c i="2" r="BK91"/>
  <c r="BK90"/>
  <c r="J90"/>
  <c r="J59"/>
  <c i="3" r="BK89"/>
  <c r="J89"/>
  <c r="J60"/>
  <c i="7" r="J88"/>
  <c r="J61"/>
  <c i="8" r="BK87"/>
  <c r="J87"/>
  <c r="J60"/>
  <c i="4" r="J33"/>
  <c i="1" r="AV57"/>
  <c r="AT57"/>
  <c i="3" r="F33"/>
  <c i="1" r="AZ56"/>
  <c i="6" r="F33"/>
  <c i="1" r="AZ59"/>
  <c i="2" r="F33"/>
  <c i="1" r="AZ55"/>
  <c r="BA54"/>
  <c r="AW54"/>
  <c r="AK30"/>
  <c i="7" r="J33"/>
  <c i="1" r="AV60"/>
  <c r="AT60"/>
  <c i="5" r="F33"/>
  <c i="1" r="AZ58"/>
  <c i="5" r="J33"/>
  <c i="1" r="AV58"/>
  <c r="AT58"/>
  <c i="7" r="F33"/>
  <c i="1" r="AZ60"/>
  <c r="BD54"/>
  <c r="W33"/>
  <c i="4" r="F33"/>
  <c i="1" r="AZ57"/>
  <c i="6" r="J33"/>
  <c i="1" r="AV59"/>
  <c r="AT59"/>
  <c i="2" r="J33"/>
  <c i="1" r="AV55"/>
  <c r="AT55"/>
  <c r="BB54"/>
  <c r="W31"/>
  <c i="8" r="F33"/>
  <c i="1" r="AZ61"/>
  <c r="BC54"/>
  <c r="AY54"/>
  <c i="8" r="J33"/>
  <c i="1" r="AV61"/>
  <c r="AT61"/>
  <c i="3" r="J33"/>
  <c i="1" r="AV56"/>
  <c r="AT56"/>
  <c i="4" l="1" r="BK82"/>
  <c r="J82"/>
  <c i="2" r="J91"/>
  <c r="J60"/>
  <c i="5" r="BK85"/>
  <c r="J85"/>
  <c r="J59"/>
  <c i="6" r="BK85"/>
  <c r="J85"/>
  <c i="3" r="BK88"/>
  <c r="J88"/>
  <c i="7" r="J87"/>
  <c r="J60"/>
  <c i="8" r="BK86"/>
  <c r="J86"/>
  <c i="1" r="AX54"/>
  <c i="6" r="J30"/>
  <c i="1" r="AG59"/>
  <c r="AN59"/>
  <c i="2" r="J30"/>
  <c i="1" r="AG55"/>
  <c r="AN55"/>
  <c i="4" r="J30"/>
  <c i="1" r="AG57"/>
  <c r="AN57"/>
  <c i="8" r="J30"/>
  <c i="1" r="AG61"/>
  <c r="AN61"/>
  <c i="3" r="J30"/>
  <c i="1" r="AG56"/>
  <c r="AN56"/>
  <c r="W32"/>
  <c r="W30"/>
  <c r="AZ54"/>
  <c r="W29"/>
  <c i="7" r="J30"/>
  <c i="1" r="AG60"/>
  <c r="AN60"/>
  <c r="AU54"/>
  <c i="3" l="1" r="J59"/>
  <c i="2" r="J39"/>
  <c i="3" r="J39"/>
  <c i="6" r="J59"/>
  <c i="4" r="J59"/>
  <c i="7" r="J39"/>
  <c i="4" r="J39"/>
  <c i="8" r="J39"/>
  <c r="J59"/>
  <c i="6" r="J39"/>
  <c i="5" r="J30"/>
  <c i="1" r="AG58"/>
  <c r="AN58"/>
  <c r="AV54"/>
  <c r="AK29"/>
  <c i="5" l="1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<sst xmlns="http://schemas.openxmlformats.org/spreadsheetml/2006/main">
  <si>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</si>
  <si>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</si>
  <si>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</si>
  <si>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</si>
  <si>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</si>
  <si>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{76c9b478-a055-40d1-ace0-dc62a248b458}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</si>
  <si>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</si>
  <si>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</si>
  <si>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</si>
  <si>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</si>
  <si>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</si>
  <si>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</si>
  <si>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</si>
  <si>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</si>
  <si>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2017023-VDJH(b)-2020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</si>
  <si>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</si>
  <si>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</si>
  <si>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Vodojem Horská, zásobní řady a splašková kanalizace</t>
  </si>
  <si>
    <t>KSO:</t>
  </si>
  <si>
    <t>827</t>
  </si>
  <si>
    <t>CC-CZ:</t>
  </si>
  <si>
    <t>222</t>
  </si>
  <si>
    <t>Místo:</t>
  </si>
  <si>
    <t>Liberec</t>
  </si>
  <si>
    <t>Datum:</t>
  </si>
  <si>
    <t>26. 10. 2020</t>
  </si>
  <si>
    <t>Zadavatel:</t>
  </si>
  <si>
    <t>IČ:</t>
  </si>
  <si>
    <t>00262978</t>
  </si>
  <si>
    <t>Statutární město Liberec</t>
  </si>
  <si>
    <t>DIČ:</t>
  </si>
  <si>
    <t>CZ00262978</t>
  </si>
  <si>
    <t>Uchazeč:</t>
  </si>
  <si>
    <t>Vyplň údaj</t>
  </si>
  <si>
    <t>Projektant:</t>
  </si>
  <si>
    <t>27497763</t>
  </si>
  <si>
    <t>SNOWPLAN, spol. s r.o.</t>
  </si>
  <si>
    <t>CZ27497763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</si>
  <si>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</si>
  <si>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</si>
  <si>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</si>
  <si>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</si>
  <si>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</si>
  <si>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</si>
  <si>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</si>
  <si>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</si>
  <si>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</si>
  <si>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</si>
  <si>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</si>
  <si>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</si>
  <si>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</si>
  <si>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</si>
  <si>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</si>
  <si>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</si>
  <si>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</si>
  <si>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</si>
  <si>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</si>
  <si>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</si>
  <si>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</si>
  <si>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</si>
  <si>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</si>
  <si>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</si>
  <si>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</si>
  <si>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</si>
  <si>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</si>
  <si>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</si>
  <si>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</si>
  <si>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</si>
  <si>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</si>
  <si>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</si>
  <si>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</si>
  <si>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</si>
  <si>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</si>
  <si>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</si>
  <si>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</si>
  <si>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/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</si>
  <si>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</si>
  <si>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</si>
  <si>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</si>
  <si>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</si>
  <si>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</si>
  <si>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</si>
  <si>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</si>
  <si>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04 - Vodovodní řady III. TP</t>
  </si>
  <si>
    <t>STA</t>
  </si>
  <si>
    <t>1</t>
  </si>
  <si>
    <t>{a4f3023b-4424-4cf4-bf45-e98eda07157e}</t>
  </si>
  <si>
    <t>2</t>
  </si>
  <si>
    <t>02</t>
  </si>
  <si>
    <t>SO 05 - Splašková kanalizace</t>
  </si>
  <si>
    <t>{19739d21-ca7b-4756-a8e7-196de0c6cedb}</t>
  </si>
  <si>
    <t>03</t>
  </si>
  <si>
    <t>SO 06 - Přeložka sdělovacích kabelů</t>
  </si>
  <si>
    <t>{43894772-de19-4393-964a-a2a68437d46c}</t>
  </si>
  <si>
    <t>04a</t>
  </si>
  <si>
    <t>Oprava povrchů-uznatelné náklady</t>
  </si>
  <si>
    <t>{8c148b7a-edeb-44a9-9a19-413c5a7d7ca4}</t>
  </si>
  <si>
    <t>04b</t>
  </si>
  <si>
    <t>Oprava povrchů-neuznatelné náklady</t>
  </si>
  <si>
    <t>{cbdce757-2c7c-44be-8592-59285b85a243}</t>
  </si>
  <si>
    <t>05a</t>
  </si>
  <si>
    <t>VRN - Vedlejší rozpočtové náklady-uznatelné náklady</t>
  </si>
  <si>
    <t>{21ca85c1-6e14-4439-99f0-9a098ec7f915}</t>
  </si>
  <si>
    <t>05b</t>
  </si>
  <si>
    <t>VRN - Vedlejší rozpočtové náklady-neuznatelné náklady</t>
  </si>
  <si>
    <t>{1845437b-5989-4e8c-bc1a-f2dec2d1dfe5}</t>
  </si>
  <si>
    <t>KRYCÍ LIST SOUPISU PRACÍ</t>
  </si>
  <si>
    <t>Objekt:</t>
  </si>
  <si>
    <t>01 - SO 04 - Vodovodní řady III. TP</t>
  </si>
  <si>
    <t>na základě upřesnění ZD došlo k: nahrazení položky č.13 za položku č.139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</si>
  <si>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</si>
  <si>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</si>
  <si>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</si>
  <si>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</si>
  <si>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</si>
  <si>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</si>
  <si>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</si>
  <si>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</si>
  <si>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</si>
  <si>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</si>
  <si>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  85 - Potrubí z trub litinových</t>
  </si>
  <si>
    <t xml:space="preserve">    8-1 - Trubní vedení - spojovací materiál + zajištění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</si>
  <si>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</si>
  <si>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</si>
  <si>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</si>
  <si>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</si>
  <si>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</si>
  <si>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</si>
  <si>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</si>
  <si>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</si>
  <si>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</si>
  <si>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</si>
  <si>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</si>
  <si>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</si>
  <si>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</si>
  <si>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</si>
  <si>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</si>
  <si>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</si>
  <si>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</si>
  <si>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</si>
  <si>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</si>
  <si>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</si>
  <si>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</si>
  <si>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119001401</t>
  </si>
  <si>
    <t>Dočasné zajištění potrubí ocelového nebo litinového DN do 200 mm</t>
  </si>
  <si>
    <t>m</t>
  </si>
  <si>
    <t>CS ÚRS 2020 02</t>
  </si>
  <si>
    <t>4</t>
  </si>
  <si>
    <t>-1855046053</t>
  </si>
  <si>
    <t>PP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</si>
  <si>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ocelového nebo litinového, jmenovité světlosti DN do 200 mm</t>
  </si>
  <si>
    <t>119001402</t>
  </si>
  <si>
    <t>Dočasné zajištění potrubí ocelového nebo litinového DN do 500 mm</t>
  </si>
  <si>
    <t>-1510262794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</si>
  <si>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ocelového nebo litinového, jmenovité světlosti DN přes 200 do 500 mm</t>
  </si>
  <si>
    <t>3</t>
  </si>
  <si>
    <t>119001405</t>
  </si>
  <si>
    <t>Dočasné zajištění potrubí z PE DN do 200 mm</t>
  </si>
  <si>
    <t>716571347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</si>
  <si>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</si>
  <si>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119001412</t>
  </si>
  <si>
    <t>Dočasné zajištění potrubí betonového, ŽB nebo kameninového DN do 500 mm</t>
  </si>
  <si>
    <t>1541777506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</si>
  <si>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betonového, kameninového nebo železobetonového, světlosti DN přes 200 do 500 mm</t>
  </si>
  <si>
    <t>5</t>
  </si>
  <si>
    <t>119001421</t>
  </si>
  <si>
    <t>Dočasné zajištění kabelů a kabelových tratí ze 3 volně ložených kabelů</t>
  </si>
  <si>
    <t>363488154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</si>
  <si>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</si>
  <si>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6</t>
  </si>
  <si>
    <t>131251202</t>
  </si>
  <si>
    <t>Hloubení jam zapažených v hornině třídy těžitelnosti I, skupiny 3 objem do 50 m3 strojně</t>
  </si>
  <si>
    <t>m3</t>
  </si>
  <si>
    <t>-941099390</t>
  </si>
  <si>
    <t>Hloubení zapažených jam a zářezů strojně s urovnáním dna do předepsaného profilu a spádu v hornině třídy těžitelnosti I skupiny 3 přes 20 do 50 m3</t>
  </si>
  <si>
    <t>VV</t>
  </si>
  <si>
    <t>"pr.hl." 3,5</t>
  </si>
  <si>
    <t>Mezisoučet</t>
  </si>
  <si>
    <t>"RŠ" 5,0*4,0*3,5</t>
  </si>
  <si>
    <t>"kom" -(5,0*4,0*0,44)</t>
  </si>
  <si>
    <t>"hloubení jam 50%" 61,2*0,5</t>
  </si>
  <si>
    <t>7</t>
  </si>
  <si>
    <t>131351202</t>
  </si>
  <si>
    <t>Hloubení jam zapažených v hornině třídy těžitelnosti II, skupiny 4 objem do 50 m3 strojně</t>
  </si>
  <si>
    <t>1563735816</t>
  </si>
  <si>
    <t>Hloubení zapažených jam a zářezů strojně s urovnáním dna do předepsaného profilu a spádu v hornině třídy těžitelnosti II skupiny 4 přes 20 do 50 m3</t>
  </si>
  <si>
    <t>8</t>
  </si>
  <si>
    <t>132254205</t>
  </si>
  <si>
    <t>Hloubení zapažených rýh š do 2000 mm v hornině třídy těžitelnosti I, skupiny 3 objem do 1000 m3</t>
  </si>
  <si>
    <t>363923177</t>
  </si>
  <si>
    <t>Hloubení zapažených rýh šířky přes 800 do 2 000 mm strojně s urovnáním dna do předepsaného profilu a spádu v hornině třídy těžitelnosti I skupiny 3 přes 500 do 1 000 m3</t>
  </si>
  <si>
    <t>"pr.hl. DN80" 1,58</t>
  </si>
  <si>
    <t>"pr.hl. DN100" 1,63</t>
  </si>
  <si>
    <t>"pr.hl. DN200" 1,66</t>
  </si>
  <si>
    <t>"V-III.-1 DN200" 1153,8*0,9*1,66</t>
  </si>
  <si>
    <t>"V-III.-1 DN100" 14,5*0,8*1,63</t>
  </si>
  <si>
    <t>"V-III.-1/1 DN200" 337,7*0,9*1,66</t>
  </si>
  <si>
    <t>"V-III.-1/2 DN80" 158,6*0,8*1,58</t>
  </si>
  <si>
    <t>"V-III.-1/2.1 DN80" 65,0*0,8*1,58</t>
  </si>
  <si>
    <t>"propoje DN80" 14,1*0,8*1,58</t>
  </si>
  <si>
    <t>"šoupě Michelský vrch" 2,0*2,0*1,8</t>
  </si>
  <si>
    <t>"kom" -((237,8*0,8*0,44)+(12,5*0,8*0,44)+(1159,9*0,9*0,44)+(2,0*2,0*0,44))</t>
  </si>
  <si>
    <t>"štěrk" -(21,3*0,9*0,4)</t>
  </si>
  <si>
    <t>"cesta" -(40,3*0,9*0,3)</t>
  </si>
  <si>
    <t>"ornice" -((2,0*0,8*0,15)+(204,2*0,9*0,15))</t>
  </si>
  <si>
    <t>"hloubení rýh 50%" 1959,319*0,5</t>
  </si>
  <si>
    <t>9</t>
  </si>
  <si>
    <t>132354205</t>
  </si>
  <si>
    <t>Hloubení zapažených rýh š do 2000 mm v hornině třídy těžitelnosti II, skupiny 4 objem do 1000 m3</t>
  </si>
  <si>
    <t>457937139</t>
  </si>
  <si>
    <t>Hloubení zapažených rýh šířky přes 800 do 2 000 mm strojně s urovnáním dna do předepsaného profilu a spádu v hornině třídy těžitelnosti II skupiny 4 přes 500 do 1 000 m3</t>
  </si>
  <si>
    <t>10</t>
  </si>
  <si>
    <t>151101101</t>
  </si>
  <si>
    <t>Zřízení příložného pažení a rozepření stěn rýh hl do 2 m</t>
  </si>
  <si>
    <t>m2</t>
  </si>
  <si>
    <t>994738105</t>
  </si>
  <si>
    <t>Zřízení pažení a rozepření stěn rýh pro podzemní vedení příložné pro jakoukoliv mezerovitost, hloubky do 2 m</t>
  </si>
  <si>
    <t>"šoupě Michelský vrch" 4,0*2,0*1,8</t>
  </si>
  <si>
    <t>"RŠ" 2,0*(5,0*3,5+4,0*3,5)</t>
  </si>
  <si>
    <t>11</t>
  </si>
  <si>
    <t>151101111</t>
  </si>
  <si>
    <t>Odstranění příložného pažení a rozepření stěn rýh hl do 2 m</t>
  </si>
  <si>
    <t>1230936936</t>
  </si>
  <si>
    <t>Odstranění pažení a rozepření stěn rýh pro podzemní vedení s uložením materiálu na vzdálenost do 3 m od kraje výkopu příložné, hloubky do 2 m</t>
  </si>
  <si>
    <t>12</t>
  </si>
  <si>
    <t>151811131</t>
  </si>
  <si>
    <t>Osazení pažicího boxu hl výkopu do 4 m š do 1,2 m</t>
  </si>
  <si>
    <t>1828121244</t>
  </si>
  <si>
    <t>Zřízení pažicích boxů pro pažení a rozepření stěn rýh podzemního vedení hloubka výkopu do 4 m, šířka do 1,2 m</t>
  </si>
  <si>
    <t>"V-III.-1 DN200" 1158,8*2,0*1,66</t>
  </si>
  <si>
    <t>"V-III.-1 DN100" 14,5*2,0*1,63</t>
  </si>
  <si>
    <t>"V-III.-1/1 DN200" 337,7*2,0*1,66</t>
  </si>
  <si>
    <t>"V-III.-1/2 DN80" 158,6*2,0*1,58</t>
  </si>
  <si>
    <t>"V-III.-1/2.1 DN80" 65,0*2,0*1,58</t>
  </si>
  <si>
    <t>"propoje DN80" 14,1*2,0*1,58</t>
  </si>
  <si>
    <t>139</t>
  </si>
  <si>
    <t>151811231</t>
  </si>
  <si>
    <t>Odstranění pažicího boxu hl výkopu do 4 m š do 1,2 m</t>
  </si>
  <si>
    <t>-33926520</t>
  </si>
  <si>
    <t>Odstranění pažicích boxů pro pažení a rozepření stěn rýh podzemního vedení hloubka výkopu do 4 m, šířka do 1,2 m</t>
  </si>
  <si>
    <t>14</t>
  </si>
  <si>
    <t>162351104</t>
  </si>
  <si>
    <t>Vodorovné přemístění do 1000 m výkopku/sypaniny z horniny třídy těžitelnosti I, skupiny 1 až 3</t>
  </si>
  <si>
    <t>-678523868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</si>
  <si>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</si>
  <si>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"odvoz na mezideponii"</t>
  </si>
  <si>
    <t>"výkop" 1010,26</t>
  </si>
  <si>
    <t>Součet</t>
  </si>
  <si>
    <t>162351124</t>
  </si>
  <si>
    <t>Vodorovné přemístění do 1000 m výkopku/sypaniny z hornin třídy těžitelnosti II, skupiny 4 a 5</t>
  </si>
  <si>
    <t>1381779686</t>
  </si>
  <si>
    <t>Vodorovné přemístění výkopku nebo sypaniny po suchu na obvyklém dopravním prostředku, bez naložení výkopku, avšak se složením bez rozhrnutí z horniny třídy těžitelnosti II na vzdálenost skupiny 4 a 5 na vzdálenost přes 500 do 1 000 m</t>
  </si>
  <si>
    <t>"odvoz z mezideponie"</t>
  </si>
  <si>
    <t>"zpětný zásyp" 590,831</t>
  </si>
  <si>
    <t>16</t>
  </si>
  <si>
    <t>162751113</t>
  </si>
  <si>
    <t>Vodorovné přemístění do 6000 m výkopku/sypaniny z horniny třídy těžitelnosti I, skupiny 1 až 3</t>
  </si>
  <si>
    <t>-438834887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</si>
  <si>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</si>
  <si>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"odvoz na skládku výkopku na vzdálenost 6 km"</t>
  </si>
  <si>
    <t>"hloubení jam"</t>
  </si>
  <si>
    <t>"hloubení rýh"</t>
  </si>
  <si>
    <t>"hloubení rýh 50%" 2020,519*0,5</t>
  </si>
  <si>
    <t>17</t>
  </si>
  <si>
    <t>162751133</t>
  </si>
  <si>
    <t>Vodorovné přemístění do 6000 m výkopku/sypaniny z horniny třídy těžitelnosti II, skupiny 4 a 5</t>
  </si>
  <si>
    <t>1950296204</t>
  </si>
  <si>
    <t>Vodorovné přemístění výkopku nebo sypaniny po suchu na obvyklém dopravním prostředku, bez naložení výkopku, avšak se složením bez rozhrnutí z horniny třídy těžitelnosti II na vzdálenost skupiny 4 a 5 na vzdálenost přes 5 000 do 6 000 m</t>
  </si>
  <si>
    <t>"zpětný zásyp" -590,831</t>
  </si>
  <si>
    <t>18</t>
  </si>
  <si>
    <t>166151101</t>
  </si>
  <si>
    <t>Přehození neulehlého výkopku z horniny třídy těžitelnosti I, skupiny 1 až 3 strojně</t>
  </si>
  <si>
    <t>1557805864</t>
  </si>
  <si>
    <t>Přehození neulehlého výkopku strojně z horniny třídy těžitelnosti I, skupiny 1 až 3</t>
  </si>
  <si>
    <t>19</t>
  </si>
  <si>
    <t>166151111</t>
  </si>
  <si>
    <t>Přehození neulehlého výkopku z horniny třídy těžitelnosti II, skupiny 4 a 5 strojně</t>
  </si>
  <si>
    <t>-1046058008</t>
  </si>
  <si>
    <t>Přehození neulehlého výkopku strojně z horniny třídy těžitelnosti II, skupiny 4 a 5</t>
  </si>
  <si>
    <t>20</t>
  </si>
  <si>
    <t>167151111</t>
  </si>
  <si>
    <t>Nakládání výkopku z hornin třídy těžitelnosti I, skupiny 1 až 3 přes 100 m3</t>
  </si>
  <si>
    <t>-1034089232</t>
  </si>
  <si>
    <t>Nakládání, skládání a překládání neulehlého výkopku nebo sypaniny strojně nakládání, množství přes 100 m3, z hornin třídy těžitelnosti I, skupiny 1 až 3</t>
  </si>
  <si>
    <t>"přebytečný výkopek" 1010,26</t>
  </si>
  <si>
    <t>167151112</t>
  </si>
  <si>
    <t>Nakládání výkopku z hornin třídy těžitelnosti II, skupiny 4 a 5 přes 100 m3</t>
  </si>
  <si>
    <t>1398384719</t>
  </si>
  <si>
    <t>Nakládání, skládání a překládání neulehlého výkopku nebo sypaniny strojně nakládání, množství přes 100 m3, z hornin třídy těžitelnosti II, skupiny 4 a 5</t>
  </si>
  <si>
    <t>"přebytečný výkopek" 419,429</t>
  </si>
  <si>
    <t>22</t>
  </si>
  <si>
    <t>171201201</t>
  </si>
  <si>
    <t>Uložení sypaniny na skládky nebo meziskládky</t>
  </si>
  <si>
    <t>448290800</t>
  </si>
  <si>
    <t>Uložení sypaniny na skládky nebo meziskládky bez hutnění s upravením uložené sypaniny do předepsaného tvaru</t>
  </si>
  <si>
    <t>"výkop" 2020,519</t>
  </si>
  <si>
    <t>23</t>
  </si>
  <si>
    <t>171201221</t>
  </si>
  <si>
    <t>Poplatek za uložení na skládce (skládkovné) zeminy a kamení kód odpadu 17 05 04</t>
  </si>
  <si>
    <t>t</t>
  </si>
  <si>
    <t>-283775380</t>
  </si>
  <si>
    <t>Poplatek za uložení stavebního odpadu na skládce (skládkovné) zeminy a kamení zatříděného do Katalogu odpadů pod kódem 17 05 04</t>
  </si>
  <si>
    <t>"měrná hmotnost 1,8 CÚ2019" 1429,688*1,8</t>
  </si>
  <si>
    <t>24</t>
  </si>
  <si>
    <t>171251101</t>
  </si>
  <si>
    <t>Uložení sypaniny do násypů nezhutněných strojně</t>
  </si>
  <si>
    <t>-1320065761</t>
  </si>
  <si>
    <t>Uložení sypanin do násypů strojně s rozprostřením sypaniny ve vrstvách a s hrubým urovnáním nezhutněných jakékoliv třídy těžitelnosti</t>
  </si>
  <si>
    <t>"přebytečný výkopek" 2020,519-590,831</t>
  </si>
  <si>
    <t>25</t>
  </si>
  <si>
    <t>174101101</t>
  </si>
  <si>
    <t>Zásyp jam, šachet rýh nebo kolem objektů sypaninou se zhutněním</t>
  </si>
  <si>
    <t>1077410521</t>
  </si>
  <si>
    <t>Zásyp sypaninou z jakékoliv horniny strojně s uložením výkopku ve vrstvách se zhutněním jam, šachet, rýh nebo kolem objektů v těchto vykopávkách</t>
  </si>
  <si>
    <t>"lože" -233,155</t>
  </si>
  <si>
    <t>"obsyp" -568,567</t>
  </si>
  <si>
    <t>"bet. bloky" -14,87</t>
  </si>
  <si>
    <t>"bet.deska" -1,404</t>
  </si>
  <si>
    <t>"podklad ŠD" -1,277</t>
  </si>
  <si>
    <t>"RŠ" -19,584</t>
  </si>
  <si>
    <t>26</t>
  </si>
  <si>
    <t>M</t>
  </si>
  <si>
    <t>58344171</t>
  </si>
  <si>
    <t>štěrkodrť frakce 0/32</t>
  </si>
  <si>
    <t>-1525540221</t>
  </si>
  <si>
    <t>"měrná hmotnost 2,0, zásyp 50%" 590,831*2,0</t>
  </si>
  <si>
    <t>27</t>
  </si>
  <si>
    <t>1143665291</t>
  </si>
  <si>
    <t>28</t>
  </si>
  <si>
    <t>175151101</t>
  </si>
  <si>
    <t>Obsypání potrubí strojně sypaninou bez prohození, uloženou do 3 m</t>
  </si>
  <si>
    <t>-2019852187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</si>
  <si>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</si>
  <si>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"V-III.-1 DN200" 1158,8*0,9*0,5</t>
  </si>
  <si>
    <t>"V-III.-1 DN100" 14,5*0,8*0,4</t>
  </si>
  <si>
    <t>"V-III.-1/1 DN200" 337,7*0,9*0,05</t>
  </si>
  <si>
    <t>"V-III.-1/2 DN80" 158,6*0,8*0,38</t>
  </si>
  <si>
    <t>"V-III.-1/2.1 DN80" 65,0*0,8*0,38</t>
  </si>
  <si>
    <t>"propoje DN80" 14,1*0,8*0,38</t>
  </si>
  <si>
    <t>"šoupě Michelský vrch" 2,0*2,0*0,5</t>
  </si>
  <si>
    <t>"objem potrubí DN200" -(3,14*(0,1)^2*1496,5)</t>
  </si>
  <si>
    <t>29</t>
  </si>
  <si>
    <t>583373030</t>
  </si>
  <si>
    <t>štěrkopísek frakce 0/8</t>
  </si>
  <si>
    <t>2100591774</t>
  </si>
  <si>
    <t>"měr. hmotnost 2,0" 568,567*2,0</t>
  </si>
  <si>
    <t>30</t>
  </si>
  <si>
    <t>pol1</t>
  </si>
  <si>
    <t>Dočasné zajištění inženýrských sítí</t>
  </si>
  <si>
    <t>938096850</t>
  </si>
  <si>
    <t>Zakládání</t>
  </si>
  <si>
    <t>31</t>
  </si>
  <si>
    <t>212755214</t>
  </si>
  <si>
    <t>Trativody z drenážních trubek plastových flexibilních D 100 mm bez lože</t>
  </si>
  <si>
    <t>1592599164</t>
  </si>
  <si>
    <t>Trativody bez lože z drenážních trubek plastových flexibilních D 100 mm</t>
  </si>
  <si>
    <t>"V-III.-1 DN200" 1158,8</t>
  </si>
  <si>
    <t>"V-III.-1/1 DN200" 337,7</t>
  </si>
  <si>
    <t>"V-III.-1/2 DN80" 158,6</t>
  </si>
  <si>
    <t>"V-III.-1/2.1 DN80" 65,0</t>
  </si>
  <si>
    <t>"propoje DN80" 10,5</t>
  </si>
  <si>
    <t>"propoje DN100" 14,5</t>
  </si>
  <si>
    <t>32</t>
  </si>
  <si>
    <t>278381136</t>
  </si>
  <si>
    <t>Základy pod technologická zařízení půdorysné plochy do 0,25 m2 z betonu prostého tř. C 25/30</t>
  </si>
  <si>
    <t>1499095183</t>
  </si>
  <si>
    <t>Základ (podezdívka) betonový pod ventilátory, čerpadla, ohřívače, motorová zařízení apod. z betonu prostého nebo železového včetně potřebného bednění, s hladkou cementovou omítkou stěn, s potěrem, s vynecháním otvorů pro kotevní železa, bez zemních prací a izolace půdorysná plocha základu přes 0,09 do 0,25 m2 tř. C 25/30</t>
  </si>
  <si>
    <t>(3,14*(0,15)^2*0,63)</t>
  </si>
  <si>
    <t>Svislé a kompletní konstrukce</t>
  </si>
  <si>
    <t>33</t>
  </si>
  <si>
    <t>3861201-R1</t>
  </si>
  <si>
    <t>Montáž ŽB regulační šachty</t>
  </si>
  <si>
    <t>kus</t>
  </si>
  <si>
    <t>974553027</t>
  </si>
  <si>
    <t>34</t>
  </si>
  <si>
    <t>386RŠ</t>
  </si>
  <si>
    <t>Regulační šachta - 3,1*2,1*2,09 m</t>
  </si>
  <si>
    <t>-1762438658</t>
  </si>
  <si>
    <t>P</t>
  </si>
  <si>
    <t xml:space="preserve">Poznámka k položce:_x000d_
ŽB nádrž 3,1*2,1*2,09 m_x000d_
vč. poplastovaná stupadla_x000d_
spojovací a těsnící materiál_x000d_
zákrytová deska_x000d_
_x000d_
</t>
  </si>
  <si>
    <t>35</t>
  </si>
  <si>
    <t>389381001</t>
  </si>
  <si>
    <t>Dobetonování prefabrikovaných konstrukcí</t>
  </si>
  <si>
    <t>1059377628</t>
  </si>
  <si>
    <t>Poznámka k položce:_x000d_
ryhletushnoucí směs z vodostavebního betonu HV4 B20</t>
  </si>
  <si>
    <t>2,0*((3,14*(0,15)^2*0,15)-(3,14*(0,111)^2*0,15))</t>
  </si>
  <si>
    <t>36</t>
  </si>
  <si>
    <t>2455152-R12</t>
  </si>
  <si>
    <t xml:space="preserve">profil těsnící bobtnající š.20 mm  bal. 10 m</t>
  </si>
  <si>
    <t>1306210442</t>
  </si>
  <si>
    <t xml:space="preserve">materiály pomocné chemické pro výrobu stavební a pro příbuzné obory stavební chemie profily těsnící bobtnající š.20 mm  bal. 10 m</t>
  </si>
  <si>
    <t>Poznámka k položce:_x000d_
Těsnicí bobtnající profil nerozpustný ve vodě, při styku s vodou bobtná. dvojitě bobtnající profil s nosným dutým jádrem</t>
  </si>
  <si>
    <t>Vodorovné konstrukce</t>
  </si>
  <si>
    <t>37</t>
  </si>
  <si>
    <t>451541111</t>
  </si>
  <si>
    <t>Lože pod potrubí otevřený výkop ze štěrkodrtě</t>
  </si>
  <si>
    <t>-2046504274</t>
  </si>
  <si>
    <t>Lože pod potrubí, stoky a drobné objekty v otevřeném výkopu ze štěrkodrtě 0-63 mm</t>
  </si>
  <si>
    <t>"RŠ" 3,8*2,8*0,12</t>
  </si>
  <si>
    <t>38</t>
  </si>
  <si>
    <t>451573111</t>
  </si>
  <si>
    <t>Lože pod potrubí otevřený výkop ze štěrkopísku</t>
  </si>
  <si>
    <t>-489554504</t>
  </si>
  <si>
    <t>Lože pod potrubí, stoky a drobné objekty v otevřeném výkopu z písku a štěrkopísku do 63 mm</t>
  </si>
  <si>
    <t>"V-III.-1 DN200" 1158,8*0,9*0,15</t>
  </si>
  <si>
    <t>"V-III.-1 DN100" 14,5*0,8*0,15</t>
  </si>
  <si>
    <t>"V-III.-1/1 DN200" 337,7*0,9*0,15</t>
  </si>
  <si>
    <t>"V-III.-1/2 DN80" 158,6*0,8*0,15</t>
  </si>
  <si>
    <t>"V-III.-1/2.1 DN80" 65,0*0,8*0,15</t>
  </si>
  <si>
    <t>"propoje DN80" 14,1*0,8*0,15</t>
  </si>
  <si>
    <t>"šoupě Michelský vrch" 2,0*2,0*0,15</t>
  </si>
  <si>
    <t>"RŠ" 3,5*2,5*0,03</t>
  </si>
  <si>
    <t>39</t>
  </si>
  <si>
    <t>452313141</t>
  </si>
  <si>
    <t>Podkladní bloky z betonu prostého tř. C 16/20 otevřený výkop</t>
  </si>
  <si>
    <t>388241823</t>
  </si>
  <si>
    <t>Podkladní a zajišťovací konstrukce z betonu prostého v otevřeném výkopu bloky pro potrubí z betonu tř. C 16/20</t>
  </si>
  <si>
    <t>"DN80-30°" (0,18*0,28*0,6)*1,0</t>
  </si>
  <si>
    <t>"DN80-90°" (0,59*0,28*0,364)*3,0</t>
  </si>
  <si>
    <t>"DN80-TKUS" (0,43*0,28*0,583)*1,0</t>
  </si>
  <si>
    <t>"DN100-90°" (0,77*0,3*1,212)*1,0</t>
  </si>
  <si>
    <t>"DN200-11°" (0,3*0,4*0,75)*13,0</t>
  </si>
  <si>
    <t>"DN200-22°" (0,56*0,4*0,848)*6,0</t>
  </si>
  <si>
    <t>"DN200-30°" (0,56*0,4*0,848)*9,0</t>
  </si>
  <si>
    <t>"DN200-45°" (0,87*0,5*0,966)*2,0</t>
  </si>
  <si>
    <t>"DN200-90°" (1,46*0,5*1,603)*1,0</t>
  </si>
  <si>
    <t>"DN200-TKUS" (1,09*0,5*1,688)*9,0</t>
  </si>
  <si>
    <t>40</t>
  </si>
  <si>
    <t>452321171</t>
  </si>
  <si>
    <t>Podkladní desky ze ŽB tř. C 30/37 otevřený výkop</t>
  </si>
  <si>
    <t>-1909148494</t>
  </si>
  <si>
    <t>Podkladní a zajišťovací konstrukce z betonu železového v otevřeném výkopu desky pod potrubí, stoky a drobné objekty z betonu tř. C 30/37</t>
  </si>
  <si>
    <t>"podklad RŠ" 3,6*2,6*0,15</t>
  </si>
  <si>
    <t>41</t>
  </si>
  <si>
    <t>452351101</t>
  </si>
  <si>
    <t>Bednění podkladních desek nebo bloků nebo sedlového lože otevřený výkop</t>
  </si>
  <si>
    <t>-1243534866</t>
  </si>
  <si>
    <t>Bednění podkladních a zajišťovacích konstrukcí v otevřeném výkopu desek nebo sedlových loží pod potrubí, stoky a drobné objekty</t>
  </si>
  <si>
    <t>"podkladní deska" 2,0*(3,6*0,15+2,6*0,15)</t>
  </si>
  <si>
    <t>42</t>
  </si>
  <si>
    <t>452353101</t>
  </si>
  <si>
    <t>Bednění podkladních bloků otevřený výkop</t>
  </si>
  <si>
    <t>-595822625</t>
  </si>
  <si>
    <t>Bednění podkladních a zajišťovacích konstrukcí v otevřeném výkopu bloků pro potrubí</t>
  </si>
  <si>
    <t>"DN80-30°" ((0,18*0,6+0,28*0,6))*1,0</t>
  </si>
  <si>
    <t>"DN80-90°" ((0,59*0,364+0,28*0,364))*3,0</t>
  </si>
  <si>
    <t>"DN80-TKUS" ((0,43*0,583+0,28*0,583))*1,0</t>
  </si>
  <si>
    <t>"DN100-90°" ((0,77*1,212+0,3*1,212))*1,0</t>
  </si>
  <si>
    <t>"DN200-11°" ((0,3*0,75+0,4*0,75))*13,0</t>
  </si>
  <si>
    <t>"DN200-22°" ((0,56*0,848+0,4*0,848))*6,0</t>
  </si>
  <si>
    <t>"DN200-30°" ((0,56*0,848+0,4*0,848))*9,0</t>
  </si>
  <si>
    <t>"DN200-45°" ((0,87*0,966+0,5*0,966))*2,0</t>
  </si>
  <si>
    <t>"DN200-90°" ((1,46*1,603+0,5*1,603))*1,0</t>
  </si>
  <si>
    <t>"DN200-TKUS" ((1,09*1,688+0,5*1,688))*9,0</t>
  </si>
  <si>
    <t>43</t>
  </si>
  <si>
    <t>452368113</t>
  </si>
  <si>
    <t>Výztuž podkladních desek nebo bloků nebo pražců otevřený výkop z betonářské oceli 10 505</t>
  </si>
  <si>
    <t>-47763795</t>
  </si>
  <si>
    <t>Výztuž podkladních desek, bloků nebo pražců v otevřeném výkopu z betonářské oceli 10 505 (R) nebo BSt 500</t>
  </si>
  <si>
    <t>"měrná hmotnost 40,0 kg/m3" 1,404*0,04</t>
  </si>
  <si>
    <t>Trubní vedení</t>
  </si>
  <si>
    <t>44</t>
  </si>
  <si>
    <t>552-R1</t>
  </si>
  <si>
    <t>Krácení litinového potrubí DN80</t>
  </si>
  <si>
    <t>ks</t>
  </si>
  <si>
    <t>-1898041814</t>
  </si>
  <si>
    <t>45</t>
  </si>
  <si>
    <t>552-R2</t>
  </si>
  <si>
    <t>Krácení litinového potrubí DN100</t>
  </si>
  <si>
    <t>-1069753015</t>
  </si>
  <si>
    <t>46</t>
  </si>
  <si>
    <t>552-R3</t>
  </si>
  <si>
    <t>Krácení litinového potrubí DN200</t>
  </si>
  <si>
    <t>-2130929902</t>
  </si>
  <si>
    <t>47</t>
  </si>
  <si>
    <t>851241131</t>
  </si>
  <si>
    <t>Montáž potrubí z trub litinových hrdlových s integrovaným těsněním otevřený výkop DN 80</t>
  </si>
  <si>
    <t>914010116</t>
  </si>
  <si>
    <t>Montáž potrubí z trub litinových tlakových hrdlových v otevřeném výkopu s integrovaným těsněním DN 80</t>
  </si>
  <si>
    <t>48</t>
  </si>
  <si>
    <t>55254080</t>
  </si>
  <si>
    <t>trouba vodovodní litinová hrdlová hrdlová Zn+Al povlak K9 dl 6m DN 80</t>
  </si>
  <si>
    <t>128</t>
  </si>
  <si>
    <t>1559343018</t>
  </si>
  <si>
    <t>"V-III.-1/2" 158,6</t>
  </si>
  <si>
    <t>"V-III.-1/2.1" 65,0</t>
  </si>
  <si>
    <t>"doměrek" 3,0*0,5</t>
  </si>
  <si>
    <t>225,1*1,01 'Přepočtené koeficientem množství</t>
  </si>
  <si>
    <t>49</t>
  </si>
  <si>
    <t>552911-R2</t>
  </si>
  <si>
    <t>kroužek zámkový gumový STANDARD Vi/Vin DN 80</t>
  </si>
  <si>
    <t>1754166245</t>
  </si>
  <si>
    <t>Kroužek STD Vi DN 80,těsnící se zámky NG</t>
  </si>
  <si>
    <t>50</t>
  </si>
  <si>
    <t>851261131.1</t>
  </si>
  <si>
    <t>Montáž potrubí z trub litinových hrdlových s integrovaným těsněním otevřený výkop DN 100</t>
  </si>
  <si>
    <t>328502388</t>
  </si>
  <si>
    <t>Montáž potrubí z trub litinových tlakových hrdlových v otevřeném výkopu s integrovaným těsněním DN 100</t>
  </si>
  <si>
    <t>51</t>
  </si>
  <si>
    <t>55254081</t>
  </si>
  <si>
    <t>trouba vodovodní litinová hrdlová hrdlová Zn+Al povlak K9 dl 6m DN 100</t>
  </si>
  <si>
    <t>-497343451</t>
  </si>
  <si>
    <t>"odečteno digitálně"</t>
  </si>
  <si>
    <t>"V-III.-1" 14,5</t>
  </si>
  <si>
    <t>"doměrek" 2,0*0,5</t>
  </si>
  <si>
    <t>15,5*1,01 'Přepočtené koeficientem množství</t>
  </si>
  <si>
    <t>52</t>
  </si>
  <si>
    <t>552911-R1</t>
  </si>
  <si>
    <t>kroužek zámkový gumový STANDARD Vi/Vin DN 100</t>
  </si>
  <si>
    <t>1632661815</t>
  </si>
  <si>
    <t>Kroužek STD Vi DN 100,těsnící se zámky NG</t>
  </si>
  <si>
    <t>53</t>
  </si>
  <si>
    <t>851351131</t>
  </si>
  <si>
    <t>Montáž potrubí z trub litinových hrdlových s integrovaným těsněním otevřený výkop DN 200</t>
  </si>
  <si>
    <t>448482388</t>
  </si>
  <si>
    <t>Montáž potrubí z trub litinových tlakových hrdlových v otevřeném výkopu s integrovaným těsněním DN 200</t>
  </si>
  <si>
    <t>54</t>
  </si>
  <si>
    <t>55254084</t>
  </si>
  <si>
    <t>trouba vodovodní litinová hrdlová hrdlová Zn+Al povlak K9 dl 6m DN 200</t>
  </si>
  <si>
    <t>2847826</t>
  </si>
  <si>
    <t>"V-III.-1" 1158,8</t>
  </si>
  <si>
    <t>"V-III.-1/1" 337,7</t>
  </si>
  <si>
    <t>1497,5*1,01 'Přepočtené koeficientem množství</t>
  </si>
  <si>
    <t>55</t>
  </si>
  <si>
    <t>552911-R3</t>
  </si>
  <si>
    <t>kroužek zámkový gumový STANDARD Vi/Vin DN 200</t>
  </si>
  <si>
    <t>-995211271</t>
  </si>
  <si>
    <t>Kroužek STD Vi DN 200,těsnící se zámky NG</t>
  </si>
  <si>
    <t>56</t>
  </si>
  <si>
    <t>857241131</t>
  </si>
  <si>
    <t>Montáž litinových tvarovek jednoosých hrdlových otevřený výkop s integrovaným těsněním DN 80</t>
  </si>
  <si>
    <t>865486828</t>
  </si>
  <si>
    <t>Montáž litinových tvarovek na potrubí litinovém tlakovém jednoosých na potrubí z trub hrdlových v otevřeném výkopu, kanálu nebo v šachtě s integrovaným těsněním DN 80</t>
  </si>
  <si>
    <t>57</t>
  </si>
  <si>
    <t>9.4.4.80</t>
  </si>
  <si>
    <t>Univerzální jištěná spojka, DN 80, rozsah 82-106 mm</t>
  </si>
  <si>
    <t>-1281724291</t>
  </si>
  <si>
    <t>58</t>
  </si>
  <si>
    <t>50.5.8030</t>
  </si>
  <si>
    <t>tvarovka litinová, MK, koleno hrdlové s hladkým koncem 30°, DN 80</t>
  </si>
  <si>
    <t>1917784229</t>
  </si>
  <si>
    <t>59</t>
  </si>
  <si>
    <t>857242122</t>
  </si>
  <si>
    <t>Montáž litinových tvarovek jednoosých přírubových otevřený výkop DN 80</t>
  </si>
  <si>
    <t>-1712456442</t>
  </si>
  <si>
    <t>Montáž litinových tvarovek na potrubí litinovém tlakovém jednoosých na potrubí z trub přírubových v otevřeném výkopu, kanálu nebo v šachtě DN 80</t>
  </si>
  <si>
    <t>60</t>
  </si>
  <si>
    <t>50.20.80.2000</t>
  </si>
  <si>
    <t>tvarovka litinová, FF, tvarovka přímá, DN 80/2000</t>
  </si>
  <si>
    <t>-2029565336</t>
  </si>
  <si>
    <t>61</t>
  </si>
  <si>
    <t>50.1.3.80</t>
  </si>
  <si>
    <t>tvarovka litinová, N, přírubové patkové koleno, DN 80</t>
  </si>
  <si>
    <t>-609203511</t>
  </si>
  <si>
    <t>62</t>
  </si>
  <si>
    <t>50.9.80</t>
  </si>
  <si>
    <t>tvarovka litinová, EU, přírubová tvarovka s hrdlem, DN80</t>
  </si>
  <si>
    <t>-838395632</t>
  </si>
  <si>
    <t>63</t>
  </si>
  <si>
    <t>857243131</t>
  </si>
  <si>
    <t>Montáž litinových tvarovek odbočných hrdlových otevřený výkop s integrovaným těsněním DN 80</t>
  </si>
  <si>
    <t>1306505847</t>
  </si>
  <si>
    <t>Montáž litinových tvarovek na potrubí litinovém tlakovém odbočných na potrubí z trub hrdlových v otevřeném výkopu, kanálu nebo v šachtě s integrovaným těsněním DN 80</t>
  </si>
  <si>
    <t>64</t>
  </si>
  <si>
    <t>55253809</t>
  </si>
  <si>
    <t>tvarovka hrdlová s hrdlovou odbočkou z tvárné litiny,práškový epoxid tl 250µm MMB-kus DN 80/80</t>
  </si>
  <si>
    <t>-239741482</t>
  </si>
  <si>
    <t>65</t>
  </si>
  <si>
    <t>857261131</t>
  </si>
  <si>
    <t>Montáž litinových tvarovek jednoosých hrdlových otevřený výkop s integrovaným těsněním DN 100</t>
  </si>
  <si>
    <t>-1493126146</t>
  </si>
  <si>
    <t>Montáž litinových tvarovek na potrubí litinovém tlakovém jednoosých na potrubí z trub hrdlových v otevřeném výkopu, kanálu nebo v šachtě s integrovaným těsněním DN 100</t>
  </si>
  <si>
    <t>66</t>
  </si>
  <si>
    <t>9.4.4.100</t>
  </si>
  <si>
    <t>Univerzální jištěná spojka, DN 100, rozsah 104-133 mm</t>
  </si>
  <si>
    <t>428975409</t>
  </si>
  <si>
    <t>67</t>
  </si>
  <si>
    <t>857262122</t>
  </si>
  <si>
    <t>Montáž litinových tvarovek jednoosých přírubových otevřený výkop DN 100</t>
  </si>
  <si>
    <t>-1246020052</t>
  </si>
  <si>
    <t>Montáž litinových tvarovek na potrubí litinovém tlakovém jednoosých na potrubí z trub přírubových v otevřeném výkopu, kanálu nebo v šachtě DN 100</t>
  </si>
  <si>
    <t>68</t>
  </si>
  <si>
    <t>50.1.3.100</t>
  </si>
  <si>
    <t>tvarovka litinová, N, přírubové patkové koleno, DN 100</t>
  </si>
  <si>
    <t>-2076423272</t>
  </si>
  <si>
    <t>69</t>
  </si>
  <si>
    <t>50.9.100</t>
  </si>
  <si>
    <t>tvarovka litinová, EU, přírubová tvarovka s hrdlem, DN100</t>
  </si>
  <si>
    <t>-336310703</t>
  </si>
  <si>
    <t>70</t>
  </si>
  <si>
    <t>857351131</t>
  </si>
  <si>
    <t>Montáž litinových tvarovek jednoosých hrdlových otevřený výkop s integrovaným těsněním DN 200</t>
  </si>
  <si>
    <t>132565933</t>
  </si>
  <si>
    <t>Montáž litinových tvarovek na potrubí litinovém tlakovém jednoosých na potrubí z trub hrdlových v otevřeném výkopu, kanálu nebo v šachtě s integrovaným těsněním DN 200</t>
  </si>
  <si>
    <t>71</t>
  </si>
  <si>
    <t>50.5.20011</t>
  </si>
  <si>
    <t>tvarovka litinová, MK, koleno hrdlové s hladkým koncem 11 1/4°, DN 200</t>
  </si>
  <si>
    <t>1371078393</t>
  </si>
  <si>
    <t>72</t>
  </si>
  <si>
    <t>50.5.200.22</t>
  </si>
  <si>
    <t>tvarovka litinová, MK, koleno hrdlové s hladkým koncem 22 1/2°, DN 200</t>
  </si>
  <si>
    <t>757877951</t>
  </si>
  <si>
    <t>73</t>
  </si>
  <si>
    <t>50.4.200.90</t>
  </si>
  <si>
    <t>tvarovka litinová, MMQ, koleno hrdlové 90°, DN 200</t>
  </si>
  <si>
    <t>-211165253</t>
  </si>
  <si>
    <t>74</t>
  </si>
  <si>
    <t>50.5.200.30</t>
  </si>
  <si>
    <t>tvarovka litinová, MK, koleno hrdlové s hladkým koncem 30°, DN 200</t>
  </si>
  <si>
    <t>1706558883</t>
  </si>
  <si>
    <t>75</t>
  </si>
  <si>
    <t>50.5.200.45</t>
  </si>
  <si>
    <t>tvarovka litinová, MK, koleno hrdlové s hladkým koncem 45°, DN 200</t>
  </si>
  <si>
    <t>-634452102</t>
  </si>
  <si>
    <t>76</t>
  </si>
  <si>
    <t>857352122</t>
  </si>
  <si>
    <t>Montáž litinových tvarovek jednoosých přírubových otevřený výkop DN 200</t>
  </si>
  <si>
    <t>1488151531</t>
  </si>
  <si>
    <t>Montáž litinových tvarovek na potrubí litinovém tlakovém jednoosých na potrubí z trub přírubových v otevřeném výkopu, kanálu nebo v šachtě DN 200</t>
  </si>
  <si>
    <t>77</t>
  </si>
  <si>
    <t>HWL.799420025010</t>
  </si>
  <si>
    <t>JISTÍCÍ TVAROVKA PROTI POSUNU S PŘÍRUBOU REDUKOVANÝ 250/200 (250/198-230) PN10</t>
  </si>
  <si>
    <t>-708856710</t>
  </si>
  <si>
    <t>78</t>
  </si>
  <si>
    <t>50.1.2.200</t>
  </si>
  <si>
    <t>tvarovka litinová, F, příruba s hladkým koncem, DN 200</t>
  </si>
  <si>
    <t>-1426999022</t>
  </si>
  <si>
    <t>79</t>
  </si>
  <si>
    <t>50.12.200</t>
  </si>
  <si>
    <t>200369946</t>
  </si>
  <si>
    <t>Poznámka k položce:_x000d_
délka 800 mm</t>
  </si>
  <si>
    <t>80</t>
  </si>
  <si>
    <t>981009291</t>
  </si>
  <si>
    <t>Poznámka k položce:_x000d_
délka 400 mm</t>
  </si>
  <si>
    <t>81</t>
  </si>
  <si>
    <t>50.1.7.200</t>
  </si>
  <si>
    <t>tvarovka litinová, X, zaslepovací příruba, DN 200</t>
  </si>
  <si>
    <t>-2103838734</t>
  </si>
  <si>
    <t>82</t>
  </si>
  <si>
    <t>552516-R</t>
  </si>
  <si>
    <t>příruba litinová úsporná PN16 pro vodovodní litinové potrubí 200/222mm</t>
  </si>
  <si>
    <t>259411198</t>
  </si>
  <si>
    <t>příruba litinová úsporná PN16 pro vodovodní litinové potrubí 150/170mm</t>
  </si>
  <si>
    <t>83</t>
  </si>
  <si>
    <t>50.9.200</t>
  </si>
  <si>
    <t>tvarovka litinová, EU, přírubová tvarovka s hrdlem, DN200</t>
  </si>
  <si>
    <t>-44351458</t>
  </si>
  <si>
    <t>84</t>
  </si>
  <si>
    <t>857354122</t>
  </si>
  <si>
    <t>Montáž litinových tvarovek odbočných přírubových otevřený výkop DN 200</t>
  </si>
  <si>
    <t>-1902730151</t>
  </si>
  <si>
    <t>Montáž litinových tvarovek na potrubí litinovém tlakovém odbočných na potrubí z trub přírubových v otevřeném výkopu, kanálu nebo v šachtě DN 200</t>
  </si>
  <si>
    <t>85</t>
  </si>
  <si>
    <t>50.1.5.200.80</t>
  </si>
  <si>
    <t>tvarovka litinová, T, odbočka přírubová, DN 200/80</t>
  </si>
  <si>
    <t>-381893906</t>
  </si>
  <si>
    <t>86</t>
  </si>
  <si>
    <t>50.1.5.200.200</t>
  </si>
  <si>
    <t>tvarovka litinová, T, odbočka přírubová, DN 200/200</t>
  </si>
  <si>
    <t>1158388804</t>
  </si>
  <si>
    <t>87</t>
  </si>
  <si>
    <t>50.1.5.200.100</t>
  </si>
  <si>
    <t>tvarovka litinová, T, odbočka přírubová, DN 200/100</t>
  </si>
  <si>
    <t>-772987677</t>
  </si>
  <si>
    <t>88</t>
  </si>
  <si>
    <t>50.1.6.200100</t>
  </si>
  <si>
    <t>tvarovka litinová, TT, kříž přírubový, DN 200/DN100</t>
  </si>
  <si>
    <t>-1891602696</t>
  </si>
  <si>
    <t>89</t>
  </si>
  <si>
    <t>871375211</t>
  </si>
  <si>
    <t>Kanalizační potrubí z tvrdého PVC jednovrstvé tuhost třídy SN4 DN 315</t>
  </si>
  <si>
    <t>987886649</t>
  </si>
  <si>
    <t>Kanalizační potrubí z tvrdého PVC v otevřeném výkopu ve sklonu do 20 %, hladkého plnostěnného jednovrstvého, tuhost třídy SN 4 DN 315</t>
  </si>
  <si>
    <t>90</t>
  </si>
  <si>
    <t>8830-spoj</t>
  </si>
  <si>
    <t>spojovací materiál nerez</t>
  </si>
  <si>
    <t>1111046452</t>
  </si>
  <si>
    <t xml:space="preserve">Poznámka k položce:_x000d_
rozměry šroubů, matek a podložek dle použitých armatur </t>
  </si>
  <si>
    <t>91</t>
  </si>
  <si>
    <t>891241112</t>
  </si>
  <si>
    <t>Montáž vodovodních šoupátek otevřený výkop DN 80</t>
  </si>
  <si>
    <t>476099516</t>
  </si>
  <si>
    <t>Montáž vodovodních armatur na potrubí šoupátek nebo klapek uzavíracích v otevřeném výkopu nebo v šachtách s osazením zemní soupravy (bez poklopů) DN 80</t>
  </si>
  <si>
    <t>92</t>
  </si>
  <si>
    <t>3.3.80</t>
  </si>
  <si>
    <t>šoupátko 3.3, DN 80, stavební délka dle ČSN, PN 10/16</t>
  </si>
  <si>
    <t>1213978353</t>
  </si>
  <si>
    <t>93</t>
  </si>
  <si>
    <t>7.5.5.650</t>
  </si>
  <si>
    <t>zemní teleskopická souprava 7.5, pro šoupě DN 65-80, rozsah 0,85-1,45 m</t>
  </si>
  <si>
    <t>920784258</t>
  </si>
  <si>
    <t>94</t>
  </si>
  <si>
    <t>891247211</t>
  </si>
  <si>
    <t>Montáž hydrantů nadzemních DN 80</t>
  </si>
  <si>
    <t>190496608</t>
  </si>
  <si>
    <t>Montáž vodovodních armatur na potrubí hydrantů nadzemních DN 80</t>
  </si>
  <si>
    <t>95</t>
  </si>
  <si>
    <t>42273594</t>
  </si>
  <si>
    <t>hydrant podzemní DN 80 PN 16 dvojitý uzávěr s koulí krycí v 1500mm</t>
  </si>
  <si>
    <t>-1960970465</t>
  </si>
  <si>
    <t>96</t>
  </si>
  <si>
    <t>12.24</t>
  </si>
  <si>
    <t>hydrantová drenáž pro plnoprůtokový hydrant 12.24</t>
  </si>
  <si>
    <t>-921711562</t>
  </si>
  <si>
    <t>97</t>
  </si>
  <si>
    <t>891261112</t>
  </si>
  <si>
    <t>Montáž vodovodních šoupátek otevřený výkop DN 100</t>
  </si>
  <si>
    <t>528181948</t>
  </si>
  <si>
    <t>Montáž vodovodních armatur na potrubí šoupátek nebo klapek uzavíracích v otevřeném výkopu nebo v šachtách s osazením zemní soupravy (bez poklopů) DN 100</t>
  </si>
  <si>
    <t>98</t>
  </si>
  <si>
    <t>3.3.100</t>
  </si>
  <si>
    <t>šoupátko 3.3, DN 100, stavební délka dle ČSN, PN 10/16</t>
  </si>
  <si>
    <t>-1035754369</t>
  </si>
  <si>
    <t>99</t>
  </si>
  <si>
    <t>7.5.6.650</t>
  </si>
  <si>
    <t>zemní teleskopická souprava 7.5, pro šoupě DN 100-150, rozsah 0,85-1,45 m</t>
  </si>
  <si>
    <t>788944007</t>
  </si>
  <si>
    <t>100</t>
  </si>
  <si>
    <t>891267211</t>
  </si>
  <si>
    <t>Montáž hydrantů nadzemních DN 100</t>
  </si>
  <si>
    <t>-518645442</t>
  </si>
  <si>
    <t>Montáž vodovodních armatur na potrubí hydrantů nadzemních DN 100</t>
  </si>
  <si>
    <t>101</t>
  </si>
  <si>
    <t>12.6.4.100.1500</t>
  </si>
  <si>
    <t>hydrant nadzemní 12.6.4, dvojitě jištený, objezdový, DN 100, 1500 mm</t>
  </si>
  <si>
    <t>656534165</t>
  </si>
  <si>
    <t>102</t>
  </si>
  <si>
    <t>12.21</t>
  </si>
  <si>
    <t>hydrantová drenáž pro hydrant 12.21</t>
  </si>
  <si>
    <t>-1717406671</t>
  </si>
  <si>
    <t>103</t>
  </si>
  <si>
    <t>891351112</t>
  </si>
  <si>
    <t>Montáž vodovodních šoupátek otevřený výkop DN 200</t>
  </si>
  <si>
    <t>-725448970</t>
  </si>
  <si>
    <t>Montáž vodovodních armatur na potrubí šoupátek nebo klapek uzavíracích v otevřeném výkopu nebo v šachtách s osazením zemní soupravy (bez poklopů) DN 200</t>
  </si>
  <si>
    <t>104</t>
  </si>
  <si>
    <t>3.3.200</t>
  </si>
  <si>
    <t>šoupátko 3.3, DN 200, stavební délka dle ČSN, PN 16</t>
  </si>
  <si>
    <t>-949226427</t>
  </si>
  <si>
    <t>105</t>
  </si>
  <si>
    <t>7.5.9.650</t>
  </si>
  <si>
    <t>zemní teleskopická souprava 7.5, pro šoupě DN 200, rozsah 0,85-1,45 m</t>
  </si>
  <si>
    <t>1235730424</t>
  </si>
  <si>
    <t>106</t>
  </si>
  <si>
    <t>891351222</t>
  </si>
  <si>
    <t>Montáž vodovodních šoupátek s ručním kolečkem v šachtách DN 200</t>
  </si>
  <si>
    <t>-1503027010</t>
  </si>
  <si>
    <t>Montáž vodovodních armatur na potrubí šoupátek nebo klapek uzavíracích v šachtách s ručním kolečkem DN 200</t>
  </si>
  <si>
    <t>107</t>
  </si>
  <si>
    <t>3.1.20016</t>
  </si>
  <si>
    <t>šoupátko 3.1, DN 200, stavební délka F4, PN 16</t>
  </si>
  <si>
    <t>2075898371</t>
  </si>
  <si>
    <t>108</t>
  </si>
  <si>
    <t>7.3.200</t>
  </si>
  <si>
    <t>Ovládací kolečko pro šoupata DN 200</t>
  </si>
  <si>
    <t>1220415152</t>
  </si>
  <si>
    <t>109</t>
  </si>
  <si>
    <t>8913534-R</t>
  </si>
  <si>
    <t>Montáž ventilů regulačních v objektech DN 200</t>
  </si>
  <si>
    <t>-415729848</t>
  </si>
  <si>
    <t>Montáž vodovodních armatur na potrubí ventilů regulačních v objektech DN 200</t>
  </si>
  <si>
    <t>110</t>
  </si>
  <si>
    <t>HWL.150020000010</t>
  </si>
  <si>
    <t>REGULACE TLAKU 200</t>
  </si>
  <si>
    <t>939783911</t>
  </si>
  <si>
    <t>111</t>
  </si>
  <si>
    <t>8913553-R</t>
  </si>
  <si>
    <t>Montáž lapačů nečistot DN 200</t>
  </si>
  <si>
    <t>-1498398193</t>
  </si>
  <si>
    <t>Montáž vodovodních armatur na potrubí zpětných klapek DN 200</t>
  </si>
  <si>
    <t>112</t>
  </si>
  <si>
    <t>HWL.991120000010</t>
  </si>
  <si>
    <t>LAPAČ NEČISTOT 200</t>
  </si>
  <si>
    <t>1747220518</t>
  </si>
  <si>
    <t>113</t>
  </si>
  <si>
    <t>892241111</t>
  </si>
  <si>
    <t>Tlaková zkouška vodou potrubí do 80</t>
  </si>
  <si>
    <t>1840267869</t>
  </si>
  <si>
    <t>Tlakové zkoušky vodou na potrubí DN do 80</t>
  </si>
  <si>
    <t>114</t>
  </si>
  <si>
    <t>892271111</t>
  </si>
  <si>
    <t>Tlaková zkouška vodou potrubí DN 100 nebo 125</t>
  </si>
  <si>
    <t>-494910687</t>
  </si>
  <si>
    <t>Tlakové zkoušky vodou na potrubí DN 100 nebo 125</t>
  </si>
  <si>
    <t>115</t>
  </si>
  <si>
    <t>892351111</t>
  </si>
  <si>
    <t>Tlaková zkouška vodou potrubí DN 150 nebo 200</t>
  </si>
  <si>
    <t>722121372</t>
  </si>
  <si>
    <t>Tlakové zkoušky vodou na potrubí DN 150 nebo 200</t>
  </si>
  <si>
    <t>116</t>
  </si>
  <si>
    <t>892372111</t>
  </si>
  <si>
    <t>Zabezpečení konců potrubí DN do 300 při tlakových zkouškách vodou</t>
  </si>
  <si>
    <t>-2085234370</t>
  </si>
  <si>
    <t>Tlakové zkoušky vodou zabezpečení konců potrubí při tlakových zkouškách DN do 300</t>
  </si>
  <si>
    <t>117</t>
  </si>
  <si>
    <t>894412411</t>
  </si>
  <si>
    <t>Osazení betonových nebo železobetonových dílců pro šachty skruží přechodových</t>
  </si>
  <si>
    <t>-556129725</t>
  </si>
  <si>
    <t>118</t>
  </si>
  <si>
    <t>59224312</t>
  </si>
  <si>
    <t>kónus šachetní betonový kapsové plastové stupadlo 100x62,5x58cm</t>
  </si>
  <si>
    <t>1506075600</t>
  </si>
  <si>
    <t>119</t>
  </si>
  <si>
    <t>899104112</t>
  </si>
  <si>
    <t>Osazení poklopů litinových nebo ocelových včetně rámů pro třídu zatížení D400, E600</t>
  </si>
  <si>
    <t>749909197</t>
  </si>
  <si>
    <t>Osazení poklopů litinových a ocelových včetně rámů pro třídu zatížení D400, E600</t>
  </si>
  <si>
    <t>120</t>
  </si>
  <si>
    <t>59224660</t>
  </si>
  <si>
    <t>poklop šachtový betonová výplň+litina 785(610)x16mm D400 bez odvětrání</t>
  </si>
  <si>
    <t>-1565785237</t>
  </si>
  <si>
    <t>121</t>
  </si>
  <si>
    <t>899401112</t>
  </si>
  <si>
    <t>Osazení poklopů litinových šoupátkových</t>
  </si>
  <si>
    <t>-955311294</t>
  </si>
  <si>
    <t>122</t>
  </si>
  <si>
    <t>7.2.13</t>
  </si>
  <si>
    <t>uliční poklop šoupatový 7.2.13</t>
  </si>
  <si>
    <t>-1788624061</t>
  </si>
  <si>
    <t>Pitná voda Uliční poklopy uliční poklop šoupatový 7.2.13</t>
  </si>
  <si>
    <t>123</t>
  </si>
  <si>
    <t>7.2.10.</t>
  </si>
  <si>
    <t>deska podkladová pro poklop uliční polyamidový 7.2.10 univerzální</t>
  </si>
  <si>
    <t>-749016869</t>
  </si>
  <si>
    <t>124</t>
  </si>
  <si>
    <t>899713111</t>
  </si>
  <si>
    <t>Orientační tabulky na sloupku betonovém nebo ocelovém</t>
  </si>
  <si>
    <t>-424804777</t>
  </si>
  <si>
    <t>Orientační tabulky na vodovodních a kanalizačních řadech na sloupku ocelovém nebo betonovém</t>
  </si>
  <si>
    <t>125</t>
  </si>
  <si>
    <t>899721111</t>
  </si>
  <si>
    <t>Signalizační vodič DN do 150 mm na potrubí</t>
  </si>
  <si>
    <t>286285892</t>
  </si>
  <si>
    <t>Signalizační vodič na potrubí DN do 150 mm</t>
  </si>
  <si>
    <t>126</t>
  </si>
  <si>
    <t>899722112</t>
  </si>
  <si>
    <t>Krytí potrubí z plastů výstražnou fólií z PVC 25 cm</t>
  </si>
  <si>
    <t>-1178938666</t>
  </si>
  <si>
    <t>Krytí potrubí z plastů výstražnou fólií z PVC šířky 25 cm</t>
  </si>
  <si>
    <t>Potrubí z trub litinových</t>
  </si>
  <si>
    <t>127</t>
  </si>
  <si>
    <t>850245121</t>
  </si>
  <si>
    <t>Výřez nebo výsek na potrubí z trub litinových tlakových nebo plastických hmot DN 80</t>
  </si>
  <si>
    <t>-949931411</t>
  </si>
  <si>
    <t>850265121</t>
  </si>
  <si>
    <t>Výřez nebo výsek na potrubí z trub litinových tlakových nebo plastických hmot DN 100</t>
  </si>
  <si>
    <t>-208010293</t>
  </si>
  <si>
    <t>129</t>
  </si>
  <si>
    <t>850355121</t>
  </si>
  <si>
    <t>Výřez nebo výsek na potrubí z trub litinových tlakových nebo plastických hmot DN 200</t>
  </si>
  <si>
    <t>-224658790</t>
  </si>
  <si>
    <t>8-1</t>
  </si>
  <si>
    <t>Trubní vedení - spojovací materiál + zajištění</t>
  </si>
  <si>
    <t>130</t>
  </si>
  <si>
    <t>HWL.883002010000</t>
  </si>
  <si>
    <t>ŠROUB S MATICÍ NEREZ A2 M20/100</t>
  </si>
  <si>
    <t>1963110043</t>
  </si>
  <si>
    <t>131</t>
  </si>
  <si>
    <t>HWL.887202000000</t>
  </si>
  <si>
    <t xml:space="preserve">PODLOŽKA  NEREZ M20</t>
  </si>
  <si>
    <t>1797670600</t>
  </si>
  <si>
    <t>Ostatní konstrukce a práce, bourání</t>
  </si>
  <si>
    <t>132</t>
  </si>
  <si>
    <t>914511111</t>
  </si>
  <si>
    <t>Montáž sloupku dopravních značek délky do 3,5 m s betonovým základem</t>
  </si>
  <si>
    <t>1761061910</t>
  </si>
  <si>
    <t>Montáž sloupku dopravních značek délky do 3,5 m do betonového základu</t>
  </si>
  <si>
    <t>133</t>
  </si>
  <si>
    <t>4044522-R</t>
  </si>
  <si>
    <t>sloupek Zn 60 - 350 s doplněným modrobílým nátěrem</t>
  </si>
  <si>
    <t>1798614325</t>
  </si>
  <si>
    <t xml:space="preserve">Poznámka k položce:_x000d_
položka obsahuje dodání materiálu, odmaštění povrchu, nátěr </t>
  </si>
  <si>
    <t>134</t>
  </si>
  <si>
    <t>977151128</t>
  </si>
  <si>
    <t>Jádrové vrty diamantovými korunkami do D 300 mm do stavebních materiálů</t>
  </si>
  <si>
    <t>-1659988869</t>
  </si>
  <si>
    <t>Jádrové vrty diamantovými korunkami do stavebních materiálů (železobetonu, betonu, cihel, obkladů, dlažeb, kamene) průměru přes 250 do 300 mm</t>
  </si>
  <si>
    <t>997</t>
  </si>
  <si>
    <t>Přesun sutě</t>
  </si>
  <si>
    <t>135</t>
  </si>
  <si>
    <t>997013501</t>
  </si>
  <si>
    <t>Odvoz suti a vybouraných hmot na skládku nebo meziskládku do 1 km se složením</t>
  </si>
  <si>
    <t>111003965</t>
  </si>
  <si>
    <t>Odvoz suti a vybouraných hmot na skládku nebo meziskládku se složením, na vzdálenost do 1 km</t>
  </si>
  <si>
    <t>"beton armovaný" 0,085</t>
  </si>
  <si>
    <t>"odvoz na skládku 8 km"</t>
  </si>
  <si>
    <t>136</t>
  </si>
  <si>
    <t>997013509</t>
  </si>
  <si>
    <t>Příplatek k odvozu suti a vybouraných hmot na skládku ZKD 1 km přes 1 km</t>
  </si>
  <si>
    <t>1539490753</t>
  </si>
  <si>
    <t>Odvoz suti a vybouraných hmot na skládku nebo meziskládku se složením, na vzdálenost Příplatek k ceně za každý další i započatý 1 km přes 1 km</t>
  </si>
  <si>
    <t>"odvoz na skládku 8 km" 0,085*7</t>
  </si>
  <si>
    <t>137</t>
  </si>
  <si>
    <t>997221625</t>
  </si>
  <si>
    <t>Poplatek za uložení na skládce (skládkovné) stavebního odpadu železobetonového kód odpadu 17 01 01</t>
  </si>
  <si>
    <t>-1164332588</t>
  </si>
  <si>
    <t>Poplatek za uložení stavebního odpadu na skládce (skládkovné) z armovaného betonu zatříděného do Katalogu odpadů pod kódem 17 01 01</t>
  </si>
  <si>
    <t>998</t>
  </si>
  <si>
    <t>Přesun hmot</t>
  </si>
  <si>
    <t>138</t>
  </si>
  <si>
    <t>998273102</t>
  </si>
  <si>
    <t>Přesun hmot pro trubní vedení z trub litinových otevřený výkop</t>
  </si>
  <si>
    <t>-2031862410</t>
  </si>
  <si>
    <t>Přesun hmot pro trubní vedení hloubené z trub litinových pro vodovody nebo kanalizace v otevřeném výkopu dopravní vzdálenost do 15 m</t>
  </si>
  <si>
    <t>02 - SO 05 - Splašková kanalizace</t>
  </si>
  <si>
    <t>424963811</t>
  </si>
  <si>
    <t>1902060072</t>
  </si>
  <si>
    <t>-303292089</t>
  </si>
  <si>
    <t>-1317289798</t>
  </si>
  <si>
    <t>"pr.hl." 2,437</t>
  </si>
  <si>
    <t>"stoka" 492,2*1,12*2,437</t>
  </si>
  <si>
    <t>"rozšíření pro šachty DN1000" (((2,2*2,2*0,57)*13)+((1,1*2,2*2,437)*13))</t>
  </si>
  <si>
    <t>"kom" -(416,8*1,12*0,44)</t>
  </si>
  <si>
    <t>"štěrk" -(7,3*1,12*0,4)</t>
  </si>
  <si>
    <t>"dlažba" -(21,4*1,12*0,32)</t>
  </si>
  <si>
    <t>"ornice" -(46,7*1,12*0,15)</t>
  </si>
  <si>
    <t>"hloubení rýh 50%" 1231,777*0,5</t>
  </si>
  <si>
    <t>1556102873</t>
  </si>
  <si>
    <t>-429467203</t>
  </si>
  <si>
    <t>"stoka" 492,2*2,0*2,437</t>
  </si>
  <si>
    <t>707901869</t>
  </si>
  <si>
    <t>-2001447153</t>
  </si>
  <si>
    <t>"výkop" 615,889</t>
  </si>
  <si>
    <t>-1915142633</t>
  </si>
  <si>
    <t>"zpětný zásyp" 419,909</t>
  </si>
  <si>
    <t>-1566577250</t>
  </si>
  <si>
    <t>-144432701</t>
  </si>
  <si>
    <t>"zpětný zásyp" -419,909</t>
  </si>
  <si>
    <t>-1374460208</t>
  </si>
  <si>
    <t>13</t>
  </si>
  <si>
    <t>-132159948</t>
  </si>
  <si>
    <t>1029448709</t>
  </si>
  <si>
    <t>"přebytečný výkopek" 615,889</t>
  </si>
  <si>
    <t>54353905</t>
  </si>
  <si>
    <t>"přebytečný výkopek" 195,98</t>
  </si>
  <si>
    <t>-1886520471</t>
  </si>
  <si>
    <t>"výkop" 1231,777</t>
  </si>
  <si>
    <t>1379123077</t>
  </si>
  <si>
    <t>"měrná hmotnost 1,8 CÚ2019" 811,868*1,8</t>
  </si>
  <si>
    <t>1744573289</t>
  </si>
  <si>
    <t>"přebytečný výkopek"1231,777-419,909</t>
  </si>
  <si>
    <t>1681823989</t>
  </si>
  <si>
    <t>"lože šachty" -3,994</t>
  </si>
  <si>
    <t>"obsyp" -321,884</t>
  </si>
  <si>
    <t>"bet. sedlo" -62,259</t>
  </si>
  <si>
    <t>"podklad bet." -3,822</t>
  </si>
  <si>
    <t>-1290096032</t>
  </si>
  <si>
    <t>"měrná hmotnost 2,0, zásyp 50%" 419,909*2,0</t>
  </si>
  <si>
    <t>909697569</t>
  </si>
  <si>
    <t>1316077697</t>
  </si>
  <si>
    <t>"stoka" 1,12*0,655*492,2</t>
  </si>
  <si>
    <t>"objem potrubí DN300" -(0,07963*492,2)</t>
  </si>
  <si>
    <t>-1472990650</t>
  </si>
  <si>
    <t>"měr. hmotnost 2,0" 321,884*2,0</t>
  </si>
  <si>
    <t>-1110835055</t>
  </si>
  <si>
    <t>-1234105370</t>
  </si>
  <si>
    <t>"stoka" 492,2</t>
  </si>
  <si>
    <t>359901111</t>
  </si>
  <si>
    <t>Vyčištění stok</t>
  </si>
  <si>
    <t>-2106873199</t>
  </si>
  <si>
    <t>Vyčištění stok jakékoliv výšky</t>
  </si>
  <si>
    <t>359901211</t>
  </si>
  <si>
    <t>Monitoring stoky jakékoli výšky na nové kanalizaci</t>
  </si>
  <si>
    <t>-541238147</t>
  </si>
  <si>
    <t>Monitoring stok (kamerový systém) jakékoli výšky nová kanalizace</t>
  </si>
  <si>
    <t>1470017237</t>
  </si>
  <si>
    <t>"podklad štěrk šachta DN1000" (1,6*1,6*0,12)*13,0</t>
  </si>
  <si>
    <t>452112111</t>
  </si>
  <si>
    <t>Osazení betonových prstenců nebo rámů v do 100 mm</t>
  </si>
  <si>
    <t>441174313</t>
  </si>
  <si>
    <t>Osazení betonových dílců prstenců nebo rámů pod poklopy a mříže, výšky do 100 mm</t>
  </si>
  <si>
    <t>59224185</t>
  </si>
  <si>
    <t>prstenec šachtový vyrovnávací betonový 625x120x60mm</t>
  </si>
  <si>
    <t>-322649061</t>
  </si>
  <si>
    <t>59224176</t>
  </si>
  <si>
    <t>prstenec šachtový vyrovnávací betonový 625x120x80mm</t>
  </si>
  <si>
    <t>CS ÚRS 2019 02</t>
  </si>
  <si>
    <t>882249211</t>
  </si>
  <si>
    <t>59224187</t>
  </si>
  <si>
    <t>prstenec šachtový vyrovnávací betonový 625x120x100mm</t>
  </si>
  <si>
    <t>1533877679</t>
  </si>
  <si>
    <t>452112121</t>
  </si>
  <si>
    <t>Osazení betonových prstenců nebo rámů v do 200 mm</t>
  </si>
  <si>
    <t>-1975626009</t>
  </si>
  <si>
    <t>Osazení betonových dílců prstenců nebo rámů pod poklopy a mříže, výšky přes 100 do 200 mm</t>
  </si>
  <si>
    <t>59224188</t>
  </si>
  <si>
    <t>prstenec šachtový vyrovnávací betonový 625x120x120mm</t>
  </si>
  <si>
    <t>1193162399</t>
  </si>
  <si>
    <t>452311131</t>
  </si>
  <si>
    <t>Podkladní desky z betonu prostého tř. C 12/15 otevřený výkop</t>
  </si>
  <si>
    <t>-1250416324</t>
  </si>
  <si>
    <t>Podkladní a zajišťovací konstrukce z betonu prostého v otevřeném výkopu desky pod potrubí, stoky a drobné objekty z betonu tř. C 12/15</t>
  </si>
  <si>
    <t>"podklad bet. šachty DN1000" (1,4*1,4*0,15)*13,0</t>
  </si>
  <si>
    <t>452312131.1</t>
  </si>
  <si>
    <t>Sedlové lože z betonu prostého tř. C 12/15 otevřený výkop</t>
  </si>
  <si>
    <t>-805378256</t>
  </si>
  <si>
    <t>Podkladní a zajišťovací konstrukce z betonu prostého v otevřeném výkopu sedlové lože pod potrubí z betonu tř. C 12/15</t>
  </si>
  <si>
    <t>"stoka" 0,61*0,239*492,2</t>
  </si>
  <si>
    <t>"objem potrubí DN300" -(0,0193*492,2)</t>
  </si>
  <si>
    <t>452351101.1</t>
  </si>
  <si>
    <t>-806225520</t>
  </si>
  <si>
    <t>"stoka" 2,0*0,239*492,2</t>
  </si>
  <si>
    <t>"šachty" ((1,4*0,15)*4)*13,0</t>
  </si>
  <si>
    <t>452368211</t>
  </si>
  <si>
    <t>Výztuž podkladních desek nebo bloků nebo pražců otevřený výkop ze svařovaných sítí Kari</t>
  </si>
  <si>
    <t>1718859003</t>
  </si>
  <si>
    <t>Výztuž podkladních desek, bloků nebo pražců v otevřeném výkopu ze svařovaných sítí typu Kari</t>
  </si>
  <si>
    <t>"měrná hmotnost 3,03 kg/m2" 50,96*0,00303</t>
  </si>
  <si>
    <t>831372121</t>
  </si>
  <si>
    <t>Montáž potrubí z trub kameninových hrdlových s integrovaným těsněním výkop sklon do 20 % DN 300</t>
  </si>
  <si>
    <t>1644346287</t>
  </si>
  <si>
    <t>Montáž potrubí z trub kameninových hrdlových s integrovaným těsněním v otevřeném výkopu ve sklonu do 20 % DN 300</t>
  </si>
  <si>
    <t>59710711</t>
  </si>
  <si>
    <t>trouba kameninová glazovaná DN 300 dl 2,50m spojovací systém C Třída 160</t>
  </si>
  <si>
    <t>-290504408</t>
  </si>
  <si>
    <t>"GA" -(14,0*0,6)</t>
  </si>
  <si>
    <t>"GZ" -(14,0*0,6)</t>
  </si>
  <si>
    <t>475,4*1,015 'Přepočtené koeficientem množství</t>
  </si>
  <si>
    <t>59710849</t>
  </si>
  <si>
    <t>trouba kameninová glazovaná zkrácená DN 300 dl 60(75)cm třída 160 spojovací systém C</t>
  </si>
  <si>
    <t>630792345</t>
  </si>
  <si>
    <t>59710879</t>
  </si>
  <si>
    <t>trouba kameninová glazovaná zkrácená bez hrdla DN 300 dl 60(75)cm třída 160 spojovací systém C</t>
  </si>
  <si>
    <t>-1084202193</t>
  </si>
  <si>
    <t>837372221</t>
  </si>
  <si>
    <t>Montáž kameninových tvarovek jednoosých s integrovaným těsněním otevřený výkop DN 300</t>
  </si>
  <si>
    <t>76658865</t>
  </si>
  <si>
    <t>Montáž kameninových tvarovek na potrubí z trub kameninových v otevřeném výkopu s integrovaným těsněním jednoosých DN 300</t>
  </si>
  <si>
    <t>597118770</t>
  </si>
  <si>
    <t>vložka kameninová glazovaná šachtová DN 300 spojovací systém F, tř.160</t>
  </si>
  <si>
    <t>978423349</t>
  </si>
  <si>
    <t>892372121</t>
  </si>
  <si>
    <t>Tlaková zkouška vzduchem potrubí DN 300 těsnícím vakem ucpávkovým</t>
  </si>
  <si>
    <t>úsek</t>
  </si>
  <si>
    <t>-445786506</t>
  </si>
  <si>
    <t>Tlakové zkoušky vzduchem těsnícími vaky ucpávkovými DN 300</t>
  </si>
  <si>
    <t>894138001</t>
  </si>
  <si>
    <t>Příplatek ZKD 0,60 m výšky vstupu na stokách</t>
  </si>
  <si>
    <t>226856430</t>
  </si>
  <si>
    <t>Šachty kanalizační zděné Příplatek k cenám šachet na stokách kruhových a vejčitých za každých dalších 0,60 m výšky</t>
  </si>
  <si>
    <t>(2,33+1,65+2,22+1,8+2,02+2,0+2,39+2,22+3,03+3,22+2,43+2,08+3,0)/13</t>
  </si>
  <si>
    <t>(2,338-1,5)/0,6</t>
  </si>
  <si>
    <t>"zaokrouhleno na 1 ks"</t>
  </si>
  <si>
    <t>13,0*1,0</t>
  </si>
  <si>
    <t>894411311</t>
  </si>
  <si>
    <t>Osazení betonových nebo železobetonových dílců pro šachty skruží rovných</t>
  </si>
  <si>
    <t>-167646597</t>
  </si>
  <si>
    <t>59224050</t>
  </si>
  <si>
    <t>skruž pro kanalizační šachty se zabudovanými stupadly 100x25x12cm</t>
  </si>
  <si>
    <t>-639412733</t>
  </si>
  <si>
    <t>59224051</t>
  </si>
  <si>
    <t>skruž pro kanalizační šachty se zabudovanými stupadly 100x50x12cm</t>
  </si>
  <si>
    <t>-244349731</t>
  </si>
  <si>
    <t>59224052</t>
  </si>
  <si>
    <t>skruž pro kanalizační šachty se zabudovanými stupadly 100x100x12cm</t>
  </si>
  <si>
    <t>-216372647</t>
  </si>
  <si>
    <t>59224348</t>
  </si>
  <si>
    <t>těsnění elastomerové pro spojení šachetních dílů DN 1000</t>
  </si>
  <si>
    <t>-1511265295</t>
  </si>
  <si>
    <t>-1497455246</t>
  </si>
  <si>
    <t>689130458</t>
  </si>
  <si>
    <t>894414111</t>
  </si>
  <si>
    <t>Osazení betonových nebo železobetonových dílců pro šachty skruží základových (dno)</t>
  </si>
  <si>
    <t>-1367542449</t>
  </si>
  <si>
    <t>59224337</t>
  </si>
  <si>
    <t>dno betonové šachty kanalizační přímé 100x60x40cm</t>
  </si>
  <si>
    <t>-1865281050</t>
  </si>
  <si>
    <t>-937143738</t>
  </si>
  <si>
    <t>1808727616</t>
  </si>
  <si>
    <t>55241402</t>
  </si>
  <si>
    <t>poklop šachtový s rámem DN 600 třída D400 bez odvětrání</t>
  </si>
  <si>
    <t>-286232704</t>
  </si>
  <si>
    <t>-309892945</t>
  </si>
  <si>
    <t>977151131</t>
  </si>
  <si>
    <t>Jádrové vrty diamantovými korunkami do D 400 mm do stavebních materiálů</t>
  </si>
  <si>
    <t>270389021</t>
  </si>
  <si>
    <t>Jádrové vrty diamantovými korunkami do stavebních materiálů (železobetonu, betonu, cihel, obkladů, dlažeb, kamene) průměru přes 350 do 400 mm</t>
  </si>
  <si>
    <t>1919946510</t>
  </si>
  <si>
    <t>"železobeton" 0,151</t>
  </si>
  <si>
    <t>"odvoz na skládku 6 km"</t>
  </si>
  <si>
    <t>1010025427</t>
  </si>
  <si>
    <t>"odvoz na skládku 6 km" 0,151*5</t>
  </si>
  <si>
    <t>512</t>
  </si>
  <si>
    <t>-1263084730</t>
  </si>
  <si>
    <t>998275101</t>
  </si>
  <si>
    <t>Přesun hmot pro trubní vedení z trub kameninových otevřený výkop</t>
  </si>
  <si>
    <t>-1938198062</t>
  </si>
  <si>
    <t>Přesun hmot pro trubní vedení hloubené z trub kameninových pro kanalizace v otevřeném výkopu dopravní vzdálenost do 15 m</t>
  </si>
  <si>
    <t>03 - SO 06 - Přeložka sdělovacích kabelů</t>
  </si>
  <si>
    <t>VRN - Vedlejší rozpočtové náklady</t>
  </si>
  <si>
    <t xml:space="preserve">    VRN1 - Průzkumné, geodetické a projektové práce</t>
  </si>
  <si>
    <t>R01</t>
  </si>
  <si>
    <t>vymístění sdělovacího kabelu</t>
  </si>
  <si>
    <t>1816361038</t>
  </si>
  <si>
    <t>Poznámka k položce:_x000d_
vč. zemních prací_x000d_
ložné pískové vrstvy_x000d_
zásypu</t>
  </si>
  <si>
    <t>1,0*40,0</t>
  </si>
  <si>
    <t>VRN</t>
  </si>
  <si>
    <t>Vedlejší rozpočtové náklady</t>
  </si>
  <si>
    <t>VRN1</t>
  </si>
  <si>
    <t>Průzkumné, geodetické a projektové práce</t>
  </si>
  <si>
    <t>012303000</t>
  </si>
  <si>
    <t>Geodetické práce po výstavbě</t>
  </si>
  <si>
    <t>Kč</t>
  </si>
  <si>
    <t>1024</t>
  </si>
  <si>
    <t>1512402590</t>
  </si>
  <si>
    <t>Poznámka k položce:_x000d_
geodetické zaměření metalického kabelu v nové trase dle směrnic CETIN</t>
  </si>
  <si>
    <t>04a - Oprava povrchů-uznatelné náklady</t>
  </si>
  <si>
    <t xml:space="preserve">    5 - Komunikace pozemní</t>
  </si>
  <si>
    <t>113105113</t>
  </si>
  <si>
    <t>Rozebrání dlažeb z lomového kamene kladených na MC vyspárované MC</t>
  </si>
  <si>
    <t>310857631</t>
  </si>
  <si>
    <t>Rozebrání dlažeb z lomového kamene s přemístěním hmot na skládku na vzdálenost do 3 m nebo s naložením na dopravní prostředek, kladených do cementové malty se spárami zalitými cementovou maltou</t>
  </si>
  <si>
    <t>"přídlažba" 22,0*0,3</t>
  </si>
  <si>
    <t>113107212</t>
  </si>
  <si>
    <t>Odstranění podkladu z kameniva těženého tl 200 mm strojně pl přes 200 m2</t>
  </si>
  <si>
    <t>-1625160778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</si>
  <si>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</si>
  <si>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>"SO04"</t>
  </si>
  <si>
    <t>"cesta" 2,0*(40,3*0,9)</t>
  </si>
  <si>
    <t>"kom" 5,0*4,0+237,8*0,8+12,5*0,8+1159,9*0,9+2,0*2,0</t>
  </si>
  <si>
    <t>"štěrk" 21,3*0,9</t>
  </si>
  <si>
    <t>113107323</t>
  </si>
  <si>
    <t>Odstranění podkladu z kameniva drceného tl 300 mm strojně pl do 50 m2</t>
  </si>
  <si>
    <t>-1389418754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</si>
  <si>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</si>
  <si>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113153111-R</t>
  </si>
  <si>
    <t>Odstranění podkladů zpevněných ploch z kameniva stabilizovaného cementem</t>
  </si>
  <si>
    <t>-1828374169</t>
  </si>
  <si>
    <t>Odstranění podkladů zpevněných ploch s přemístěním na skládku na vzdálenost do 20 m nebo s naložením na dopravní prostředek ze štěrkopísku stabilizovaného cementem</t>
  </si>
  <si>
    <t>"kom" 237,8*0,8+12,5*0,8+1159,9*0,9+2,0*2,0</t>
  </si>
  <si>
    <t>113154332</t>
  </si>
  <si>
    <t>Frézování živičného krytu tl 40 mm pruh š 2 m pl do 10000 m2 bez překážek v trase</t>
  </si>
  <si>
    <t>1975156588</t>
  </si>
  <si>
    <t>Frézování živičného podkladu nebo krytu s naložením na dopravní prostředek plochy přes 1 000 do 10 000 m2 bez překážek v trase pruhu šířky přes 1 m do 2 m, tloušťky vrstvy 40 mm</t>
  </si>
  <si>
    <t>"odečteno digitálně" 5410,0</t>
  </si>
  <si>
    <t>1131543-R1</t>
  </si>
  <si>
    <t>Frézování živičného krytu tl 70 mm pruh š 1 m pl do 10000 m2 bez překážek v trase</t>
  </si>
  <si>
    <t>1332570822</t>
  </si>
  <si>
    <t>Frézování živičného podkladu nebo krytu s naložením na dopravní prostředek plochy přes 1 000 do 10 000 m2 bez překážek v trase pruhu šířky do 1 m, tloušťky vrstvy 70 mm</t>
  </si>
  <si>
    <t>113201112</t>
  </si>
  <si>
    <t>Vytrhání obrub silničních ležatých</t>
  </si>
  <si>
    <t>-327127113</t>
  </si>
  <si>
    <t>Vytrhání obrub s vybouráním lože, s přemístěním hmot na skládku na vzdálenost do 3 m nebo s naložením na dopravní prostředek silničních ležatých</t>
  </si>
  <si>
    <t>6,0</t>
  </si>
  <si>
    <t>113202111</t>
  </si>
  <si>
    <t>Vytrhání obrub krajníků obrubníků stojatých</t>
  </si>
  <si>
    <t>1887296230</t>
  </si>
  <si>
    <t>Vytrhání obrub s vybouráním lože, s přemístěním hmot na skládku na vzdálenost do 3 m nebo s naložením na dopravní prostředek z krajníků nebo obrubníků stojatých</t>
  </si>
  <si>
    <t>42,0+62,0+9,0</t>
  </si>
  <si>
    <t>121151123</t>
  </si>
  <si>
    <t>Sejmutí ornice plochy přes 500 m2 tl vrstvy do 200 mm strojně</t>
  </si>
  <si>
    <t>-856145244</t>
  </si>
  <si>
    <t>Sejmutí ornice strojně při souvislé ploše přes 500 m2, tl. vrstvy do 200 mm</t>
  </si>
  <si>
    <t>"SO04" 2,0*2,8+204,2*2,9</t>
  </si>
  <si>
    <t>304162979</t>
  </si>
  <si>
    <t>"ornice" 89,667</t>
  </si>
  <si>
    <t>167151101</t>
  </si>
  <si>
    <t>Nakládání výkopku z hornin třídy těžitelnosti I, skupiny 1 až 3 do 100 m3</t>
  </si>
  <si>
    <t>480249992</t>
  </si>
  <si>
    <t>Nakládání, skládání a překládání neulehlého výkopku nebo sypaniny strojně nakládání, množství do 100 m3, z horniny třídy těžitelnosti I, skupiny 1 až 3</t>
  </si>
  <si>
    <t>180405114</t>
  </si>
  <si>
    <t>Založení trávníku ve vegetačních prefabrikátech výsevem směsi semene v rovině a ve svahu do 1:5</t>
  </si>
  <si>
    <t>1516562783</t>
  </si>
  <si>
    <t>Založení trávníků ve vegetačních dlaždicích nebo prefabrikátech výsevem směsi substrátu a semene v rovině nebo na svahu do 1:5</t>
  </si>
  <si>
    <t>005724720</t>
  </si>
  <si>
    <t>osivo směs travní krajinná-rovinná</t>
  </si>
  <si>
    <t>kg</t>
  </si>
  <si>
    <t>1138763795</t>
  </si>
  <si>
    <t>597,78*0,03 'Přepočtené koeficientem množství</t>
  </si>
  <si>
    <t>181351113</t>
  </si>
  <si>
    <t>Rozprostření ornice tl vrstvy do 200 mm pl přes 500 m2 v rovině nebo ve svahu do 1:5 strojně</t>
  </si>
  <si>
    <t>782274158</t>
  </si>
  <si>
    <t>Rozprostření a urovnání ornice v rovině nebo ve svahu sklonu do 1:5 strojně při souvislé ploše přes 500 m2, tl. vrstvy do 200 mm</t>
  </si>
  <si>
    <t>Komunikace pozemní</t>
  </si>
  <si>
    <t>564651111</t>
  </si>
  <si>
    <t>Podklad z kameniva hrubého drceného vel. 63-125 mm tl 150 mm</t>
  </si>
  <si>
    <t>-28228513</t>
  </si>
  <si>
    <t>Podklad z kameniva hrubého drceného vel. 63-125 mm, s rozprostřením a zhutněním, po zhutnění tl. 150 mm</t>
  </si>
  <si>
    <t>"cesta" 40,3*0,9</t>
  </si>
  <si>
    <t>564671111</t>
  </si>
  <si>
    <t>Podklad z kameniva hrubého drceného vel. 63-125 mm tl 250 mm</t>
  </si>
  <si>
    <t>-1883915078</t>
  </si>
  <si>
    <t>Podklad z kameniva hrubého drceného vel. 63-125 mm, s rozprostřením a zhutněním, po zhutnění tl. 250 mm</t>
  </si>
  <si>
    <t>564851111</t>
  </si>
  <si>
    <t>Podklad ze štěrkodrtě ŠD tl 150 mm</t>
  </si>
  <si>
    <t>795855063</t>
  </si>
  <si>
    <t>Podklad ze štěrkodrti ŠD s rozprostřením a zhutněním, po zhutnění tl. 150 mm</t>
  </si>
  <si>
    <t>Poznámka k položce:_x000d_
Podrcení, zavibrování (0/22) - 1 x 35 kg/m2</t>
  </si>
  <si>
    <t>564861111</t>
  </si>
  <si>
    <t>Podklad ze štěrkodrtě ŠD tl 200 mm</t>
  </si>
  <si>
    <t>1719754444</t>
  </si>
  <si>
    <t>Podklad ze štěrkodrti ŠD s rozprostřením a zhutněním, po zhutnění tl. 200 mm</t>
  </si>
  <si>
    <t>565155111</t>
  </si>
  <si>
    <t>Asfaltový beton vrstva podkladní ACP 16 (obalované kamenivo OKS) tl 70 mm š do 3 m</t>
  </si>
  <si>
    <t>2122012686</t>
  </si>
  <si>
    <t>Asfaltový beton vrstva podkladní ACP 16 (obalované kamenivo střednězrnné - OKS) s rozprostřením a zhutněním v pruhu šířky přes 1,5 do 3 m, po zhutnění tl. 70 mm</t>
  </si>
  <si>
    <t>567122112</t>
  </si>
  <si>
    <t>Podklad ze směsi stmelené cementem SC C 8/10 (KSC I) tl 130 mm</t>
  </si>
  <si>
    <t>-405508720</t>
  </si>
  <si>
    <t>Podklad ze směsi stmelené cementem SC bez dilatačních spár, s rozprostřením a zhutněním SC C 8/10 (KSC I), po zhutnění tl. 130 mm</t>
  </si>
  <si>
    <t>573211111</t>
  </si>
  <si>
    <t>Postřik živičný spojovací z asfaltu v množství 0,60 kg/m2</t>
  </si>
  <si>
    <t>1745102218</t>
  </si>
  <si>
    <t>Postřik spojovací PS bez posypu kamenivem z asfaltu silničního, v množství 0,60 kg/m2</t>
  </si>
  <si>
    <t>577134111</t>
  </si>
  <si>
    <t>Asfaltový beton vrstva obrusná ACO 11 (ABS) tř. I tl 40 mm š do 3 m z nemodifikovaného asfaltu</t>
  </si>
  <si>
    <t>-1207319475</t>
  </si>
  <si>
    <t>Asfaltový beton vrstva obrusná ACO 11 (ABS) s rozprostřením a se zhutněním z nemodifikovaného asfaltu v pruhu šířky do 3 m tř. I, po zhutnění tl. 40 mm</t>
  </si>
  <si>
    <t>594511111</t>
  </si>
  <si>
    <t>Dlažba z lomového kamene s provedením lože z betonu</t>
  </si>
  <si>
    <t>-1707916137</t>
  </si>
  <si>
    <t>Dlažba nebo přídlažba z lomového kamene lomařsky upraveného rigolového v ploše vodorovné nebo ve sklonu tl. do 250 mm, bez vyplnění spár, s provedením lože tl. 50 mm z betonu</t>
  </si>
  <si>
    <t>916131113</t>
  </si>
  <si>
    <t>Osazení silničního obrubníku betonového ležatého s boční opěrou do lože z betonu prostého</t>
  </si>
  <si>
    <t>-2132008422</t>
  </si>
  <si>
    <t>Osazení silničního obrubníku betonového se zřízením lože, s vyplněním a zatřením spár cementovou maltou ležatého s boční opěrou z betonu prostého, do lože z betonu prostého</t>
  </si>
  <si>
    <t>59217031</t>
  </si>
  <si>
    <t>obrubník betonový silniční 1000x150x250mm</t>
  </si>
  <si>
    <t>-707241787</t>
  </si>
  <si>
    <t>"výměna" 4,0</t>
  </si>
  <si>
    <t>916131213</t>
  </si>
  <si>
    <t>Osazení silničního obrubníku betonového stojatého s boční opěrou do lože z betonu prostého</t>
  </si>
  <si>
    <t>151066026</t>
  </si>
  <si>
    <t>Osazení silničního obrubníku betonového se zřízením lože, s vyplněním a zatřením spár cementovou maltou stojatého s boční opěrou z betonu prostého, do lože z betonu prostého</t>
  </si>
  <si>
    <t>558541995</t>
  </si>
  <si>
    <t>"výměna" 21,0</t>
  </si>
  <si>
    <t>919112233</t>
  </si>
  <si>
    <t>Řezání spár pro vytvoření komůrky š 20 mm hl 40 mm pro těsnící zálivku v živičném krytu</t>
  </si>
  <si>
    <t>1969930132</t>
  </si>
  <si>
    <t>Řezání dilatačních spár v živičném krytu vytvoření komůrky pro těsnící zálivku šířky 20 mm, hloubky 40 mm</t>
  </si>
  <si>
    <t>"odečteno digitálně" 830,0</t>
  </si>
  <si>
    <t>919121132</t>
  </si>
  <si>
    <t>Těsnění spár zálivkou za studena pro komůrky š 20 mm hl 40 mm s těsnicím profilem</t>
  </si>
  <si>
    <t>1441567204</t>
  </si>
  <si>
    <t>Utěsnění dilatačních spár zálivkou za studena v cementobetonovém nebo živičném krytu včetně adhezního nátěru s těsnicím profilem pod zálivkou, pro komůrky šířky 20 mm, hloubky 40 mm</t>
  </si>
  <si>
    <t>919735111</t>
  </si>
  <si>
    <t>Řezání stávajícího živičného krytu hl do 50 mm</t>
  </si>
  <si>
    <t>1348391667</t>
  </si>
  <si>
    <t>Řezání stávajícího živičného krytu nebo podkladu hloubky do 50 mm</t>
  </si>
  <si>
    <t>919735112</t>
  </si>
  <si>
    <t>Řezání stávajícího živičného krytu hl do 100 mm</t>
  </si>
  <si>
    <t>368965984</t>
  </si>
  <si>
    <t>Řezání stávajícího živičného krytu nebo podkladu hloubky přes 50 do 100 mm</t>
  </si>
  <si>
    <t>"vodovod"</t>
  </si>
  <si>
    <t>"asfaltové plochy"</t>
  </si>
  <si>
    <t>"V-III.-1 DN200" 945,9*2,0</t>
  </si>
  <si>
    <t>"V-III.-1/1 DN200" 213,0*2,0</t>
  </si>
  <si>
    <t>"V-III.-1/2 DN80" 158,6*2,0</t>
  </si>
  <si>
    <t>"V-III.-1/2.1 DN80" 65,0*2,0</t>
  </si>
  <si>
    <t>"propoje DN80" 14,1*2,0</t>
  </si>
  <si>
    <t>"propoje DN100" 12,4*2,0</t>
  </si>
  <si>
    <t>"šoupě Michelský vrch" 2,0*2,0</t>
  </si>
  <si>
    <t>919-R1</t>
  </si>
  <si>
    <t>Ochrana stávajícího propustku DN300</t>
  </si>
  <si>
    <t>-1530590725</t>
  </si>
  <si>
    <t>Ochrana stávajícího propustku DN300 během výkopových prací</t>
  </si>
  <si>
    <t>935114121</t>
  </si>
  <si>
    <t>Štěrbinový odvodňovací betonový žlab 450x500 mm bez vnitřního spádu se základem</t>
  </si>
  <si>
    <t>946192685</t>
  </si>
  <si>
    <t>Štěrbinový odvodňovací betonový žlab se základem z betonu prostého a s obetonováním rozměru 450x500 mm bez obrubníku bez vnitřního spádu</t>
  </si>
  <si>
    <t>966008222</t>
  </si>
  <si>
    <t>Bourání betonového nebo polymerbetonového odvodňovacího žlabu š přes 200 mm</t>
  </si>
  <si>
    <t>526517772</t>
  </si>
  <si>
    <t>Bourání odvodňovacího žlabu s odklizením a uložením vybouraného materiálu na skládku na vzdálenost do 10 m nebo s naložením na dopravní prostředek betonového nebo polymerbetonového s krycím roštem šířky přes 200 mm</t>
  </si>
  <si>
    <t>979024443</t>
  </si>
  <si>
    <t>Očištění vybouraných obrubníků a krajníků silničních</t>
  </si>
  <si>
    <t>-776702924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</si>
  <si>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</si>
  <si>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"stojaté" 92,0</t>
  </si>
  <si>
    <t>"ležatý" 2,0</t>
  </si>
  <si>
    <t>997221551</t>
  </si>
  <si>
    <t>Vodorovná doprava suti ze sypkých materiálů do 1 km</t>
  </si>
  <si>
    <t>1685411668</t>
  </si>
  <si>
    <t>Vodorovná doprava suti bez naložení, ale se složením a s hrubým urovnáním ze sypkých materiálů, na vzdálenost do 1 km</t>
  </si>
  <si>
    <t>"kamenivo" 407,958+8,435</t>
  </si>
  <si>
    <t>"živice" 319,526+497,72</t>
  </si>
  <si>
    <t>"celková vzdálenost 6 km"</t>
  </si>
  <si>
    <t>997221559</t>
  </si>
  <si>
    <t>Příplatek ZKD 1 km u vodorovné dopravy suti ze sypkých materiálů</t>
  </si>
  <si>
    <t>-1202109366</t>
  </si>
  <si>
    <t>Vodorovná doprava suti bez naložení, ale se složením a s hrubým urovnáním Příplatek k ceně za každý další i započatý 1 km přes 1 km</t>
  </si>
  <si>
    <t>"celková vzdálenost 6 Km" 1233,639*5,0</t>
  </si>
  <si>
    <t>997221561</t>
  </si>
  <si>
    <t>Vodorovná doprava suti z kusových materiálů do 1 km</t>
  </si>
  <si>
    <t>-1020450938</t>
  </si>
  <si>
    <t>Vodorovná doprava suti bez naložení, ale se složením a s hrubým urovnáním z kusových materiálů, na vzdálenost do 1 km</t>
  </si>
  <si>
    <t>"beton prostý" 2196,744</t>
  </si>
  <si>
    <t>997221569</t>
  </si>
  <si>
    <t>Příplatek ZKD 1 km u vodorovné dopravy suti z kusových materiálů</t>
  </si>
  <si>
    <t>752570929</t>
  </si>
  <si>
    <t>"odvoz na skládku 6 km" 2196,744*5,0</t>
  </si>
  <si>
    <t>997221571</t>
  </si>
  <si>
    <t>Vodorovná doprava vybouraných hmot do 1 km</t>
  </si>
  <si>
    <t>-796499946</t>
  </si>
  <si>
    <t>Vodorovná doprava vybouraných hmot bez naložení, ale se složením a s hrubým urovnáním na vzdálenost do 1 km</t>
  </si>
  <si>
    <t>"žlaby" 23,1</t>
  </si>
  <si>
    <t>997221579</t>
  </si>
  <si>
    <t>Příplatek ZKD 1 km u vodorovné dopravy vybouraných hmot</t>
  </si>
  <si>
    <t>1593655891</t>
  </si>
  <si>
    <t>Vodorovná doprava vybouraných hmot bez naložení, ale se složením a s hrubým urovnáním na vzdálenost Příplatek k ceně za každý další i započatý 1 km přes 1 km</t>
  </si>
  <si>
    <t>"odvoz na skládku 6 km" 23,1*5,0</t>
  </si>
  <si>
    <t>997221615</t>
  </si>
  <si>
    <t>Poplatek za uložení na skládce (skládkovné) stavebního odpadu betonového kód odpadu 17 01 01</t>
  </si>
  <si>
    <t>1816650276</t>
  </si>
  <si>
    <t>Poplatek za uložení stavebního odpadu na skládce (skládkovné) z prostého betonu zatříděného do Katalogu odpadů pod kódem 17 01 01</t>
  </si>
  <si>
    <t>1907912215</t>
  </si>
  <si>
    <t>"ŽB" 23,1</t>
  </si>
  <si>
    <t>997221645</t>
  </si>
  <si>
    <t>Poplatek za uložení na skládce (skládkovné) odpadu asfaltového bez dehtu kód odpadu 17 03 02</t>
  </si>
  <si>
    <t>-788929913</t>
  </si>
  <si>
    <t>Poplatek za uložení stavebního odpadu na skládce (skládkovné) asfaltového bez obsahu dehtu zatříděného do Katalogu odpadů pod kódem 17 03 02</t>
  </si>
  <si>
    <t>997221655</t>
  </si>
  <si>
    <t>-731823536</t>
  </si>
  <si>
    <t>998225111</t>
  </si>
  <si>
    <t>Přesun hmot pro pozemní komunikace s krytem z kamene, monolitickým betonovým nebo živičným</t>
  </si>
  <si>
    <t>1045922879</t>
  </si>
  <si>
    <t>Přesun hmot pro komunikace s krytem z kameniva, monolitickým betonovým nebo živičným dopravní vzdálenost do 200 m jakékoliv délky objektu</t>
  </si>
  <si>
    <t>04b - Oprava povrchů-neuznatelné náklady</t>
  </si>
  <si>
    <t>113106171</t>
  </si>
  <si>
    <t>Rozebrání dlažeb vozovek ze zámkové dlažby s ložem z kameniva ručně</t>
  </si>
  <si>
    <t>1612427608</t>
  </si>
  <si>
    <t>Rozebrání dlažeb a dílců vozovek a ploch s přemístěním hmot na skládku na vzdálenost do 3 m nebo s naložením na dopravní prostředek, s jakoukoliv výplní spár ručně ze zámkové dlažby s ložem z kameniva</t>
  </si>
  <si>
    <t>"dlažba" 21,4*1,5</t>
  </si>
  <si>
    <t>"SO05"</t>
  </si>
  <si>
    <t>"kom" 416,8*1,12</t>
  </si>
  <si>
    <t>"štěrk" 7,3*1,12</t>
  </si>
  <si>
    <t>1234959192</t>
  </si>
  <si>
    <t xml:space="preserve">"SO05" </t>
  </si>
  <si>
    <t>1131541-R1</t>
  </si>
  <si>
    <t>Frézování živičného krytu tl 70 mm pruh š 1 m pl do 500 m2 bez překážek v trase</t>
  </si>
  <si>
    <t>1653827809</t>
  </si>
  <si>
    <t>Frézování živičného podkladu nebo krytu s naložením na dopravní prostředek plochy do 500 m2 bez překážek v trase pruhu šířky přes 0,5 m do 1 m, tloušťky vrstvy 70 mm</t>
  </si>
  <si>
    <t>8,0</t>
  </si>
  <si>
    <t>70,0</t>
  </si>
  <si>
    <t>121151113</t>
  </si>
  <si>
    <t>Sejmutí ornice plochy do 500 m2 tl vrstvy do 200 mm strojně</t>
  </si>
  <si>
    <t>221545454</t>
  </si>
  <si>
    <t>Sejmutí ornice strojně při souvislé ploše přes 100 do 500 m2, tl. vrstvy do 200 mm</t>
  </si>
  <si>
    <t>"SO05" 46,7*3,12</t>
  </si>
  <si>
    <t>"ornice" 21,86</t>
  </si>
  <si>
    <t>796295432</t>
  </si>
  <si>
    <t>145,704*0,03 'Přepočtené koeficientem množství</t>
  </si>
  <si>
    <t>181351103</t>
  </si>
  <si>
    <t>Rozprostření ornice tl vrstvy do 200 mm pl do 500 m2 v rovině nebo ve svahu do 1:5 strojně</t>
  </si>
  <si>
    <t>1325154905</t>
  </si>
  <si>
    <t>Rozprostření a urovnání ornice v rovině nebo ve svahu sklonu do 1:5 strojně při souvislé ploše přes 100 do 500 m2, tl. vrstvy do 200 mm</t>
  </si>
  <si>
    <t>596212210</t>
  </si>
  <si>
    <t>Kladení zámkové dlažby pozemních komunikací tl 80 mm skupiny A pl do 50 m2</t>
  </si>
  <si>
    <t>-197205569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</si>
  <si>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</si>
  <si>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"výměna" 2,0</t>
  </si>
  <si>
    <t>"kanalizace"</t>
  </si>
  <si>
    <t>"stoka" 53,4*2,0</t>
  </si>
  <si>
    <t>"stojaté" 49,0</t>
  </si>
  <si>
    <t>"ležatý" 6,0</t>
  </si>
  <si>
    <t>979054451</t>
  </si>
  <si>
    <t>Očištění vybouraných zámkových dlaždic s původním spárováním z kameniva těženého</t>
  </si>
  <si>
    <t>-1860962072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</si>
  <si>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</si>
  <si>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"kamenivo" 152,128+3,597</t>
  </si>
  <si>
    <t>"živice" 119,505</t>
  </si>
  <si>
    <t>"celková vzdálenost 6 Km" 275,23*5,0</t>
  </si>
  <si>
    <t>"beton prostý" 821,596</t>
  </si>
  <si>
    <t>"odvoz na skládku 6 km" 821,596*5,0</t>
  </si>
  <si>
    <t>05a - VRN - Vedlejší rozpočtové náklady-uznatelné náklady</t>
  </si>
  <si>
    <t>na základě upřesnění ZD došlo k: zrušení položek č.: 3,4</t>
  </si>
  <si>
    <t xml:space="preserve">    0 -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</si>
  <si>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</si>
  <si>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</si>
  <si>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</si>
  <si>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</si>
  <si>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030001000</t>
  </si>
  <si>
    <t>Zařízení staveniště</t>
  </si>
  <si>
    <t>1020044300</t>
  </si>
  <si>
    <t>Vytyčení inženýrských sítí před zahájením výstavby</t>
  </si>
  <si>
    <t>-1642954420</t>
  </si>
  <si>
    <t>011503000</t>
  </si>
  <si>
    <t>Stavební průzkum bez rozlišení</t>
  </si>
  <si>
    <t>-1393620565</t>
  </si>
  <si>
    <t>Poznámka k položce:_x000d_
zaměření stávajících individuálních vodních zdrojů</t>
  </si>
  <si>
    <t>012103000</t>
  </si>
  <si>
    <t>Geodetické práce před výstavbou</t>
  </si>
  <si>
    <t>-1357289666</t>
  </si>
  <si>
    <t>012203000</t>
  </si>
  <si>
    <t>Geodetické práce při provádění stavby</t>
  </si>
  <si>
    <t>-667672356</t>
  </si>
  <si>
    <t>437261942</t>
  </si>
  <si>
    <t>012403000</t>
  </si>
  <si>
    <t>Kartografické práce</t>
  </si>
  <si>
    <t>409589486</t>
  </si>
  <si>
    <t>Poznámka k položce:_x000d_
položka zahrnuje:_x000d_
- přípravu podkladů, podání žádosti na katastrální úřad_x000d_
- polní práce spojené s vyhotovením geometrického plánu_x000d_
- výpočetní a grafické kancelářské práce_x000d_
- úřední ověření výsledného elaborátu_x000d_
- schválení návrhu vkladu do katastru nemovitostí příslušným katastrálním úřadem</t>
  </si>
  <si>
    <t>013244000</t>
  </si>
  <si>
    <t>Realizační a dílenská dokumentace stavby</t>
  </si>
  <si>
    <t>-636346735</t>
  </si>
  <si>
    <t>013254000</t>
  </si>
  <si>
    <t>Dokumentace skutečného provedení stavby</t>
  </si>
  <si>
    <t>-1923342236</t>
  </si>
  <si>
    <t>013274000</t>
  </si>
  <si>
    <t>Pasportizace objektu před započetím prací</t>
  </si>
  <si>
    <t>638547544</t>
  </si>
  <si>
    <t>013284000</t>
  </si>
  <si>
    <t>Pasportizace objektu po provedení prací</t>
  </si>
  <si>
    <t>-1839982927</t>
  </si>
  <si>
    <t>VRN3</t>
  </si>
  <si>
    <t>Dopravně inženýrské opatření</t>
  </si>
  <si>
    <t>-558202907</t>
  </si>
  <si>
    <t>VRN4</t>
  </si>
  <si>
    <t>Inženýrská činnost</t>
  </si>
  <si>
    <t>043134000</t>
  </si>
  <si>
    <t>Zkoušky zatěžovací</t>
  </si>
  <si>
    <t>-1269532089</t>
  </si>
  <si>
    <t>043134001</t>
  </si>
  <si>
    <t>Náklady vzniklé v souvislosti s realizací stavby</t>
  </si>
  <si>
    <t>2001912305</t>
  </si>
  <si>
    <t>VRN7</t>
  </si>
  <si>
    <t>Provozní vlivy</t>
  </si>
  <si>
    <t>075203000</t>
  </si>
  <si>
    <t>Ochranná pásma vodárenská</t>
  </si>
  <si>
    <t>1028824459</t>
  </si>
  <si>
    <t>Poznámka k položce:_x000d_
Ochranné pásmo vodního zdroje - Jizerský potok</t>
  </si>
  <si>
    <t>VRN9</t>
  </si>
  <si>
    <t>Ostatní náklady</t>
  </si>
  <si>
    <t>090001000</t>
  </si>
  <si>
    <t>Pořízení fotodokumentace stávající objektů a místa stavby</t>
  </si>
  <si>
    <t>-1283728684</t>
  </si>
  <si>
    <t>05b - VRN - Vedlejší rozpočtové náklady-neuznatelné náklady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</si>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</sst>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28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30</v>
      </c>
      <c r="AL11" s="24"/>
      <c r="AM11" s="24"/>
      <c r="AN11" s="29" t="s">
        <v>31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32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33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33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30</v>
      </c>
      <c r="AL14" s="24"/>
      <c r="AM14" s="24"/>
      <c r="AN14" s="36" t="s">
        <v>33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34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35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36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30</v>
      </c>
      <c r="AL17" s="24"/>
      <c r="AM17" s="24"/>
      <c r="AN17" s="29" t="s">
        <v>37</v>
      </c>
      <c r="AO17" s="24"/>
      <c r="AP17" s="24"/>
      <c r="AQ17" s="24"/>
      <c r="AR17" s="22"/>
      <c r="BE17" s="33"/>
      <c r="BS17" s="19" t="s">
        <v>38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39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35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30</v>
      </c>
      <c r="AL20" s="24"/>
      <c r="AM20" s="24"/>
      <c r="AN20" s="29" t="s">
        <v>37</v>
      </c>
      <c r="AO20" s="24"/>
      <c r="AP20" s="24"/>
      <c r="AQ20" s="24"/>
      <c r="AR20" s="22"/>
      <c r="BE20" s="33"/>
      <c r="BS20" s="19" t="s">
        <v>38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41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42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43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44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45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46</v>
      </c>
      <c r="E29" s="49"/>
      <c r="F29" s="34" t="s">
        <v>47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48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49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50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51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52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53</v>
      </c>
      <c r="U35" s="56"/>
      <c r="V35" s="56"/>
      <c r="W35" s="56"/>
      <c r="X35" s="58" t="s">
        <v>54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55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2017023-VDJH(b)-2020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Vodojem Horská, zásobní řady a splašková kanalizace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Liberec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26. 10. 2020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Liberec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34</v>
      </c>
      <c r="AJ49" s="42"/>
      <c r="AK49" s="42"/>
      <c r="AL49" s="42"/>
      <c r="AM49" s="75" t="str">
        <f>IF(E17="","",E17)</f>
        <v>SNOWPLAN, spol. s r.o.</v>
      </c>
      <c r="AN49" s="66"/>
      <c r="AO49" s="66"/>
      <c r="AP49" s="66"/>
      <c r="AQ49" s="42"/>
      <c r="AR49" s="46"/>
      <c r="AS49" s="76" t="s">
        <v>56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32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39</v>
      </c>
      <c r="AJ50" s="42"/>
      <c r="AK50" s="42"/>
      <c r="AL50" s="42"/>
      <c r="AM50" s="75" t="str">
        <f>IF(E20="","",E20)</f>
        <v>SNOWPLAN, spol. s 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57</v>
      </c>
      <c r="D52" s="89"/>
      <c r="E52" s="89"/>
      <c r="F52" s="89"/>
      <c r="G52" s="89"/>
      <c r="H52" s="90"/>
      <c r="I52" s="91" t="s">
        <v>58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59</v>
      </c>
      <c r="AH52" s="89"/>
      <c r="AI52" s="89"/>
      <c r="AJ52" s="89"/>
      <c r="AK52" s="89"/>
      <c r="AL52" s="89"/>
      <c r="AM52" s="89"/>
      <c r="AN52" s="91" t="s">
        <v>60</v>
      </c>
      <c r="AO52" s="89"/>
      <c r="AP52" s="89"/>
      <c r="AQ52" s="93" t="s">
        <v>61</v>
      </c>
      <c r="AR52" s="46"/>
      <c r="AS52" s="94" t="s">
        <v>62</v>
      </c>
      <c r="AT52" s="95" t="s">
        <v>63</v>
      </c>
      <c r="AU52" s="95" t="s">
        <v>64</v>
      </c>
      <c r="AV52" s="95" t="s">
        <v>65</v>
      </c>
      <c r="AW52" s="95" t="s">
        <v>66</v>
      </c>
      <c r="AX52" s="95" t="s">
        <v>67</v>
      </c>
      <c r="AY52" s="95" t="s">
        <v>68</v>
      </c>
      <c r="AZ52" s="95" t="s">
        <v>69</v>
      </c>
      <c r="BA52" s="95" t="s">
        <v>70</v>
      </c>
      <c r="BB52" s="95" t="s">
        <v>71</v>
      </c>
      <c r="BC52" s="95" t="s">
        <v>72</v>
      </c>
      <c r="BD52" s="96" t="s">
        <v>73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ROUND(SUM(AG55:AG61),2)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75</v>
      </c>
      <c r="AR54" s="106"/>
      <c r="AS54" s="107">
        <f>ROUND(SUM(AS55:AS61),2)</f>
        <v>0</v>
      </c>
      <c r="AT54" s="108">
        <f>ROUND(SUM(AV54:AW54),2)</f>
        <v>0</v>
      </c>
      <c r="AU54" s="109">
        <f>ROUND(SUM(AU55:AU61),5)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ROUND(SUM(AZ55:AZ61),2)</f>
        <v>0</v>
      </c>
      <c r="BA54" s="108">
        <f>ROUND(SUM(BA55:BA61),2)</f>
        <v>0</v>
      </c>
      <c r="BB54" s="108">
        <f>ROUND(SUM(BB55:BB61),2)</f>
        <v>0</v>
      </c>
      <c r="BC54" s="108">
        <f>ROUND(SUM(BC55:BC61),2)</f>
        <v>0</v>
      </c>
      <c r="BD54" s="110">
        <f>ROUND(SUM(BD55:BD61),2)</f>
        <v>0</v>
      </c>
      <c r="BE54" s="6"/>
      <c r="BS54" s="111" t="s">
        <v>76</v>
      </c>
      <c r="BT54" s="111" t="s">
        <v>77</v>
      </c>
      <c r="BU54" s="112" t="s">
        <v>78</v>
      </c>
      <c r="BV54" s="111" t="s">
        <v>79</v>
      </c>
      <c r="BW54" s="111" t="s">
        <v>5</v>
      </c>
      <c r="BX54" s="111" t="s">
        <v>80</v>
      </c>
      <c r="CL54" s="111" t="s">
        <v>19</v>
      </c>
    </row>
    <row r="55" s="7" customFormat="1" ht="16.5" customHeight="1">
      <c r="A55" s="113" t="s">
        <v>81</v>
      </c>
      <c r="B55" s="114"/>
      <c r="C55" s="115"/>
      <c r="D55" s="116" t="s">
        <v>82</v>
      </c>
      <c r="E55" s="116"/>
      <c r="F55" s="116"/>
      <c r="G55" s="116"/>
      <c r="H55" s="116"/>
      <c r="I55" s="117"/>
      <c r="J55" s="116" t="s">
        <v>83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SO 04 - Vodovodní řa...'!J30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84</v>
      </c>
      <c r="AR55" s="120"/>
      <c r="AS55" s="121">
        <v>0</v>
      </c>
      <c r="AT55" s="122">
        <f>ROUND(SUM(AV55:AW55),2)</f>
        <v>0</v>
      </c>
      <c r="AU55" s="123">
        <f>'01 - SO 04 - Vodovodní řa...'!P90</f>
        <v>0</v>
      </c>
      <c r="AV55" s="122">
        <f>'01 - SO 04 - Vodovodní řa...'!J33</f>
        <v>0</v>
      </c>
      <c r="AW55" s="122">
        <f>'01 - SO 04 - Vodovodní řa...'!J34</f>
        <v>0</v>
      </c>
      <c r="AX55" s="122">
        <f>'01 - SO 04 - Vodovodní řa...'!J35</f>
        <v>0</v>
      </c>
      <c r="AY55" s="122">
        <f>'01 - SO 04 - Vodovodní řa...'!J36</f>
        <v>0</v>
      </c>
      <c r="AZ55" s="122">
        <f>'01 - SO 04 - Vodovodní řa...'!F33</f>
        <v>0</v>
      </c>
      <c r="BA55" s="122">
        <f>'01 - SO 04 - Vodovodní řa...'!F34</f>
        <v>0</v>
      </c>
      <c r="BB55" s="122">
        <f>'01 - SO 04 - Vodovodní řa...'!F35</f>
        <v>0</v>
      </c>
      <c r="BC55" s="122">
        <f>'01 - SO 04 - Vodovodní řa...'!F36</f>
        <v>0</v>
      </c>
      <c r="BD55" s="124">
        <f>'01 - SO 04 - Vodovodní řa...'!F37</f>
        <v>0</v>
      </c>
      <c r="BE55" s="7"/>
      <c r="BT55" s="125" t="s">
        <v>85</v>
      </c>
      <c r="BV55" s="125" t="s">
        <v>79</v>
      </c>
      <c r="BW55" s="125" t="s">
        <v>86</v>
      </c>
      <c r="BX55" s="125" t="s">
        <v>5</v>
      </c>
      <c r="CL55" s="125" t="s">
        <v>19</v>
      </c>
      <c r="CM55" s="125" t="s">
        <v>87</v>
      </c>
    </row>
    <row r="56" s="7" customFormat="1" ht="16.5" customHeight="1">
      <c r="A56" s="113" t="s">
        <v>81</v>
      </c>
      <c r="B56" s="114"/>
      <c r="C56" s="115"/>
      <c r="D56" s="116" t="s">
        <v>88</v>
      </c>
      <c r="E56" s="116"/>
      <c r="F56" s="116"/>
      <c r="G56" s="116"/>
      <c r="H56" s="116"/>
      <c r="I56" s="117"/>
      <c r="J56" s="116" t="s">
        <v>89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SO 05 - Splašková ka...'!J30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84</v>
      </c>
      <c r="AR56" s="120"/>
      <c r="AS56" s="121">
        <v>0</v>
      </c>
      <c r="AT56" s="122">
        <f>ROUND(SUM(AV56:AW56),2)</f>
        <v>0</v>
      </c>
      <c r="AU56" s="123">
        <f>'02 - SO 05 - Splašková ka...'!P88</f>
        <v>0</v>
      </c>
      <c r="AV56" s="122">
        <f>'02 - SO 05 - Splašková ka...'!J33</f>
        <v>0</v>
      </c>
      <c r="AW56" s="122">
        <f>'02 - SO 05 - Splašková ka...'!J34</f>
        <v>0</v>
      </c>
      <c r="AX56" s="122">
        <f>'02 - SO 05 - Splašková ka...'!J35</f>
        <v>0</v>
      </c>
      <c r="AY56" s="122">
        <f>'02 - SO 05 - Splašková ka...'!J36</f>
        <v>0</v>
      </c>
      <c r="AZ56" s="122">
        <f>'02 - SO 05 - Splašková ka...'!F33</f>
        <v>0</v>
      </c>
      <c r="BA56" s="122">
        <f>'02 - SO 05 - Splašková ka...'!F34</f>
        <v>0</v>
      </c>
      <c r="BB56" s="122">
        <f>'02 - SO 05 - Splašková ka...'!F35</f>
        <v>0</v>
      </c>
      <c r="BC56" s="122">
        <f>'02 - SO 05 - Splašková ka...'!F36</f>
        <v>0</v>
      </c>
      <c r="BD56" s="124">
        <f>'02 - SO 05 - Splašková ka...'!F37</f>
        <v>0</v>
      </c>
      <c r="BE56" s="7"/>
      <c r="BT56" s="125" t="s">
        <v>85</v>
      </c>
      <c r="BV56" s="125" t="s">
        <v>79</v>
      </c>
      <c r="BW56" s="125" t="s">
        <v>90</v>
      </c>
      <c r="BX56" s="125" t="s">
        <v>5</v>
      </c>
      <c r="CL56" s="125" t="s">
        <v>19</v>
      </c>
      <c r="CM56" s="125" t="s">
        <v>87</v>
      </c>
    </row>
    <row r="57" s="7" customFormat="1" ht="16.5" customHeight="1">
      <c r="A57" s="113" t="s">
        <v>81</v>
      </c>
      <c r="B57" s="114"/>
      <c r="C57" s="115"/>
      <c r="D57" s="116" t="s">
        <v>91</v>
      </c>
      <c r="E57" s="116"/>
      <c r="F57" s="116"/>
      <c r="G57" s="116"/>
      <c r="H57" s="116"/>
      <c r="I57" s="117"/>
      <c r="J57" s="116" t="s">
        <v>92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'03 - SO 06 - Přeložka sdě...'!J30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84</v>
      </c>
      <c r="AR57" s="120"/>
      <c r="AS57" s="121">
        <v>0</v>
      </c>
      <c r="AT57" s="122">
        <f>ROUND(SUM(AV57:AW57),2)</f>
        <v>0</v>
      </c>
      <c r="AU57" s="123">
        <f>'03 - SO 06 - Přeložka sdě...'!P82</f>
        <v>0</v>
      </c>
      <c r="AV57" s="122">
        <f>'03 - SO 06 - Přeložka sdě...'!J33</f>
        <v>0</v>
      </c>
      <c r="AW57" s="122">
        <f>'03 - SO 06 - Přeložka sdě...'!J34</f>
        <v>0</v>
      </c>
      <c r="AX57" s="122">
        <f>'03 - SO 06 - Přeložka sdě...'!J35</f>
        <v>0</v>
      </c>
      <c r="AY57" s="122">
        <f>'03 - SO 06 - Přeložka sdě...'!J36</f>
        <v>0</v>
      </c>
      <c r="AZ57" s="122">
        <f>'03 - SO 06 - Přeložka sdě...'!F33</f>
        <v>0</v>
      </c>
      <c r="BA57" s="122">
        <f>'03 - SO 06 - Přeložka sdě...'!F34</f>
        <v>0</v>
      </c>
      <c r="BB57" s="122">
        <f>'03 - SO 06 - Přeložka sdě...'!F35</f>
        <v>0</v>
      </c>
      <c r="BC57" s="122">
        <f>'03 - SO 06 - Přeložka sdě...'!F36</f>
        <v>0</v>
      </c>
      <c r="BD57" s="124">
        <f>'03 - SO 06 - Přeložka sdě...'!F37</f>
        <v>0</v>
      </c>
      <c r="BE57" s="7"/>
      <c r="BT57" s="125" t="s">
        <v>85</v>
      </c>
      <c r="BV57" s="125" t="s">
        <v>79</v>
      </c>
      <c r="BW57" s="125" t="s">
        <v>93</v>
      </c>
      <c r="BX57" s="125" t="s">
        <v>5</v>
      </c>
      <c r="CL57" s="125" t="s">
        <v>19</v>
      </c>
      <c r="CM57" s="125" t="s">
        <v>87</v>
      </c>
    </row>
    <row r="58" s="7" customFormat="1" ht="16.5" customHeight="1">
      <c r="A58" s="113" t="s">
        <v>81</v>
      </c>
      <c r="B58" s="114"/>
      <c r="C58" s="115"/>
      <c r="D58" s="116" t="s">
        <v>94</v>
      </c>
      <c r="E58" s="116"/>
      <c r="F58" s="116"/>
      <c r="G58" s="116"/>
      <c r="H58" s="116"/>
      <c r="I58" s="117"/>
      <c r="J58" s="116" t="s">
        <v>95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'04a - Oprava povrchů-uzna...'!J30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84</v>
      </c>
      <c r="AR58" s="120"/>
      <c r="AS58" s="121">
        <v>0</v>
      </c>
      <c r="AT58" s="122">
        <f>ROUND(SUM(AV58:AW58),2)</f>
        <v>0</v>
      </c>
      <c r="AU58" s="123">
        <f>'04a - Oprava povrchů-uzna...'!P85</f>
        <v>0</v>
      </c>
      <c r="AV58" s="122">
        <f>'04a - Oprava povrchů-uzna...'!J33</f>
        <v>0</v>
      </c>
      <c r="AW58" s="122">
        <f>'04a - Oprava povrchů-uzna...'!J34</f>
        <v>0</v>
      </c>
      <c r="AX58" s="122">
        <f>'04a - Oprava povrchů-uzna...'!J35</f>
        <v>0</v>
      </c>
      <c r="AY58" s="122">
        <f>'04a - Oprava povrchů-uzna...'!J36</f>
        <v>0</v>
      </c>
      <c r="AZ58" s="122">
        <f>'04a - Oprava povrchů-uzna...'!F33</f>
        <v>0</v>
      </c>
      <c r="BA58" s="122">
        <f>'04a - Oprava povrchů-uzna...'!F34</f>
        <v>0</v>
      </c>
      <c r="BB58" s="122">
        <f>'04a - Oprava povrchů-uzna...'!F35</f>
        <v>0</v>
      </c>
      <c r="BC58" s="122">
        <f>'04a - Oprava povrchů-uzna...'!F36</f>
        <v>0</v>
      </c>
      <c r="BD58" s="124">
        <f>'04a - Oprava povrchů-uzna...'!F37</f>
        <v>0</v>
      </c>
      <c r="BE58" s="7"/>
      <c r="BT58" s="125" t="s">
        <v>85</v>
      </c>
      <c r="BV58" s="125" t="s">
        <v>79</v>
      </c>
      <c r="BW58" s="125" t="s">
        <v>96</v>
      </c>
      <c r="BX58" s="125" t="s">
        <v>5</v>
      </c>
      <c r="CL58" s="125" t="s">
        <v>19</v>
      </c>
      <c r="CM58" s="125" t="s">
        <v>87</v>
      </c>
    </row>
    <row r="59" s="7" customFormat="1" ht="16.5" customHeight="1">
      <c r="A59" s="113" t="s">
        <v>81</v>
      </c>
      <c r="B59" s="114"/>
      <c r="C59" s="115"/>
      <c r="D59" s="116" t="s">
        <v>97</v>
      </c>
      <c r="E59" s="116"/>
      <c r="F59" s="116"/>
      <c r="G59" s="116"/>
      <c r="H59" s="116"/>
      <c r="I59" s="117"/>
      <c r="J59" s="116" t="s">
        <v>98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'04b - Oprava povrchů-neuz...'!J30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84</v>
      </c>
      <c r="AR59" s="120"/>
      <c r="AS59" s="121">
        <v>0</v>
      </c>
      <c r="AT59" s="122">
        <f>ROUND(SUM(AV59:AW59),2)</f>
        <v>0</v>
      </c>
      <c r="AU59" s="123">
        <f>'04b - Oprava povrchů-neuz...'!P85</f>
        <v>0</v>
      </c>
      <c r="AV59" s="122">
        <f>'04b - Oprava povrchů-neuz...'!J33</f>
        <v>0</v>
      </c>
      <c r="AW59" s="122">
        <f>'04b - Oprava povrchů-neuz...'!J34</f>
        <v>0</v>
      </c>
      <c r="AX59" s="122">
        <f>'04b - Oprava povrchů-neuz...'!J35</f>
        <v>0</v>
      </c>
      <c r="AY59" s="122">
        <f>'04b - Oprava povrchů-neuz...'!J36</f>
        <v>0</v>
      </c>
      <c r="AZ59" s="122">
        <f>'04b - Oprava povrchů-neuz...'!F33</f>
        <v>0</v>
      </c>
      <c r="BA59" s="122">
        <f>'04b - Oprava povrchů-neuz...'!F34</f>
        <v>0</v>
      </c>
      <c r="BB59" s="122">
        <f>'04b - Oprava povrchů-neuz...'!F35</f>
        <v>0</v>
      </c>
      <c r="BC59" s="122">
        <f>'04b - Oprava povrchů-neuz...'!F36</f>
        <v>0</v>
      </c>
      <c r="BD59" s="124">
        <f>'04b - Oprava povrchů-neuz...'!F37</f>
        <v>0</v>
      </c>
      <c r="BE59" s="7"/>
      <c r="BT59" s="125" t="s">
        <v>85</v>
      </c>
      <c r="BV59" s="125" t="s">
        <v>79</v>
      </c>
      <c r="BW59" s="125" t="s">
        <v>99</v>
      </c>
      <c r="BX59" s="125" t="s">
        <v>5</v>
      </c>
      <c r="CL59" s="125" t="s">
        <v>19</v>
      </c>
      <c r="CM59" s="125" t="s">
        <v>87</v>
      </c>
    </row>
    <row r="60" s="7" customFormat="1" ht="24.75" customHeight="1">
      <c r="A60" s="113" t="s">
        <v>81</v>
      </c>
      <c r="B60" s="114"/>
      <c r="C60" s="115"/>
      <c r="D60" s="116" t="s">
        <v>100</v>
      </c>
      <c r="E60" s="116"/>
      <c r="F60" s="116"/>
      <c r="G60" s="116"/>
      <c r="H60" s="116"/>
      <c r="I60" s="117"/>
      <c r="J60" s="116" t="s">
        <v>101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'05a - VRN - Vedlejší rozp...'!J30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84</v>
      </c>
      <c r="AR60" s="120"/>
      <c r="AS60" s="121">
        <v>0</v>
      </c>
      <c r="AT60" s="122">
        <f>ROUND(SUM(AV60:AW60),2)</f>
        <v>0</v>
      </c>
      <c r="AU60" s="123">
        <f>'05a - VRN - Vedlejší rozp...'!P86</f>
        <v>0</v>
      </c>
      <c r="AV60" s="122">
        <f>'05a - VRN - Vedlejší rozp...'!J33</f>
        <v>0</v>
      </c>
      <c r="AW60" s="122">
        <f>'05a - VRN - Vedlejší rozp...'!J34</f>
        <v>0</v>
      </c>
      <c r="AX60" s="122">
        <f>'05a - VRN - Vedlejší rozp...'!J35</f>
        <v>0</v>
      </c>
      <c r="AY60" s="122">
        <f>'05a - VRN - Vedlejší rozp...'!J36</f>
        <v>0</v>
      </c>
      <c r="AZ60" s="122">
        <f>'05a - VRN - Vedlejší rozp...'!F33</f>
        <v>0</v>
      </c>
      <c r="BA60" s="122">
        <f>'05a - VRN - Vedlejší rozp...'!F34</f>
        <v>0</v>
      </c>
      <c r="BB60" s="122">
        <f>'05a - VRN - Vedlejší rozp...'!F35</f>
        <v>0</v>
      </c>
      <c r="BC60" s="122">
        <f>'05a - VRN - Vedlejší rozp...'!F36</f>
        <v>0</v>
      </c>
      <c r="BD60" s="124">
        <f>'05a - VRN - Vedlejší rozp...'!F37</f>
        <v>0</v>
      </c>
      <c r="BE60" s="7"/>
      <c r="BT60" s="125" t="s">
        <v>85</v>
      </c>
      <c r="BV60" s="125" t="s">
        <v>79</v>
      </c>
      <c r="BW60" s="125" t="s">
        <v>102</v>
      </c>
      <c r="BX60" s="125" t="s">
        <v>5</v>
      </c>
      <c r="CL60" s="125" t="s">
        <v>19</v>
      </c>
      <c r="CM60" s="125" t="s">
        <v>87</v>
      </c>
    </row>
    <row r="61" s="7" customFormat="1" ht="24.75" customHeight="1">
      <c r="A61" s="113" t="s">
        <v>81</v>
      </c>
      <c r="B61" s="114"/>
      <c r="C61" s="115"/>
      <c r="D61" s="116" t="s">
        <v>103</v>
      </c>
      <c r="E61" s="116"/>
      <c r="F61" s="116"/>
      <c r="G61" s="116"/>
      <c r="H61" s="116"/>
      <c r="I61" s="117"/>
      <c r="J61" s="116" t="s">
        <v>104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'05b - VRN - Vedlejší rozp...'!J30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84</v>
      </c>
      <c r="AR61" s="120"/>
      <c r="AS61" s="126">
        <v>0</v>
      </c>
      <c r="AT61" s="127">
        <f>ROUND(SUM(AV61:AW61),2)</f>
        <v>0</v>
      </c>
      <c r="AU61" s="128">
        <f>'05b - VRN - Vedlejší rozp...'!P86</f>
        <v>0</v>
      </c>
      <c r="AV61" s="127">
        <f>'05b - VRN - Vedlejší rozp...'!J33</f>
        <v>0</v>
      </c>
      <c r="AW61" s="127">
        <f>'05b - VRN - Vedlejší rozp...'!J34</f>
        <v>0</v>
      </c>
      <c r="AX61" s="127">
        <f>'05b - VRN - Vedlejší rozp...'!J35</f>
        <v>0</v>
      </c>
      <c r="AY61" s="127">
        <f>'05b - VRN - Vedlejší rozp...'!J36</f>
        <v>0</v>
      </c>
      <c r="AZ61" s="127">
        <f>'05b - VRN - Vedlejší rozp...'!F33</f>
        <v>0</v>
      </c>
      <c r="BA61" s="127">
        <f>'05b - VRN - Vedlejší rozp...'!F34</f>
        <v>0</v>
      </c>
      <c r="BB61" s="127">
        <f>'05b - VRN - Vedlejší rozp...'!F35</f>
        <v>0</v>
      </c>
      <c r="BC61" s="127">
        <f>'05b - VRN - Vedlejší rozp...'!F36</f>
        <v>0</v>
      </c>
      <c r="BD61" s="129">
        <f>'05b - VRN - Vedlejší rozp...'!F37</f>
        <v>0</v>
      </c>
      <c r="BE61" s="7"/>
      <c r="BT61" s="125" t="s">
        <v>85</v>
      </c>
      <c r="BV61" s="125" t="s">
        <v>79</v>
      </c>
      <c r="BW61" s="125" t="s">
        <v>105</v>
      </c>
      <c r="BX61" s="125" t="s">
        <v>5</v>
      </c>
      <c r="CL61" s="125" t="s">
        <v>19</v>
      </c>
      <c r="CM61" s="125" t="s">
        <v>87</v>
      </c>
    </row>
    <row r="62" s="2" customFormat="1" ht="30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</sheetData>
  <sheetProtection sheet="1" formatColumns="0" formatRows="0" objects="1" scenarios="1" spinCount="100000" saltValue="/D4EtRG91c1V9p3CpA6uizzy3s4r5n6BIXFVWkx5Rc0P6mhbvzx8KG/O40ozKOtnZTQQCCsXZShuQzw8bLCSDw==" hashValue="8ofvAq1G7pa9I2XPwjihrBdfJ0VY/gvp/HYIbLR94F7Df6hkyUpVhiXZtqAjIVDQvHi7aV+CA9yyHsgw5d+rOA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O 04 - Vodovodní řa...'!C2" display="/"/>
    <hyperlink ref="A56" location="'02 - SO 05 - Splašková ka...'!C2" display="/"/>
    <hyperlink ref="A57" location="'03 - SO 06 - Přeložka sdě...'!C2" display="/"/>
    <hyperlink ref="A58" location="'04a - Oprava povrchů-uzna...'!C2" display="/"/>
    <hyperlink ref="A59" location="'04b - Oprava povrchů-neuz...'!C2" display="/"/>
    <hyperlink ref="A60" location="'05a - VRN - Vedlejší rozp...'!C2" display="/"/>
    <hyperlink ref="A61" location="'05b - VRN - Vedlejší rozp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106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Vodojem Horská, zásobní řady a splašková kanalizace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75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26. 10. 2020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30</v>
      </c>
      <c r="J24" s="138" t="s">
        <v>37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109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ROUND(J90,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ROUND((SUM(BE90:BE623)),  2)</f>
        <v>0</v>
      </c>
      <c r="G33" s="40"/>
      <c r="H33" s="40"/>
      <c r="I33" s="150">
        <v>0.20999999999999999</v>
      </c>
      <c r="J33" s="149">
        <f>ROUND(((SUM(BE90:BE623))*I33),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ROUND((SUM(BF90:BF623)),  2)</f>
        <v>0</v>
      </c>
      <c r="G34" s="40"/>
      <c r="H34" s="40"/>
      <c r="I34" s="150">
        <v>0.14999999999999999</v>
      </c>
      <c r="J34" s="149">
        <f>ROUND(((SUM(BF90:BF623))*I34),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ROUND((SUM(BG90:BG623)),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ROUND((SUM(BH90:BH623)),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ROUND((SUM(BI90:BI623)),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Vodojem Horská, zásobní řady a splašková kanalizace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SO 04 - Vodovodní řady III. TP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Liberec</v>
      </c>
      <c r="G52" s="42"/>
      <c r="H52" s="42"/>
      <c r="I52" s="34" t="s">
        <v>24</v>
      </c>
      <c r="J52" s="74" t="str">
        <f>IF(J12="","",J12)</f>
        <v>26. 10. 2020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Statutární město Liberec</v>
      </c>
      <c r="G54" s="42"/>
      <c r="H54" s="42"/>
      <c r="I54" s="34" t="s">
        <v>34</v>
      </c>
      <c r="J54" s="38" t="str">
        <f>E21</f>
        <v>SNOWPLAN, spol. s 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SNOWPLAN, spol. s 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111</v>
      </c>
      <c r="D57" s="164"/>
      <c r="E57" s="164"/>
      <c r="F57" s="164"/>
      <c r="G57" s="164"/>
      <c r="H57" s="164"/>
      <c r="I57" s="164"/>
      <c r="J57" s="165" t="s">
        <v>112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67"/>
      <c r="C60" s="168"/>
      <c r="D60" s="169" t="s">
        <v>114</v>
      </c>
      <c r="E60" s="170"/>
      <c r="F60" s="170"/>
      <c r="G60" s="170"/>
      <c r="H60" s="170"/>
      <c r="I60" s="170"/>
      <c r="J60" s="171">
        <f>J91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115</v>
      </c>
      <c r="E61" s="176"/>
      <c r="F61" s="176"/>
      <c r="G61" s="176"/>
      <c r="H61" s="176"/>
      <c r="I61" s="176"/>
      <c r="J61" s="177">
        <f>J92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116</v>
      </c>
      <c r="E62" s="176"/>
      <c r="F62" s="176"/>
      <c r="G62" s="176"/>
      <c r="H62" s="176"/>
      <c r="I62" s="176"/>
      <c r="J62" s="177">
        <f>J304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117</v>
      </c>
      <c r="E63" s="176"/>
      <c r="F63" s="176"/>
      <c r="G63" s="176"/>
      <c r="H63" s="176"/>
      <c r="I63" s="176"/>
      <c r="J63" s="177">
        <f>J317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118</v>
      </c>
      <c r="E64" s="176"/>
      <c r="F64" s="176"/>
      <c r="G64" s="176"/>
      <c r="H64" s="176"/>
      <c r="I64" s="176"/>
      <c r="J64" s="177">
        <f>J330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119</v>
      </c>
      <c r="E65" s="176"/>
      <c r="F65" s="176"/>
      <c r="G65" s="176"/>
      <c r="H65" s="176"/>
      <c r="I65" s="176"/>
      <c r="J65" s="177">
        <f>J382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3"/>
      <c r="C66" s="174"/>
      <c r="D66" s="175" t="s">
        <v>120</v>
      </c>
      <c r="E66" s="176"/>
      <c r="F66" s="176"/>
      <c r="G66" s="176"/>
      <c r="H66" s="176"/>
      <c r="I66" s="176"/>
      <c r="J66" s="177">
        <f>J589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121</v>
      </c>
      <c r="E67" s="176"/>
      <c r="F67" s="176"/>
      <c r="G67" s="176"/>
      <c r="H67" s="176"/>
      <c r="I67" s="176"/>
      <c r="J67" s="177">
        <f>J596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122</v>
      </c>
      <c r="E68" s="176"/>
      <c r="F68" s="176"/>
      <c r="G68" s="176"/>
      <c r="H68" s="176"/>
      <c r="I68" s="176"/>
      <c r="J68" s="177">
        <f>J601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123</v>
      </c>
      <c r="E69" s="176"/>
      <c r="F69" s="176"/>
      <c r="G69" s="176"/>
      <c r="H69" s="176"/>
      <c r="I69" s="176"/>
      <c r="J69" s="177">
        <f>J609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124</v>
      </c>
      <c r="E70" s="176"/>
      <c r="F70" s="176"/>
      <c r="G70" s="176"/>
      <c r="H70" s="176"/>
      <c r="I70" s="176"/>
      <c r="J70" s="177">
        <f>J621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125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62" t="str">
        <f>E7</f>
        <v>Vodojem Horská, zásobní řady a splašková kanalizace</v>
      </c>
      <c r="F80" s="34"/>
      <c r="G80" s="34"/>
      <c r="H80" s="34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107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01 - SO 04 - Vodovodní řady III. TP</v>
      </c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22</v>
      </c>
      <c r="D84" s="42"/>
      <c r="E84" s="42"/>
      <c r="F84" s="29" t="str">
        <f>F12</f>
        <v>Liberec</v>
      </c>
      <c r="G84" s="42"/>
      <c r="H84" s="42"/>
      <c r="I84" s="34" t="s">
        <v>24</v>
      </c>
      <c r="J84" s="74" t="str">
        <f>IF(J12="","",J12)</f>
        <v>26. 10. 2020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5.65" customHeight="1">
      <c r="A86" s="40"/>
      <c r="B86" s="41"/>
      <c r="C86" s="34" t="s">
        <v>26</v>
      </c>
      <c r="D86" s="42"/>
      <c r="E86" s="42"/>
      <c r="F86" s="29" t="str">
        <f>E15</f>
        <v>Statutární město Liberec</v>
      </c>
      <c r="G86" s="42"/>
      <c r="H86" s="42"/>
      <c r="I86" s="34" t="s">
        <v>34</v>
      </c>
      <c r="J86" s="38" t="str">
        <f>E21</f>
        <v>SNOWPLAN, spol. s r.o.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25.65" customHeight="1">
      <c r="A87" s="40"/>
      <c r="B87" s="41"/>
      <c r="C87" s="34" t="s">
        <v>32</v>
      </c>
      <c r="D87" s="42"/>
      <c r="E87" s="42"/>
      <c r="F87" s="29" t="str">
        <f>IF(E18="","",E18)</f>
        <v>Vyplň údaj</v>
      </c>
      <c r="G87" s="42"/>
      <c r="H87" s="42"/>
      <c r="I87" s="34" t="s">
        <v>39</v>
      </c>
      <c r="J87" s="38" t="str">
        <f>E24</f>
        <v>SNOWPLAN, spol. s r.o.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9"/>
      <c r="B89" s="180"/>
      <c r="C89" s="181" t="s">
        <v>126</v>
      </c>
      <c r="D89" s="182" t="s">
        <v>61</v>
      </c>
      <c r="E89" s="182" t="s">
        <v>57</v>
      </c>
      <c r="F89" s="182" t="s">
        <v>58</v>
      </c>
      <c r="G89" s="182" t="s">
        <v>127</v>
      </c>
      <c r="H89" s="182" t="s">
        <v>128</v>
      </c>
      <c r="I89" s="182" t="s">
        <v>129</v>
      </c>
      <c r="J89" s="182" t="s">
        <v>112</v>
      </c>
      <c r="K89" s="183" t="s">
        <v>130</v>
      </c>
      <c r="L89" s="184"/>
      <c r="M89" s="94" t="s">
        <v>75</v>
      </c>
      <c r="N89" s="95" t="s">
        <v>46</v>
      </c>
      <c r="O89" s="95" t="s">
        <v>131</v>
      </c>
      <c r="P89" s="95" t="s">
        <v>132</v>
      </c>
      <c r="Q89" s="95" t="s">
        <v>133</v>
      </c>
      <c r="R89" s="95" t="s">
        <v>134</v>
      </c>
      <c r="S89" s="95" t="s">
        <v>135</v>
      </c>
      <c r="T89" s="96" t="s">
        <v>136</v>
      </c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</row>
    <row r="90" s="2" customFormat="1" ht="22.8" customHeight="1">
      <c r="A90" s="40"/>
      <c r="B90" s="41"/>
      <c r="C90" s="101" t="s">
        <v>137</v>
      </c>
      <c r="D90" s="42"/>
      <c r="E90" s="42"/>
      <c r="F90" s="42"/>
      <c r="G90" s="42"/>
      <c r="H90" s="42"/>
      <c r="I90" s="42"/>
      <c r="J90" s="185">
        <f>BK90</f>
        <v>0</v>
      </c>
      <c r="K90" s="42"/>
      <c r="L90" s="46"/>
      <c r="M90" s="97"/>
      <c r="N90" s="186"/>
      <c r="O90" s="98"/>
      <c r="P90" s="187">
        <f>P91</f>
        <v>0</v>
      </c>
      <c r="Q90" s="98"/>
      <c r="R90" s="187">
        <f>R91</f>
        <v>1275.5548429400003</v>
      </c>
      <c r="S90" s="98"/>
      <c r="T90" s="188">
        <f>T91</f>
        <v>0.084899999999999989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76</v>
      </c>
      <c r="AU90" s="19" t="s">
        <v>113</v>
      </c>
      <c r="BK90" s="189">
        <f>BK91</f>
        <v>0</v>
      </c>
    </row>
    <row r="91" s="12" customFormat="1" ht="25.92" customHeight="1">
      <c r="A91" s="12"/>
      <c r="B91" s="190"/>
      <c r="C91" s="191"/>
      <c r="D91" s="192" t="s">
        <v>76</v>
      </c>
      <c r="E91" s="193" t="s">
        <v>138</v>
      </c>
      <c r="F91" s="193" t="s">
        <v>139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P92+P304+P317+P330+P382+P596+P601+P609+P621</f>
        <v>0</v>
      </c>
      <c r="Q91" s="198"/>
      <c r="R91" s="199">
        <f>R92+R304+R317+R330+R382+R596+R601+R609+R621</f>
        <v>1275.5548429400003</v>
      </c>
      <c r="S91" s="198"/>
      <c r="T91" s="200">
        <f>T92+T304+T317+T330+T382+T596+T601+T609+T621</f>
        <v>0.084899999999999989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85</v>
      </c>
      <c r="AT91" s="202" t="s">
        <v>76</v>
      </c>
      <c r="AU91" s="202" t="s">
        <v>77</v>
      </c>
      <c r="AY91" s="201" t="s">
        <v>140</v>
      </c>
      <c r="BK91" s="203">
        <f>BK92+BK304+BK317+BK330+BK382+BK596+BK601+BK609+BK621</f>
        <v>0</v>
      </c>
    </row>
    <row r="92" s="12" customFormat="1" ht="22.8" customHeight="1">
      <c r="A92" s="12"/>
      <c r="B92" s="190"/>
      <c r="C92" s="191"/>
      <c r="D92" s="192" t="s">
        <v>76</v>
      </c>
      <c r="E92" s="204" t="s">
        <v>85</v>
      </c>
      <c r="F92" s="204" t="s">
        <v>141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SUM(P93:P303)</f>
        <v>0</v>
      </c>
      <c r="Q92" s="198"/>
      <c r="R92" s="199">
        <f>SUM(R93:R303)</f>
        <v>1189.6396495600002</v>
      </c>
      <c r="S92" s="198"/>
      <c r="T92" s="200">
        <f>SUM(T93:T303)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85</v>
      </c>
      <c r="AT92" s="202" t="s">
        <v>76</v>
      </c>
      <c r="AU92" s="202" t="s">
        <v>85</v>
      </c>
      <c r="AY92" s="201" t="s">
        <v>140</v>
      </c>
      <c r="BK92" s="203">
        <f>SUM(BK93:BK303)</f>
        <v>0</v>
      </c>
    </row>
    <row r="93" s="2" customFormat="1" ht="16.5" customHeight="1">
      <c r="A93" s="40"/>
      <c r="B93" s="41"/>
      <c r="C93" s="206" t="s">
        <v>85</v>
      </c>
      <c r="D93" s="206" t="s">
        <v>142</v>
      </c>
      <c r="E93" s="207" t="s">
        <v>143</v>
      </c>
      <c r="F93" s="208" t="s">
        <v>144</v>
      </c>
      <c r="G93" s="209" t="s">
        <v>145</v>
      </c>
      <c r="H93" s="210">
        <v>10</v>
      </c>
      <c r="I93" s="211"/>
      <c r="J93" s="212">
        <f>ROUND(I93*H93,2)</f>
        <v>0</v>
      </c>
      <c r="K93" s="208" t="s">
        <v>146</v>
      </c>
      <c r="L93" s="46"/>
      <c r="M93" s="213" t="s">
        <v>75</v>
      </c>
      <c r="N93" s="214" t="s">
        <v>47</v>
      </c>
      <c r="O93" s="86"/>
      <c r="P93" s="215">
        <f>O93*H93</f>
        <v>0</v>
      </c>
      <c r="Q93" s="215">
        <v>0.0086800000000000002</v>
      </c>
      <c r="R93" s="215">
        <f>Q93*H93</f>
        <v>0.086800000000000002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147</v>
      </c>
      <c r="AT93" s="217" t="s">
        <v>142</v>
      </c>
      <c r="AU93" s="217" t="s">
        <v>87</v>
      </c>
      <c r="AY93" s="19" t="s">
        <v>140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85</v>
      </c>
      <c r="BK93" s="218">
        <f>ROUND(I93*H93,2)</f>
        <v>0</v>
      </c>
      <c r="BL93" s="19" t="s">
        <v>147</v>
      </c>
      <c r="BM93" s="217" t="s">
        <v>148</v>
      </c>
    </row>
    <row r="94" s="2" customFormat="1">
      <c r="A94" s="40"/>
      <c r="B94" s="41"/>
      <c r="C94" s="42"/>
      <c r="D94" s="219" t="s">
        <v>149</v>
      </c>
      <c r="E94" s="42"/>
      <c r="F94" s="220" t="s">
        <v>150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149</v>
      </c>
      <c r="AU94" s="19" t="s">
        <v>87</v>
      </c>
    </row>
    <row r="95" s="2" customFormat="1" ht="16.5" customHeight="1">
      <c r="A95" s="40"/>
      <c r="B95" s="41"/>
      <c r="C95" s="206" t="s">
        <v>87</v>
      </c>
      <c r="D95" s="206" t="s">
        <v>142</v>
      </c>
      <c r="E95" s="207" t="s">
        <v>151</v>
      </c>
      <c r="F95" s="208" t="s">
        <v>152</v>
      </c>
      <c r="G95" s="209" t="s">
        <v>145</v>
      </c>
      <c r="H95" s="210">
        <v>2</v>
      </c>
      <c r="I95" s="211"/>
      <c r="J95" s="212">
        <f>ROUND(I95*H95,2)</f>
        <v>0</v>
      </c>
      <c r="K95" s="208" t="s">
        <v>146</v>
      </c>
      <c r="L95" s="46"/>
      <c r="M95" s="213" t="s">
        <v>75</v>
      </c>
      <c r="N95" s="214" t="s">
        <v>47</v>
      </c>
      <c r="O95" s="86"/>
      <c r="P95" s="215">
        <f>O95*H95</f>
        <v>0</v>
      </c>
      <c r="Q95" s="215">
        <v>0.01269</v>
      </c>
      <c r="R95" s="215">
        <f>Q95*H95</f>
        <v>0.02538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147</v>
      </c>
      <c r="AT95" s="217" t="s">
        <v>142</v>
      </c>
      <c r="AU95" s="217" t="s">
        <v>87</v>
      </c>
      <c r="AY95" s="19" t="s">
        <v>140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85</v>
      </c>
      <c r="BK95" s="218">
        <f>ROUND(I95*H95,2)</f>
        <v>0</v>
      </c>
      <c r="BL95" s="19" t="s">
        <v>147</v>
      </c>
      <c r="BM95" s="217" t="s">
        <v>153</v>
      </c>
    </row>
    <row r="96" s="2" customFormat="1">
      <c r="A96" s="40"/>
      <c r="B96" s="41"/>
      <c r="C96" s="42"/>
      <c r="D96" s="219" t="s">
        <v>149</v>
      </c>
      <c r="E96" s="42"/>
      <c r="F96" s="220" t="s">
        <v>154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149</v>
      </c>
      <c r="AU96" s="19" t="s">
        <v>87</v>
      </c>
    </row>
    <row r="97" s="2" customFormat="1" ht="16.5" customHeight="1">
      <c r="A97" s="40"/>
      <c r="B97" s="41"/>
      <c r="C97" s="206" t="s">
        <v>155</v>
      </c>
      <c r="D97" s="206" t="s">
        <v>142</v>
      </c>
      <c r="E97" s="207" t="s">
        <v>156</v>
      </c>
      <c r="F97" s="208" t="s">
        <v>157</v>
      </c>
      <c r="G97" s="209" t="s">
        <v>145</v>
      </c>
      <c r="H97" s="210">
        <v>24</v>
      </c>
      <c r="I97" s="211"/>
      <c r="J97" s="212">
        <f>ROUND(I97*H97,2)</f>
        <v>0</v>
      </c>
      <c r="K97" s="208" t="s">
        <v>146</v>
      </c>
      <c r="L97" s="46"/>
      <c r="M97" s="213" t="s">
        <v>75</v>
      </c>
      <c r="N97" s="214" t="s">
        <v>47</v>
      </c>
      <c r="O97" s="86"/>
      <c r="P97" s="215">
        <f>O97*H97</f>
        <v>0</v>
      </c>
      <c r="Q97" s="215">
        <v>0.036900000000000002</v>
      </c>
      <c r="R97" s="215">
        <f>Q97*H97</f>
        <v>0.88560000000000005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147</v>
      </c>
      <c r="AT97" s="217" t="s">
        <v>142</v>
      </c>
      <c r="AU97" s="217" t="s">
        <v>87</v>
      </c>
      <c r="AY97" s="19" t="s">
        <v>140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85</v>
      </c>
      <c r="BK97" s="218">
        <f>ROUND(I97*H97,2)</f>
        <v>0</v>
      </c>
      <c r="BL97" s="19" t="s">
        <v>147</v>
      </c>
      <c r="BM97" s="217" t="s">
        <v>158</v>
      </c>
    </row>
    <row r="98" s="2" customFormat="1">
      <c r="A98" s="40"/>
      <c r="B98" s="41"/>
      <c r="C98" s="42"/>
      <c r="D98" s="219" t="s">
        <v>149</v>
      </c>
      <c r="E98" s="42"/>
      <c r="F98" s="220" t="s">
        <v>159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149</v>
      </c>
      <c r="AU98" s="19" t="s">
        <v>87</v>
      </c>
    </row>
    <row r="99" s="2" customFormat="1" ht="16.5" customHeight="1">
      <c r="A99" s="40"/>
      <c r="B99" s="41"/>
      <c r="C99" s="206" t="s">
        <v>147</v>
      </c>
      <c r="D99" s="206" t="s">
        <v>142</v>
      </c>
      <c r="E99" s="207" t="s">
        <v>160</v>
      </c>
      <c r="F99" s="208" t="s">
        <v>161</v>
      </c>
      <c r="G99" s="209" t="s">
        <v>145</v>
      </c>
      <c r="H99" s="210">
        <v>8</v>
      </c>
      <c r="I99" s="211"/>
      <c r="J99" s="212">
        <f>ROUND(I99*H99,2)</f>
        <v>0</v>
      </c>
      <c r="K99" s="208" t="s">
        <v>146</v>
      </c>
      <c r="L99" s="46"/>
      <c r="M99" s="213" t="s">
        <v>75</v>
      </c>
      <c r="N99" s="214" t="s">
        <v>47</v>
      </c>
      <c r="O99" s="86"/>
      <c r="P99" s="215">
        <f>O99*H99</f>
        <v>0</v>
      </c>
      <c r="Q99" s="215">
        <v>0.01269</v>
      </c>
      <c r="R99" s="215">
        <f>Q99*H99</f>
        <v>0.10152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147</v>
      </c>
      <c r="AT99" s="217" t="s">
        <v>142</v>
      </c>
      <c r="AU99" s="217" t="s">
        <v>87</v>
      </c>
      <c r="AY99" s="19" t="s">
        <v>140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85</v>
      </c>
      <c r="BK99" s="218">
        <f>ROUND(I99*H99,2)</f>
        <v>0</v>
      </c>
      <c r="BL99" s="19" t="s">
        <v>147</v>
      </c>
      <c r="BM99" s="217" t="s">
        <v>162</v>
      </c>
    </row>
    <row r="100" s="2" customFormat="1">
      <c r="A100" s="40"/>
      <c r="B100" s="41"/>
      <c r="C100" s="42"/>
      <c r="D100" s="219" t="s">
        <v>149</v>
      </c>
      <c r="E100" s="42"/>
      <c r="F100" s="220" t="s">
        <v>163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149</v>
      </c>
      <c r="AU100" s="19" t="s">
        <v>87</v>
      </c>
    </row>
    <row r="101" s="2" customFormat="1" ht="16.5" customHeight="1">
      <c r="A101" s="40"/>
      <c r="B101" s="41"/>
      <c r="C101" s="206" t="s">
        <v>164</v>
      </c>
      <c r="D101" s="206" t="s">
        <v>142</v>
      </c>
      <c r="E101" s="207" t="s">
        <v>165</v>
      </c>
      <c r="F101" s="208" t="s">
        <v>166</v>
      </c>
      <c r="G101" s="209" t="s">
        <v>145</v>
      </c>
      <c r="H101" s="210">
        <v>94</v>
      </c>
      <c r="I101" s="211"/>
      <c r="J101" s="212">
        <f>ROUND(I101*H101,2)</f>
        <v>0</v>
      </c>
      <c r="K101" s="208" t="s">
        <v>146</v>
      </c>
      <c r="L101" s="46"/>
      <c r="M101" s="213" t="s">
        <v>75</v>
      </c>
      <c r="N101" s="214" t="s">
        <v>47</v>
      </c>
      <c r="O101" s="86"/>
      <c r="P101" s="215">
        <f>O101*H101</f>
        <v>0</v>
      </c>
      <c r="Q101" s="215">
        <v>0.036900000000000002</v>
      </c>
      <c r="R101" s="215">
        <f>Q101*H101</f>
        <v>3.4686000000000003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147</v>
      </c>
      <c r="AT101" s="217" t="s">
        <v>142</v>
      </c>
      <c r="AU101" s="217" t="s">
        <v>87</v>
      </c>
      <c r="AY101" s="19" t="s">
        <v>140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85</v>
      </c>
      <c r="BK101" s="218">
        <f>ROUND(I101*H101,2)</f>
        <v>0</v>
      </c>
      <c r="BL101" s="19" t="s">
        <v>147</v>
      </c>
      <c r="BM101" s="217" t="s">
        <v>167</v>
      </c>
    </row>
    <row r="102" s="2" customFormat="1">
      <c r="A102" s="40"/>
      <c r="B102" s="41"/>
      <c r="C102" s="42"/>
      <c r="D102" s="219" t="s">
        <v>149</v>
      </c>
      <c r="E102" s="42"/>
      <c r="F102" s="220" t="s">
        <v>168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149</v>
      </c>
      <c r="AU102" s="19" t="s">
        <v>87</v>
      </c>
    </row>
    <row r="103" s="2" customFormat="1" ht="16.5" customHeight="1">
      <c r="A103" s="40"/>
      <c r="B103" s="41"/>
      <c r="C103" s="206" t="s">
        <v>169</v>
      </c>
      <c r="D103" s="206" t="s">
        <v>142</v>
      </c>
      <c r="E103" s="207" t="s">
        <v>170</v>
      </c>
      <c r="F103" s="208" t="s">
        <v>171</v>
      </c>
      <c r="G103" s="209" t="s">
        <v>172</v>
      </c>
      <c r="H103" s="210">
        <v>30.600000000000001</v>
      </c>
      <c r="I103" s="211"/>
      <c r="J103" s="212">
        <f>ROUND(I103*H103,2)</f>
        <v>0</v>
      </c>
      <c r="K103" s="208" t="s">
        <v>146</v>
      </c>
      <c r="L103" s="46"/>
      <c r="M103" s="213" t="s">
        <v>75</v>
      </c>
      <c r="N103" s="214" t="s">
        <v>47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147</v>
      </c>
      <c r="AT103" s="217" t="s">
        <v>142</v>
      </c>
      <c r="AU103" s="217" t="s">
        <v>87</v>
      </c>
      <c r="AY103" s="19" t="s">
        <v>140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85</v>
      </c>
      <c r="BK103" s="218">
        <f>ROUND(I103*H103,2)</f>
        <v>0</v>
      </c>
      <c r="BL103" s="19" t="s">
        <v>147</v>
      </c>
      <c r="BM103" s="217" t="s">
        <v>173</v>
      </c>
    </row>
    <row r="104" s="2" customFormat="1">
      <c r="A104" s="40"/>
      <c r="B104" s="41"/>
      <c r="C104" s="42"/>
      <c r="D104" s="219" t="s">
        <v>149</v>
      </c>
      <c r="E104" s="42"/>
      <c r="F104" s="220" t="s">
        <v>174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149</v>
      </c>
      <c r="AU104" s="19" t="s">
        <v>87</v>
      </c>
    </row>
    <row r="105" s="13" customFormat="1">
      <c r="A105" s="13"/>
      <c r="B105" s="224"/>
      <c r="C105" s="225"/>
      <c r="D105" s="219" t="s">
        <v>175</v>
      </c>
      <c r="E105" s="226" t="s">
        <v>75</v>
      </c>
      <c r="F105" s="227" t="s">
        <v>176</v>
      </c>
      <c r="G105" s="225"/>
      <c r="H105" s="228">
        <v>3.5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175</v>
      </c>
      <c r="AU105" s="234" t="s">
        <v>87</v>
      </c>
      <c r="AV105" s="13" t="s">
        <v>87</v>
      </c>
      <c r="AW105" s="13" t="s">
        <v>38</v>
      </c>
      <c r="AX105" s="13" t="s">
        <v>77</v>
      </c>
      <c r="AY105" s="234" t="s">
        <v>140</v>
      </c>
    </row>
    <row r="106" s="14" customFormat="1">
      <c r="A106" s="14"/>
      <c r="B106" s="235"/>
      <c r="C106" s="236"/>
      <c r="D106" s="219" t="s">
        <v>175</v>
      </c>
      <c r="E106" s="237" t="s">
        <v>75</v>
      </c>
      <c r="F106" s="238" t="s">
        <v>177</v>
      </c>
      <c r="G106" s="236"/>
      <c r="H106" s="239">
        <v>3.5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175</v>
      </c>
      <c r="AU106" s="245" t="s">
        <v>87</v>
      </c>
      <c r="AV106" s="14" t="s">
        <v>155</v>
      </c>
      <c r="AW106" s="14" t="s">
        <v>38</v>
      </c>
      <c r="AX106" s="14" t="s">
        <v>77</v>
      </c>
      <c r="AY106" s="245" t="s">
        <v>140</v>
      </c>
    </row>
    <row r="107" s="13" customFormat="1">
      <c r="A107" s="13"/>
      <c r="B107" s="224"/>
      <c r="C107" s="225"/>
      <c r="D107" s="219" t="s">
        <v>175</v>
      </c>
      <c r="E107" s="226" t="s">
        <v>75</v>
      </c>
      <c r="F107" s="227" t="s">
        <v>178</v>
      </c>
      <c r="G107" s="225"/>
      <c r="H107" s="228">
        <v>70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175</v>
      </c>
      <c r="AU107" s="234" t="s">
        <v>87</v>
      </c>
      <c r="AV107" s="13" t="s">
        <v>87</v>
      </c>
      <c r="AW107" s="13" t="s">
        <v>38</v>
      </c>
      <c r="AX107" s="13" t="s">
        <v>77</v>
      </c>
      <c r="AY107" s="234" t="s">
        <v>140</v>
      </c>
    </row>
    <row r="108" s="13" customFormat="1">
      <c r="A108" s="13"/>
      <c r="B108" s="224"/>
      <c r="C108" s="225"/>
      <c r="D108" s="219" t="s">
        <v>175</v>
      </c>
      <c r="E108" s="226" t="s">
        <v>75</v>
      </c>
      <c r="F108" s="227" t="s">
        <v>179</v>
      </c>
      <c r="G108" s="225"/>
      <c r="H108" s="228">
        <v>-8.8000000000000007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175</v>
      </c>
      <c r="AU108" s="234" t="s">
        <v>87</v>
      </c>
      <c r="AV108" s="13" t="s">
        <v>87</v>
      </c>
      <c r="AW108" s="13" t="s">
        <v>38</v>
      </c>
      <c r="AX108" s="13" t="s">
        <v>77</v>
      </c>
      <c r="AY108" s="234" t="s">
        <v>140</v>
      </c>
    </row>
    <row r="109" s="14" customFormat="1">
      <c r="A109" s="14"/>
      <c r="B109" s="235"/>
      <c r="C109" s="236"/>
      <c r="D109" s="219" t="s">
        <v>175</v>
      </c>
      <c r="E109" s="237" t="s">
        <v>75</v>
      </c>
      <c r="F109" s="238" t="s">
        <v>177</v>
      </c>
      <c r="G109" s="236"/>
      <c r="H109" s="239">
        <v>61.200000000000003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175</v>
      </c>
      <c r="AU109" s="245" t="s">
        <v>87</v>
      </c>
      <c r="AV109" s="14" t="s">
        <v>155</v>
      </c>
      <c r="AW109" s="14" t="s">
        <v>38</v>
      </c>
      <c r="AX109" s="14" t="s">
        <v>77</v>
      </c>
      <c r="AY109" s="245" t="s">
        <v>140</v>
      </c>
    </row>
    <row r="110" s="13" customFormat="1">
      <c r="A110" s="13"/>
      <c r="B110" s="224"/>
      <c r="C110" s="225"/>
      <c r="D110" s="219" t="s">
        <v>175</v>
      </c>
      <c r="E110" s="226" t="s">
        <v>75</v>
      </c>
      <c r="F110" s="227" t="s">
        <v>180</v>
      </c>
      <c r="G110" s="225"/>
      <c r="H110" s="228">
        <v>30.600000000000001</v>
      </c>
      <c r="I110" s="229"/>
      <c r="J110" s="225"/>
      <c r="K110" s="225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175</v>
      </c>
      <c r="AU110" s="234" t="s">
        <v>87</v>
      </c>
      <c r="AV110" s="13" t="s">
        <v>87</v>
      </c>
      <c r="AW110" s="13" t="s">
        <v>38</v>
      </c>
      <c r="AX110" s="13" t="s">
        <v>85</v>
      </c>
      <c r="AY110" s="234" t="s">
        <v>140</v>
      </c>
    </row>
    <row r="111" s="2" customFormat="1" ht="16.5" customHeight="1">
      <c r="A111" s="40"/>
      <c r="B111" s="41"/>
      <c r="C111" s="206" t="s">
        <v>181</v>
      </c>
      <c r="D111" s="206" t="s">
        <v>142</v>
      </c>
      <c r="E111" s="207" t="s">
        <v>182</v>
      </c>
      <c r="F111" s="208" t="s">
        <v>183</v>
      </c>
      <c r="G111" s="209" t="s">
        <v>172</v>
      </c>
      <c r="H111" s="210">
        <v>30.600000000000001</v>
      </c>
      <c r="I111" s="211"/>
      <c r="J111" s="212">
        <f>ROUND(I111*H111,2)</f>
        <v>0</v>
      </c>
      <c r="K111" s="208" t="s">
        <v>146</v>
      </c>
      <c r="L111" s="46"/>
      <c r="M111" s="213" t="s">
        <v>75</v>
      </c>
      <c r="N111" s="214" t="s">
        <v>47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147</v>
      </c>
      <c r="AT111" s="217" t="s">
        <v>142</v>
      </c>
      <c r="AU111" s="217" t="s">
        <v>87</v>
      </c>
      <c r="AY111" s="19" t="s">
        <v>140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85</v>
      </c>
      <c r="BK111" s="218">
        <f>ROUND(I111*H111,2)</f>
        <v>0</v>
      </c>
      <c r="BL111" s="19" t="s">
        <v>147</v>
      </c>
      <c r="BM111" s="217" t="s">
        <v>184</v>
      </c>
    </row>
    <row r="112" s="2" customFormat="1">
      <c r="A112" s="40"/>
      <c r="B112" s="41"/>
      <c r="C112" s="42"/>
      <c r="D112" s="219" t="s">
        <v>149</v>
      </c>
      <c r="E112" s="42"/>
      <c r="F112" s="220" t="s">
        <v>185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149</v>
      </c>
      <c r="AU112" s="19" t="s">
        <v>87</v>
      </c>
    </row>
    <row r="113" s="13" customFormat="1">
      <c r="A113" s="13"/>
      <c r="B113" s="224"/>
      <c r="C113" s="225"/>
      <c r="D113" s="219" t="s">
        <v>175</v>
      </c>
      <c r="E113" s="226" t="s">
        <v>75</v>
      </c>
      <c r="F113" s="227" t="s">
        <v>176</v>
      </c>
      <c r="G113" s="225"/>
      <c r="H113" s="228">
        <v>3.5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175</v>
      </c>
      <c r="AU113" s="234" t="s">
        <v>87</v>
      </c>
      <c r="AV113" s="13" t="s">
        <v>87</v>
      </c>
      <c r="AW113" s="13" t="s">
        <v>38</v>
      </c>
      <c r="AX113" s="13" t="s">
        <v>77</v>
      </c>
      <c r="AY113" s="234" t="s">
        <v>140</v>
      </c>
    </row>
    <row r="114" s="14" customFormat="1">
      <c r="A114" s="14"/>
      <c r="B114" s="235"/>
      <c r="C114" s="236"/>
      <c r="D114" s="219" t="s">
        <v>175</v>
      </c>
      <c r="E114" s="237" t="s">
        <v>75</v>
      </c>
      <c r="F114" s="238" t="s">
        <v>177</v>
      </c>
      <c r="G114" s="236"/>
      <c r="H114" s="239">
        <v>3.5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175</v>
      </c>
      <c r="AU114" s="245" t="s">
        <v>87</v>
      </c>
      <c r="AV114" s="14" t="s">
        <v>155</v>
      </c>
      <c r="AW114" s="14" t="s">
        <v>38</v>
      </c>
      <c r="AX114" s="14" t="s">
        <v>77</v>
      </c>
      <c r="AY114" s="245" t="s">
        <v>140</v>
      </c>
    </row>
    <row r="115" s="13" customFormat="1">
      <c r="A115" s="13"/>
      <c r="B115" s="224"/>
      <c r="C115" s="225"/>
      <c r="D115" s="219" t="s">
        <v>175</v>
      </c>
      <c r="E115" s="226" t="s">
        <v>75</v>
      </c>
      <c r="F115" s="227" t="s">
        <v>178</v>
      </c>
      <c r="G115" s="225"/>
      <c r="H115" s="228">
        <v>70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175</v>
      </c>
      <c r="AU115" s="234" t="s">
        <v>87</v>
      </c>
      <c r="AV115" s="13" t="s">
        <v>87</v>
      </c>
      <c r="AW115" s="13" t="s">
        <v>38</v>
      </c>
      <c r="AX115" s="13" t="s">
        <v>77</v>
      </c>
      <c r="AY115" s="234" t="s">
        <v>140</v>
      </c>
    </row>
    <row r="116" s="13" customFormat="1">
      <c r="A116" s="13"/>
      <c r="B116" s="224"/>
      <c r="C116" s="225"/>
      <c r="D116" s="219" t="s">
        <v>175</v>
      </c>
      <c r="E116" s="226" t="s">
        <v>75</v>
      </c>
      <c r="F116" s="227" t="s">
        <v>179</v>
      </c>
      <c r="G116" s="225"/>
      <c r="H116" s="228">
        <v>-8.8000000000000007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175</v>
      </c>
      <c r="AU116" s="234" t="s">
        <v>87</v>
      </c>
      <c r="AV116" s="13" t="s">
        <v>87</v>
      </c>
      <c r="AW116" s="13" t="s">
        <v>38</v>
      </c>
      <c r="AX116" s="13" t="s">
        <v>77</v>
      </c>
      <c r="AY116" s="234" t="s">
        <v>140</v>
      </c>
    </row>
    <row r="117" s="14" customFormat="1">
      <c r="A117" s="14"/>
      <c r="B117" s="235"/>
      <c r="C117" s="236"/>
      <c r="D117" s="219" t="s">
        <v>175</v>
      </c>
      <c r="E117" s="237" t="s">
        <v>75</v>
      </c>
      <c r="F117" s="238" t="s">
        <v>177</v>
      </c>
      <c r="G117" s="236"/>
      <c r="H117" s="239">
        <v>61.200000000000003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175</v>
      </c>
      <c r="AU117" s="245" t="s">
        <v>87</v>
      </c>
      <c r="AV117" s="14" t="s">
        <v>155</v>
      </c>
      <c r="AW117" s="14" t="s">
        <v>38</v>
      </c>
      <c r="AX117" s="14" t="s">
        <v>77</v>
      </c>
      <c r="AY117" s="245" t="s">
        <v>140</v>
      </c>
    </row>
    <row r="118" s="13" customFormat="1">
      <c r="A118" s="13"/>
      <c r="B118" s="224"/>
      <c r="C118" s="225"/>
      <c r="D118" s="219" t="s">
        <v>175</v>
      </c>
      <c r="E118" s="226" t="s">
        <v>75</v>
      </c>
      <c r="F118" s="227" t="s">
        <v>180</v>
      </c>
      <c r="G118" s="225"/>
      <c r="H118" s="228">
        <v>30.600000000000001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175</v>
      </c>
      <c r="AU118" s="234" t="s">
        <v>87</v>
      </c>
      <c r="AV118" s="13" t="s">
        <v>87</v>
      </c>
      <c r="AW118" s="13" t="s">
        <v>38</v>
      </c>
      <c r="AX118" s="13" t="s">
        <v>85</v>
      </c>
      <c r="AY118" s="234" t="s">
        <v>140</v>
      </c>
    </row>
    <row r="119" s="2" customFormat="1" ht="21.75" customHeight="1">
      <c r="A119" s="40"/>
      <c r="B119" s="41"/>
      <c r="C119" s="206" t="s">
        <v>186</v>
      </c>
      <c r="D119" s="206" t="s">
        <v>142</v>
      </c>
      <c r="E119" s="207" t="s">
        <v>187</v>
      </c>
      <c r="F119" s="208" t="s">
        <v>188</v>
      </c>
      <c r="G119" s="209" t="s">
        <v>172</v>
      </c>
      <c r="H119" s="210">
        <v>979.65999999999997</v>
      </c>
      <c r="I119" s="211"/>
      <c r="J119" s="212">
        <f>ROUND(I119*H119,2)</f>
        <v>0</v>
      </c>
      <c r="K119" s="208" t="s">
        <v>146</v>
      </c>
      <c r="L119" s="46"/>
      <c r="M119" s="213" t="s">
        <v>75</v>
      </c>
      <c r="N119" s="214" t="s">
        <v>47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147</v>
      </c>
      <c r="AT119" s="217" t="s">
        <v>142</v>
      </c>
      <c r="AU119" s="217" t="s">
        <v>87</v>
      </c>
      <c r="AY119" s="19" t="s">
        <v>140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85</v>
      </c>
      <c r="BK119" s="218">
        <f>ROUND(I119*H119,2)</f>
        <v>0</v>
      </c>
      <c r="BL119" s="19" t="s">
        <v>147</v>
      </c>
      <c r="BM119" s="217" t="s">
        <v>189</v>
      </c>
    </row>
    <row r="120" s="2" customFormat="1">
      <c r="A120" s="40"/>
      <c r="B120" s="41"/>
      <c r="C120" s="42"/>
      <c r="D120" s="219" t="s">
        <v>149</v>
      </c>
      <c r="E120" s="42"/>
      <c r="F120" s="220" t="s">
        <v>190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149</v>
      </c>
      <c r="AU120" s="19" t="s">
        <v>87</v>
      </c>
    </row>
    <row r="121" s="13" customFormat="1">
      <c r="A121" s="13"/>
      <c r="B121" s="224"/>
      <c r="C121" s="225"/>
      <c r="D121" s="219" t="s">
        <v>175</v>
      </c>
      <c r="E121" s="226" t="s">
        <v>75</v>
      </c>
      <c r="F121" s="227" t="s">
        <v>191</v>
      </c>
      <c r="G121" s="225"/>
      <c r="H121" s="228">
        <v>1.5800000000000001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175</v>
      </c>
      <c r="AU121" s="234" t="s">
        <v>87</v>
      </c>
      <c r="AV121" s="13" t="s">
        <v>87</v>
      </c>
      <c r="AW121" s="13" t="s">
        <v>38</v>
      </c>
      <c r="AX121" s="13" t="s">
        <v>77</v>
      </c>
      <c r="AY121" s="234" t="s">
        <v>140</v>
      </c>
    </row>
    <row r="122" s="13" customFormat="1">
      <c r="A122" s="13"/>
      <c r="B122" s="224"/>
      <c r="C122" s="225"/>
      <c r="D122" s="219" t="s">
        <v>175</v>
      </c>
      <c r="E122" s="226" t="s">
        <v>75</v>
      </c>
      <c r="F122" s="227" t="s">
        <v>192</v>
      </c>
      <c r="G122" s="225"/>
      <c r="H122" s="228">
        <v>1.6299999999999999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175</v>
      </c>
      <c r="AU122" s="234" t="s">
        <v>87</v>
      </c>
      <c r="AV122" s="13" t="s">
        <v>87</v>
      </c>
      <c r="AW122" s="13" t="s">
        <v>38</v>
      </c>
      <c r="AX122" s="13" t="s">
        <v>77</v>
      </c>
      <c r="AY122" s="234" t="s">
        <v>140</v>
      </c>
    </row>
    <row r="123" s="13" customFormat="1">
      <c r="A123" s="13"/>
      <c r="B123" s="224"/>
      <c r="C123" s="225"/>
      <c r="D123" s="219" t="s">
        <v>175</v>
      </c>
      <c r="E123" s="226" t="s">
        <v>75</v>
      </c>
      <c r="F123" s="227" t="s">
        <v>193</v>
      </c>
      <c r="G123" s="225"/>
      <c r="H123" s="228">
        <v>1.6599999999999999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175</v>
      </c>
      <c r="AU123" s="234" t="s">
        <v>87</v>
      </c>
      <c r="AV123" s="13" t="s">
        <v>87</v>
      </c>
      <c r="AW123" s="13" t="s">
        <v>38</v>
      </c>
      <c r="AX123" s="13" t="s">
        <v>77</v>
      </c>
      <c r="AY123" s="234" t="s">
        <v>140</v>
      </c>
    </row>
    <row r="124" s="14" customFormat="1">
      <c r="A124" s="14"/>
      <c r="B124" s="235"/>
      <c r="C124" s="236"/>
      <c r="D124" s="219" t="s">
        <v>175</v>
      </c>
      <c r="E124" s="237" t="s">
        <v>75</v>
      </c>
      <c r="F124" s="238" t="s">
        <v>177</v>
      </c>
      <c r="G124" s="236"/>
      <c r="H124" s="239">
        <v>4.8700000000000001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175</v>
      </c>
      <c r="AU124" s="245" t="s">
        <v>87</v>
      </c>
      <c r="AV124" s="14" t="s">
        <v>155</v>
      </c>
      <c r="AW124" s="14" t="s">
        <v>38</v>
      </c>
      <c r="AX124" s="14" t="s">
        <v>77</v>
      </c>
      <c r="AY124" s="245" t="s">
        <v>140</v>
      </c>
    </row>
    <row r="125" s="13" customFormat="1">
      <c r="A125" s="13"/>
      <c r="B125" s="224"/>
      <c r="C125" s="225"/>
      <c r="D125" s="219" t="s">
        <v>175</v>
      </c>
      <c r="E125" s="226" t="s">
        <v>75</v>
      </c>
      <c r="F125" s="227" t="s">
        <v>194</v>
      </c>
      <c r="G125" s="225"/>
      <c r="H125" s="228">
        <v>1723.777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175</v>
      </c>
      <c r="AU125" s="234" t="s">
        <v>87</v>
      </c>
      <c r="AV125" s="13" t="s">
        <v>87</v>
      </c>
      <c r="AW125" s="13" t="s">
        <v>38</v>
      </c>
      <c r="AX125" s="13" t="s">
        <v>77</v>
      </c>
      <c r="AY125" s="234" t="s">
        <v>140</v>
      </c>
    </row>
    <row r="126" s="13" customFormat="1">
      <c r="A126" s="13"/>
      <c r="B126" s="224"/>
      <c r="C126" s="225"/>
      <c r="D126" s="219" t="s">
        <v>175</v>
      </c>
      <c r="E126" s="226" t="s">
        <v>75</v>
      </c>
      <c r="F126" s="227" t="s">
        <v>195</v>
      </c>
      <c r="G126" s="225"/>
      <c r="H126" s="228">
        <v>18.908000000000001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175</v>
      </c>
      <c r="AU126" s="234" t="s">
        <v>87</v>
      </c>
      <c r="AV126" s="13" t="s">
        <v>87</v>
      </c>
      <c r="AW126" s="13" t="s">
        <v>38</v>
      </c>
      <c r="AX126" s="13" t="s">
        <v>77</v>
      </c>
      <c r="AY126" s="234" t="s">
        <v>140</v>
      </c>
    </row>
    <row r="127" s="13" customFormat="1">
      <c r="A127" s="13"/>
      <c r="B127" s="224"/>
      <c r="C127" s="225"/>
      <c r="D127" s="219" t="s">
        <v>175</v>
      </c>
      <c r="E127" s="226" t="s">
        <v>75</v>
      </c>
      <c r="F127" s="227" t="s">
        <v>196</v>
      </c>
      <c r="G127" s="225"/>
      <c r="H127" s="228">
        <v>504.524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175</v>
      </c>
      <c r="AU127" s="234" t="s">
        <v>87</v>
      </c>
      <c r="AV127" s="13" t="s">
        <v>87</v>
      </c>
      <c r="AW127" s="13" t="s">
        <v>38</v>
      </c>
      <c r="AX127" s="13" t="s">
        <v>77</v>
      </c>
      <c r="AY127" s="234" t="s">
        <v>140</v>
      </c>
    </row>
    <row r="128" s="13" customFormat="1">
      <c r="A128" s="13"/>
      <c r="B128" s="224"/>
      <c r="C128" s="225"/>
      <c r="D128" s="219" t="s">
        <v>175</v>
      </c>
      <c r="E128" s="226" t="s">
        <v>75</v>
      </c>
      <c r="F128" s="227" t="s">
        <v>197</v>
      </c>
      <c r="G128" s="225"/>
      <c r="H128" s="228">
        <v>200.47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175</v>
      </c>
      <c r="AU128" s="234" t="s">
        <v>87</v>
      </c>
      <c r="AV128" s="13" t="s">
        <v>87</v>
      </c>
      <c r="AW128" s="13" t="s">
        <v>38</v>
      </c>
      <c r="AX128" s="13" t="s">
        <v>77</v>
      </c>
      <c r="AY128" s="234" t="s">
        <v>140</v>
      </c>
    </row>
    <row r="129" s="13" customFormat="1">
      <c r="A129" s="13"/>
      <c r="B129" s="224"/>
      <c r="C129" s="225"/>
      <c r="D129" s="219" t="s">
        <v>175</v>
      </c>
      <c r="E129" s="226" t="s">
        <v>75</v>
      </c>
      <c r="F129" s="227" t="s">
        <v>198</v>
      </c>
      <c r="G129" s="225"/>
      <c r="H129" s="228">
        <v>82.159999999999997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175</v>
      </c>
      <c r="AU129" s="234" t="s">
        <v>87</v>
      </c>
      <c r="AV129" s="13" t="s">
        <v>87</v>
      </c>
      <c r="AW129" s="13" t="s">
        <v>38</v>
      </c>
      <c r="AX129" s="13" t="s">
        <v>77</v>
      </c>
      <c r="AY129" s="234" t="s">
        <v>140</v>
      </c>
    </row>
    <row r="130" s="13" customFormat="1">
      <c r="A130" s="13"/>
      <c r="B130" s="224"/>
      <c r="C130" s="225"/>
      <c r="D130" s="219" t="s">
        <v>175</v>
      </c>
      <c r="E130" s="226" t="s">
        <v>75</v>
      </c>
      <c r="F130" s="227" t="s">
        <v>199</v>
      </c>
      <c r="G130" s="225"/>
      <c r="H130" s="228">
        <v>17.821999999999999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175</v>
      </c>
      <c r="AU130" s="234" t="s">
        <v>87</v>
      </c>
      <c r="AV130" s="13" t="s">
        <v>87</v>
      </c>
      <c r="AW130" s="13" t="s">
        <v>38</v>
      </c>
      <c r="AX130" s="13" t="s">
        <v>77</v>
      </c>
      <c r="AY130" s="234" t="s">
        <v>140</v>
      </c>
    </row>
    <row r="131" s="13" customFormat="1">
      <c r="A131" s="13"/>
      <c r="B131" s="224"/>
      <c r="C131" s="225"/>
      <c r="D131" s="219" t="s">
        <v>175</v>
      </c>
      <c r="E131" s="226" t="s">
        <v>75</v>
      </c>
      <c r="F131" s="227" t="s">
        <v>200</v>
      </c>
      <c r="G131" s="225"/>
      <c r="H131" s="228">
        <v>7.2000000000000002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175</v>
      </c>
      <c r="AU131" s="234" t="s">
        <v>87</v>
      </c>
      <c r="AV131" s="13" t="s">
        <v>87</v>
      </c>
      <c r="AW131" s="13" t="s">
        <v>38</v>
      </c>
      <c r="AX131" s="13" t="s">
        <v>77</v>
      </c>
      <c r="AY131" s="234" t="s">
        <v>140</v>
      </c>
    </row>
    <row r="132" s="13" customFormat="1">
      <c r="A132" s="13"/>
      <c r="B132" s="224"/>
      <c r="C132" s="225"/>
      <c r="D132" s="219" t="s">
        <v>175</v>
      </c>
      <c r="E132" s="226" t="s">
        <v>75</v>
      </c>
      <c r="F132" s="227" t="s">
        <v>201</v>
      </c>
      <c r="G132" s="225"/>
      <c r="H132" s="228">
        <v>-549.18600000000004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175</v>
      </c>
      <c r="AU132" s="234" t="s">
        <v>87</v>
      </c>
      <c r="AV132" s="13" t="s">
        <v>87</v>
      </c>
      <c r="AW132" s="13" t="s">
        <v>38</v>
      </c>
      <c r="AX132" s="13" t="s">
        <v>77</v>
      </c>
      <c r="AY132" s="234" t="s">
        <v>140</v>
      </c>
    </row>
    <row r="133" s="13" customFormat="1">
      <c r="A133" s="13"/>
      <c r="B133" s="224"/>
      <c r="C133" s="225"/>
      <c r="D133" s="219" t="s">
        <v>175</v>
      </c>
      <c r="E133" s="226" t="s">
        <v>75</v>
      </c>
      <c r="F133" s="227" t="s">
        <v>202</v>
      </c>
      <c r="G133" s="225"/>
      <c r="H133" s="228">
        <v>-7.6680000000000001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175</v>
      </c>
      <c r="AU133" s="234" t="s">
        <v>87</v>
      </c>
      <c r="AV133" s="13" t="s">
        <v>87</v>
      </c>
      <c r="AW133" s="13" t="s">
        <v>38</v>
      </c>
      <c r="AX133" s="13" t="s">
        <v>77</v>
      </c>
      <c r="AY133" s="234" t="s">
        <v>140</v>
      </c>
    </row>
    <row r="134" s="13" customFormat="1">
      <c r="A134" s="13"/>
      <c r="B134" s="224"/>
      <c r="C134" s="225"/>
      <c r="D134" s="219" t="s">
        <v>175</v>
      </c>
      <c r="E134" s="226" t="s">
        <v>75</v>
      </c>
      <c r="F134" s="227" t="s">
        <v>203</v>
      </c>
      <c r="G134" s="225"/>
      <c r="H134" s="228">
        <v>-10.881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175</v>
      </c>
      <c r="AU134" s="234" t="s">
        <v>87</v>
      </c>
      <c r="AV134" s="13" t="s">
        <v>87</v>
      </c>
      <c r="AW134" s="13" t="s">
        <v>38</v>
      </c>
      <c r="AX134" s="13" t="s">
        <v>77</v>
      </c>
      <c r="AY134" s="234" t="s">
        <v>140</v>
      </c>
    </row>
    <row r="135" s="13" customFormat="1">
      <c r="A135" s="13"/>
      <c r="B135" s="224"/>
      <c r="C135" s="225"/>
      <c r="D135" s="219" t="s">
        <v>175</v>
      </c>
      <c r="E135" s="226" t="s">
        <v>75</v>
      </c>
      <c r="F135" s="227" t="s">
        <v>204</v>
      </c>
      <c r="G135" s="225"/>
      <c r="H135" s="228">
        <v>-27.806999999999999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175</v>
      </c>
      <c r="AU135" s="234" t="s">
        <v>87</v>
      </c>
      <c r="AV135" s="13" t="s">
        <v>87</v>
      </c>
      <c r="AW135" s="13" t="s">
        <v>38</v>
      </c>
      <c r="AX135" s="13" t="s">
        <v>77</v>
      </c>
      <c r="AY135" s="234" t="s">
        <v>140</v>
      </c>
    </row>
    <row r="136" s="14" customFormat="1">
      <c r="A136" s="14"/>
      <c r="B136" s="235"/>
      <c r="C136" s="236"/>
      <c r="D136" s="219" t="s">
        <v>175</v>
      </c>
      <c r="E136" s="237" t="s">
        <v>75</v>
      </c>
      <c r="F136" s="238" t="s">
        <v>177</v>
      </c>
      <c r="G136" s="236"/>
      <c r="H136" s="239">
        <v>1959.319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175</v>
      </c>
      <c r="AU136" s="245" t="s">
        <v>87</v>
      </c>
      <c r="AV136" s="14" t="s">
        <v>155</v>
      </c>
      <c r="AW136" s="14" t="s">
        <v>38</v>
      </c>
      <c r="AX136" s="14" t="s">
        <v>77</v>
      </c>
      <c r="AY136" s="245" t="s">
        <v>140</v>
      </c>
    </row>
    <row r="137" s="13" customFormat="1">
      <c r="A137" s="13"/>
      <c r="B137" s="224"/>
      <c r="C137" s="225"/>
      <c r="D137" s="219" t="s">
        <v>175</v>
      </c>
      <c r="E137" s="226" t="s">
        <v>75</v>
      </c>
      <c r="F137" s="227" t="s">
        <v>205</v>
      </c>
      <c r="G137" s="225"/>
      <c r="H137" s="228">
        <v>979.65999999999997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175</v>
      </c>
      <c r="AU137" s="234" t="s">
        <v>87</v>
      </c>
      <c r="AV137" s="13" t="s">
        <v>87</v>
      </c>
      <c r="AW137" s="13" t="s">
        <v>38</v>
      </c>
      <c r="AX137" s="13" t="s">
        <v>85</v>
      </c>
      <c r="AY137" s="234" t="s">
        <v>140</v>
      </c>
    </row>
    <row r="138" s="2" customFormat="1" ht="21.75" customHeight="1">
      <c r="A138" s="40"/>
      <c r="B138" s="41"/>
      <c r="C138" s="206" t="s">
        <v>206</v>
      </c>
      <c r="D138" s="206" t="s">
        <v>142</v>
      </c>
      <c r="E138" s="207" t="s">
        <v>207</v>
      </c>
      <c r="F138" s="208" t="s">
        <v>208</v>
      </c>
      <c r="G138" s="209" t="s">
        <v>172</v>
      </c>
      <c r="H138" s="210">
        <v>979.65999999999997</v>
      </c>
      <c r="I138" s="211"/>
      <c r="J138" s="212">
        <f>ROUND(I138*H138,2)</f>
        <v>0</v>
      </c>
      <c r="K138" s="208" t="s">
        <v>146</v>
      </c>
      <c r="L138" s="46"/>
      <c r="M138" s="213" t="s">
        <v>75</v>
      </c>
      <c r="N138" s="214" t="s">
        <v>47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147</v>
      </c>
      <c r="AT138" s="217" t="s">
        <v>142</v>
      </c>
      <c r="AU138" s="217" t="s">
        <v>87</v>
      </c>
      <c r="AY138" s="19" t="s">
        <v>140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85</v>
      </c>
      <c r="BK138" s="218">
        <f>ROUND(I138*H138,2)</f>
        <v>0</v>
      </c>
      <c r="BL138" s="19" t="s">
        <v>147</v>
      </c>
      <c r="BM138" s="217" t="s">
        <v>209</v>
      </c>
    </row>
    <row r="139" s="2" customFormat="1">
      <c r="A139" s="40"/>
      <c r="B139" s="41"/>
      <c r="C139" s="42"/>
      <c r="D139" s="219" t="s">
        <v>149</v>
      </c>
      <c r="E139" s="42"/>
      <c r="F139" s="220" t="s">
        <v>210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149</v>
      </c>
      <c r="AU139" s="19" t="s">
        <v>87</v>
      </c>
    </row>
    <row r="140" s="13" customFormat="1">
      <c r="A140" s="13"/>
      <c r="B140" s="224"/>
      <c r="C140" s="225"/>
      <c r="D140" s="219" t="s">
        <v>175</v>
      </c>
      <c r="E140" s="226" t="s">
        <v>75</v>
      </c>
      <c r="F140" s="227" t="s">
        <v>191</v>
      </c>
      <c r="G140" s="225"/>
      <c r="H140" s="228">
        <v>1.5800000000000001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175</v>
      </c>
      <c r="AU140" s="234" t="s">
        <v>87</v>
      </c>
      <c r="AV140" s="13" t="s">
        <v>87</v>
      </c>
      <c r="AW140" s="13" t="s">
        <v>38</v>
      </c>
      <c r="AX140" s="13" t="s">
        <v>77</v>
      </c>
      <c r="AY140" s="234" t="s">
        <v>140</v>
      </c>
    </row>
    <row r="141" s="13" customFormat="1">
      <c r="A141" s="13"/>
      <c r="B141" s="224"/>
      <c r="C141" s="225"/>
      <c r="D141" s="219" t="s">
        <v>175</v>
      </c>
      <c r="E141" s="226" t="s">
        <v>75</v>
      </c>
      <c r="F141" s="227" t="s">
        <v>192</v>
      </c>
      <c r="G141" s="225"/>
      <c r="H141" s="228">
        <v>1.6299999999999999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175</v>
      </c>
      <c r="AU141" s="234" t="s">
        <v>87</v>
      </c>
      <c r="AV141" s="13" t="s">
        <v>87</v>
      </c>
      <c r="AW141" s="13" t="s">
        <v>38</v>
      </c>
      <c r="AX141" s="13" t="s">
        <v>77</v>
      </c>
      <c r="AY141" s="234" t="s">
        <v>140</v>
      </c>
    </row>
    <row r="142" s="13" customFormat="1">
      <c r="A142" s="13"/>
      <c r="B142" s="224"/>
      <c r="C142" s="225"/>
      <c r="D142" s="219" t="s">
        <v>175</v>
      </c>
      <c r="E142" s="226" t="s">
        <v>75</v>
      </c>
      <c r="F142" s="227" t="s">
        <v>193</v>
      </c>
      <c r="G142" s="225"/>
      <c r="H142" s="228">
        <v>1.6599999999999999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175</v>
      </c>
      <c r="AU142" s="234" t="s">
        <v>87</v>
      </c>
      <c r="AV142" s="13" t="s">
        <v>87</v>
      </c>
      <c r="AW142" s="13" t="s">
        <v>38</v>
      </c>
      <c r="AX142" s="13" t="s">
        <v>77</v>
      </c>
      <c r="AY142" s="234" t="s">
        <v>140</v>
      </c>
    </row>
    <row r="143" s="14" customFormat="1">
      <c r="A143" s="14"/>
      <c r="B143" s="235"/>
      <c r="C143" s="236"/>
      <c r="D143" s="219" t="s">
        <v>175</v>
      </c>
      <c r="E143" s="237" t="s">
        <v>75</v>
      </c>
      <c r="F143" s="238" t="s">
        <v>177</v>
      </c>
      <c r="G143" s="236"/>
      <c r="H143" s="239">
        <v>4.8700000000000001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5" t="s">
        <v>175</v>
      </c>
      <c r="AU143" s="245" t="s">
        <v>87</v>
      </c>
      <c r="AV143" s="14" t="s">
        <v>155</v>
      </c>
      <c r="AW143" s="14" t="s">
        <v>38</v>
      </c>
      <c r="AX143" s="14" t="s">
        <v>77</v>
      </c>
      <c r="AY143" s="245" t="s">
        <v>140</v>
      </c>
    </row>
    <row r="144" s="13" customFormat="1">
      <c r="A144" s="13"/>
      <c r="B144" s="224"/>
      <c r="C144" s="225"/>
      <c r="D144" s="219" t="s">
        <v>175</v>
      </c>
      <c r="E144" s="226" t="s">
        <v>75</v>
      </c>
      <c r="F144" s="227" t="s">
        <v>194</v>
      </c>
      <c r="G144" s="225"/>
      <c r="H144" s="228">
        <v>1723.777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175</v>
      </c>
      <c r="AU144" s="234" t="s">
        <v>87</v>
      </c>
      <c r="AV144" s="13" t="s">
        <v>87</v>
      </c>
      <c r="AW144" s="13" t="s">
        <v>38</v>
      </c>
      <c r="AX144" s="13" t="s">
        <v>77</v>
      </c>
      <c r="AY144" s="234" t="s">
        <v>140</v>
      </c>
    </row>
    <row r="145" s="13" customFormat="1">
      <c r="A145" s="13"/>
      <c r="B145" s="224"/>
      <c r="C145" s="225"/>
      <c r="D145" s="219" t="s">
        <v>175</v>
      </c>
      <c r="E145" s="226" t="s">
        <v>75</v>
      </c>
      <c r="F145" s="227" t="s">
        <v>195</v>
      </c>
      <c r="G145" s="225"/>
      <c r="H145" s="228">
        <v>18.908000000000001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175</v>
      </c>
      <c r="AU145" s="234" t="s">
        <v>87</v>
      </c>
      <c r="AV145" s="13" t="s">
        <v>87</v>
      </c>
      <c r="AW145" s="13" t="s">
        <v>38</v>
      </c>
      <c r="AX145" s="13" t="s">
        <v>77</v>
      </c>
      <c r="AY145" s="234" t="s">
        <v>140</v>
      </c>
    </row>
    <row r="146" s="13" customFormat="1">
      <c r="A146" s="13"/>
      <c r="B146" s="224"/>
      <c r="C146" s="225"/>
      <c r="D146" s="219" t="s">
        <v>175</v>
      </c>
      <c r="E146" s="226" t="s">
        <v>75</v>
      </c>
      <c r="F146" s="227" t="s">
        <v>196</v>
      </c>
      <c r="G146" s="225"/>
      <c r="H146" s="228">
        <v>504.524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175</v>
      </c>
      <c r="AU146" s="234" t="s">
        <v>87</v>
      </c>
      <c r="AV146" s="13" t="s">
        <v>87</v>
      </c>
      <c r="AW146" s="13" t="s">
        <v>38</v>
      </c>
      <c r="AX146" s="13" t="s">
        <v>77</v>
      </c>
      <c r="AY146" s="234" t="s">
        <v>140</v>
      </c>
    </row>
    <row r="147" s="13" customFormat="1">
      <c r="A147" s="13"/>
      <c r="B147" s="224"/>
      <c r="C147" s="225"/>
      <c r="D147" s="219" t="s">
        <v>175</v>
      </c>
      <c r="E147" s="226" t="s">
        <v>75</v>
      </c>
      <c r="F147" s="227" t="s">
        <v>197</v>
      </c>
      <c r="G147" s="225"/>
      <c r="H147" s="228">
        <v>200.47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175</v>
      </c>
      <c r="AU147" s="234" t="s">
        <v>87</v>
      </c>
      <c r="AV147" s="13" t="s">
        <v>87</v>
      </c>
      <c r="AW147" s="13" t="s">
        <v>38</v>
      </c>
      <c r="AX147" s="13" t="s">
        <v>77</v>
      </c>
      <c r="AY147" s="234" t="s">
        <v>140</v>
      </c>
    </row>
    <row r="148" s="13" customFormat="1">
      <c r="A148" s="13"/>
      <c r="B148" s="224"/>
      <c r="C148" s="225"/>
      <c r="D148" s="219" t="s">
        <v>175</v>
      </c>
      <c r="E148" s="226" t="s">
        <v>75</v>
      </c>
      <c r="F148" s="227" t="s">
        <v>198</v>
      </c>
      <c r="G148" s="225"/>
      <c r="H148" s="228">
        <v>82.159999999999997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175</v>
      </c>
      <c r="AU148" s="234" t="s">
        <v>87</v>
      </c>
      <c r="AV148" s="13" t="s">
        <v>87</v>
      </c>
      <c r="AW148" s="13" t="s">
        <v>38</v>
      </c>
      <c r="AX148" s="13" t="s">
        <v>77</v>
      </c>
      <c r="AY148" s="234" t="s">
        <v>140</v>
      </c>
    </row>
    <row r="149" s="13" customFormat="1">
      <c r="A149" s="13"/>
      <c r="B149" s="224"/>
      <c r="C149" s="225"/>
      <c r="D149" s="219" t="s">
        <v>175</v>
      </c>
      <c r="E149" s="226" t="s">
        <v>75</v>
      </c>
      <c r="F149" s="227" t="s">
        <v>199</v>
      </c>
      <c r="G149" s="225"/>
      <c r="H149" s="228">
        <v>17.821999999999999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175</v>
      </c>
      <c r="AU149" s="234" t="s">
        <v>87</v>
      </c>
      <c r="AV149" s="13" t="s">
        <v>87</v>
      </c>
      <c r="AW149" s="13" t="s">
        <v>38</v>
      </c>
      <c r="AX149" s="13" t="s">
        <v>77</v>
      </c>
      <c r="AY149" s="234" t="s">
        <v>140</v>
      </c>
    </row>
    <row r="150" s="13" customFormat="1">
      <c r="A150" s="13"/>
      <c r="B150" s="224"/>
      <c r="C150" s="225"/>
      <c r="D150" s="219" t="s">
        <v>175</v>
      </c>
      <c r="E150" s="226" t="s">
        <v>75</v>
      </c>
      <c r="F150" s="227" t="s">
        <v>200</v>
      </c>
      <c r="G150" s="225"/>
      <c r="H150" s="228">
        <v>7.2000000000000002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175</v>
      </c>
      <c r="AU150" s="234" t="s">
        <v>87</v>
      </c>
      <c r="AV150" s="13" t="s">
        <v>87</v>
      </c>
      <c r="AW150" s="13" t="s">
        <v>38</v>
      </c>
      <c r="AX150" s="13" t="s">
        <v>77</v>
      </c>
      <c r="AY150" s="234" t="s">
        <v>140</v>
      </c>
    </row>
    <row r="151" s="13" customFormat="1">
      <c r="A151" s="13"/>
      <c r="B151" s="224"/>
      <c r="C151" s="225"/>
      <c r="D151" s="219" t="s">
        <v>175</v>
      </c>
      <c r="E151" s="226" t="s">
        <v>75</v>
      </c>
      <c r="F151" s="227" t="s">
        <v>201</v>
      </c>
      <c r="G151" s="225"/>
      <c r="H151" s="228">
        <v>-549.18600000000004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175</v>
      </c>
      <c r="AU151" s="234" t="s">
        <v>87</v>
      </c>
      <c r="AV151" s="13" t="s">
        <v>87</v>
      </c>
      <c r="AW151" s="13" t="s">
        <v>38</v>
      </c>
      <c r="AX151" s="13" t="s">
        <v>77</v>
      </c>
      <c r="AY151" s="234" t="s">
        <v>140</v>
      </c>
    </row>
    <row r="152" s="13" customFormat="1">
      <c r="A152" s="13"/>
      <c r="B152" s="224"/>
      <c r="C152" s="225"/>
      <c r="D152" s="219" t="s">
        <v>175</v>
      </c>
      <c r="E152" s="226" t="s">
        <v>75</v>
      </c>
      <c r="F152" s="227" t="s">
        <v>202</v>
      </c>
      <c r="G152" s="225"/>
      <c r="H152" s="228">
        <v>-7.6680000000000001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175</v>
      </c>
      <c r="AU152" s="234" t="s">
        <v>87</v>
      </c>
      <c r="AV152" s="13" t="s">
        <v>87</v>
      </c>
      <c r="AW152" s="13" t="s">
        <v>38</v>
      </c>
      <c r="AX152" s="13" t="s">
        <v>77</v>
      </c>
      <c r="AY152" s="234" t="s">
        <v>140</v>
      </c>
    </row>
    <row r="153" s="13" customFormat="1">
      <c r="A153" s="13"/>
      <c r="B153" s="224"/>
      <c r="C153" s="225"/>
      <c r="D153" s="219" t="s">
        <v>175</v>
      </c>
      <c r="E153" s="226" t="s">
        <v>75</v>
      </c>
      <c r="F153" s="227" t="s">
        <v>203</v>
      </c>
      <c r="G153" s="225"/>
      <c r="H153" s="228">
        <v>-10.881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175</v>
      </c>
      <c r="AU153" s="234" t="s">
        <v>87</v>
      </c>
      <c r="AV153" s="13" t="s">
        <v>87</v>
      </c>
      <c r="AW153" s="13" t="s">
        <v>38</v>
      </c>
      <c r="AX153" s="13" t="s">
        <v>77</v>
      </c>
      <c r="AY153" s="234" t="s">
        <v>140</v>
      </c>
    </row>
    <row r="154" s="13" customFormat="1">
      <c r="A154" s="13"/>
      <c r="B154" s="224"/>
      <c r="C154" s="225"/>
      <c r="D154" s="219" t="s">
        <v>175</v>
      </c>
      <c r="E154" s="226" t="s">
        <v>75</v>
      </c>
      <c r="F154" s="227" t="s">
        <v>204</v>
      </c>
      <c r="G154" s="225"/>
      <c r="H154" s="228">
        <v>-27.806999999999999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175</v>
      </c>
      <c r="AU154" s="234" t="s">
        <v>87</v>
      </c>
      <c r="AV154" s="13" t="s">
        <v>87</v>
      </c>
      <c r="AW154" s="13" t="s">
        <v>38</v>
      </c>
      <c r="AX154" s="13" t="s">
        <v>77</v>
      </c>
      <c r="AY154" s="234" t="s">
        <v>140</v>
      </c>
    </row>
    <row r="155" s="14" customFormat="1">
      <c r="A155" s="14"/>
      <c r="B155" s="235"/>
      <c r="C155" s="236"/>
      <c r="D155" s="219" t="s">
        <v>175</v>
      </c>
      <c r="E155" s="237" t="s">
        <v>75</v>
      </c>
      <c r="F155" s="238" t="s">
        <v>177</v>
      </c>
      <c r="G155" s="236"/>
      <c r="H155" s="239">
        <v>1959.319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175</v>
      </c>
      <c r="AU155" s="245" t="s">
        <v>87</v>
      </c>
      <c r="AV155" s="14" t="s">
        <v>155</v>
      </c>
      <c r="AW155" s="14" t="s">
        <v>38</v>
      </c>
      <c r="AX155" s="14" t="s">
        <v>77</v>
      </c>
      <c r="AY155" s="245" t="s">
        <v>140</v>
      </c>
    </row>
    <row r="156" s="13" customFormat="1">
      <c r="A156" s="13"/>
      <c r="B156" s="224"/>
      <c r="C156" s="225"/>
      <c r="D156" s="219" t="s">
        <v>175</v>
      </c>
      <c r="E156" s="226" t="s">
        <v>75</v>
      </c>
      <c r="F156" s="227" t="s">
        <v>205</v>
      </c>
      <c r="G156" s="225"/>
      <c r="H156" s="228">
        <v>979.65999999999997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175</v>
      </c>
      <c r="AU156" s="234" t="s">
        <v>87</v>
      </c>
      <c r="AV156" s="13" t="s">
        <v>87</v>
      </c>
      <c r="AW156" s="13" t="s">
        <v>38</v>
      </c>
      <c r="AX156" s="13" t="s">
        <v>85</v>
      </c>
      <c r="AY156" s="234" t="s">
        <v>140</v>
      </c>
    </row>
    <row r="157" s="2" customFormat="1" ht="16.5" customHeight="1">
      <c r="A157" s="40"/>
      <c r="B157" s="41"/>
      <c r="C157" s="206" t="s">
        <v>211</v>
      </c>
      <c r="D157" s="206" t="s">
        <v>142</v>
      </c>
      <c r="E157" s="207" t="s">
        <v>212</v>
      </c>
      <c r="F157" s="208" t="s">
        <v>213</v>
      </c>
      <c r="G157" s="209" t="s">
        <v>214</v>
      </c>
      <c r="H157" s="210">
        <v>77.400000000000006</v>
      </c>
      <c r="I157" s="211"/>
      <c r="J157" s="212">
        <f>ROUND(I157*H157,2)</f>
        <v>0</v>
      </c>
      <c r="K157" s="208" t="s">
        <v>146</v>
      </c>
      <c r="L157" s="46"/>
      <c r="M157" s="213" t="s">
        <v>75</v>
      </c>
      <c r="N157" s="214" t="s">
        <v>47</v>
      </c>
      <c r="O157" s="86"/>
      <c r="P157" s="215">
        <f>O157*H157</f>
        <v>0</v>
      </c>
      <c r="Q157" s="215">
        <v>0.00084000000000000003</v>
      </c>
      <c r="R157" s="215">
        <f>Q157*H157</f>
        <v>0.065016000000000004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147</v>
      </c>
      <c r="AT157" s="217" t="s">
        <v>142</v>
      </c>
      <c r="AU157" s="217" t="s">
        <v>87</v>
      </c>
      <c r="AY157" s="19" t="s">
        <v>140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85</v>
      </c>
      <c r="BK157" s="218">
        <f>ROUND(I157*H157,2)</f>
        <v>0</v>
      </c>
      <c r="BL157" s="19" t="s">
        <v>147</v>
      </c>
      <c r="BM157" s="217" t="s">
        <v>215</v>
      </c>
    </row>
    <row r="158" s="2" customFormat="1">
      <c r="A158" s="40"/>
      <c r="B158" s="41"/>
      <c r="C158" s="42"/>
      <c r="D158" s="219" t="s">
        <v>149</v>
      </c>
      <c r="E158" s="42"/>
      <c r="F158" s="220" t="s">
        <v>216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149</v>
      </c>
      <c r="AU158" s="19" t="s">
        <v>87</v>
      </c>
    </row>
    <row r="159" s="13" customFormat="1">
      <c r="A159" s="13"/>
      <c r="B159" s="224"/>
      <c r="C159" s="225"/>
      <c r="D159" s="219" t="s">
        <v>175</v>
      </c>
      <c r="E159" s="226" t="s">
        <v>75</v>
      </c>
      <c r="F159" s="227" t="s">
        <v>217</v>
      </c>
      <c r="G159" s="225"/>
      <c r="H159" s="228">
        <v>14.4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175</v>
      </c>
      <c r="AU159" s="234" t="s">
        <v>87</v>
      </c>
      <c r="AV159" s="13" t="s">
        <v>87</v>
      </c>
      <c r="AW159" s="13" t="s">
        <v>38</v>
      </c>
      <c r="AX159" s="13" t="s">
        <v>77</v>
      </c>
      <c r="AY159" s="234" t="s">
        <v>140</v>
      </c>
    </row>
    <row r="160" s="13" customFormat="1">
      <c r="A160" s="13"/>
      <c r="B160" s="224"/>
      <c r="C160" s="225"/>
      <c r="D160" s="219" t="s">
        <v>175</v>
      </c>
      <c r="E160" s="226" t="s">
        <v>75</v>
      </c>
      <c r="F160" s="227" t="s">
        <v>218</v>
      </c>
      <c r="G160" s="225"/>
      <c r="H160" s="228">
        <v>63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175</v>
      </c>
      <c r="AU160" s="234" t="s">
        <v>87</v>
      </c>
      <c r="AV160" s="13" t="s">
        <v>87</v>
      </c>
      <c r="AW160" s="13" t="s">
        <v>38</v>
      </c>
      <c r="AX160" s="13" t="s">
        <v>77</v>
      </c>
      <c r="AY160" s="234" t="s">
        <v>140</v>
      </c>
    </row>
    <row r="161" s="14" customFormat="1">
      <c r="A161" s="14"/>
      <c r="B161" s="235"/>
      <c r="C161" s="236"/>
      <c r="D161" s="219" t="s">
        <v>175</v>
      </c>
      <c r="E161" s="237" t="s">
        <v>75</v>
      </c>
      <c r="F161" s="238" t="s">
        <v>177</v>
      </c>
      <c r="G161" s="236"/>
      <c r="H161" s="239">
        <v>77.400000000000006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175</v>
      </c>
      <c r="AU161" s="245" t="s">
        <v>87</v>
      </c>
      <c r="AV161" s="14" t="s">
        <v>155</v>
      </c>
      <c r="AW161" s="14" t="s">
        <v>38</v>
      </c>
      <c r="AX161" s="14" t="s">
        <v>85</v>
      </c>
      <c r="AY161" s="245" t="s">
        <v>140</v>
      </c>
    </row>
    <row r="162" s="2" customFormat="1" ht="16.5" customHeight="1">
      <c r="A162" s="40"/>
      <c r="B162" s="41"/>
      <c r="C162" s="206" t="s">
        <v>219</v>
      </c>
      <c r="D162" s="206" t="s">
        <v>142</v>
      </c>
      <c r="E162" s="207" t="s">
        <v>220</v>
      </c>
      <c r="F162" s="208" t="s">
        <v>221</v>
      </c>
      <c r="G162" s="209" t="s">
        <v>214</v>
      </c>
      <c r="H162" s="210">
        <v>77.400000000000006</v>
      </c>
      <c r="I162" s="211"/>
      <c r="J162" s="212">
        <f>ROUND(I162*H162,2)</f>
        <v>0</v>
      </c>
      <c r="K162" s="208" t="s">
        <v>146</v>
      </c>
      <c r="L162" s="46"/>
      <c r="M162" s="213" t="s">
        <v>75</v>
      </c>
      <c r="N162" s="214" t="s">
        <v>47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147</v>
      </c>
      <c r="AT162" s="217" t="s">
        <v>142</v>
      </c>
      <c r="AU162" s="217" t="s">
        <v>87</v>
      </c>
      <c r="AY162" s="19" t="s">
        <v>140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85</v>
      </c>
      <c r="BK162" s="218">
        <f>ROUND(I162*H162,2)</f>
        <v>0</v>
      </c>
      <c r="BL162" s="19" t="s">
        <v>147</v>
      </c>
      <c r="BM162" s="217" t="s">
        <v>222</v>
      </c>
    </row>
    <row r="163" s="2" customFormat="1">
      <c r="A163" s="40"/>
      <c r="B163" s="41"/>
      <c r="C163" s="42"/>
      <c r="D163" s="219" t="s">
        <v>149</v>
      </c>
      <c r="E163" s="42"/>
      <c r="F163" s="220" t="s">
        <v>223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149</v>
      </c>
      <c r="AU163" s="19" t="s">
        <v>87</v>
      </c>
    </row>
    <row r="164" s="2" customFormat="1" ht="16.5" customHeight="1">
      <c r="A164" s="40"/>
      <c r="B164" s="41"/>
      <c r="C164" s="206" t="s">
        <v>224</v>
      </c>
      <c r="D164" s="206" t="s">
        <v>142</v>
      </c>
      <c r="E164" s="207" t="s">
        <v>225</v>
      </c>
      <c r="F164" s="208" t="s">
        <v>226</v>
      </c>
      <c r="G164" s="209" t="s">
        <v>214</v>
      </c>
      <c r="H164" s="210">
        <v>5766.7820000000002</v>
      </c>
      <c r="I164" s="211"/>
      <c r="J164" s="212">
        <f>ROUND(I164*H164,2)</f>
        <v>0</v>
      </c>
      <c r="K164" s="208" t="s">
        <v>146</v>
      </c>
      <c r="L164" s="46"/>
      <c r="M164" s="213" t="s">
        <v>75</v>
      </c>
      <c r="N164" s="214" t="s">
        <v>47</v>
      </c>
      <c r="O164" s="86"/>
      <c r="P164" s="215">
        <f>O164*H164</f>
        <v>0</v>
      </c>
      <c r="Q164" s="215">
        <v>0.00058</v>
      </c>
      <c r="R164" s="215">
        <f>Q164*H164</f>
        <v>3.3447335600000003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147</v>
      </c>
      <c r="AT164" s="217" t="s">
        <v>142</v>
      </c>
      <c r="AU164" s="217" t="s">
        <v>87</v>
      </c>
      <c r="AY164" s="19" t="s">
        <v>140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85</v>
      </c>
      <c r="BK164" s="218">
        <f>ROUND(I164*H164,2)</f>
        <v>0</v>
      </c>
      <c r="BL164" s="19" t="s">
        <v>147</v>
      </c>
      <c r="BM164" s="217" t="s">
        <v>227</v>
      </c>
    </row>
    <row r="165" s="2" customFormat="1">
      <c r="A165" s="40"/>
      <c r="B165" s="41"/>
      <c r="C165" s="42"/>
      <c r="D165" s="219" t="s">
        <v>149</v>
      </c>
      <c r="E165" s="42"/>
      <c r="F165" s="220" t="s">
        <v>228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149</v>
      </c>
      <c r="AU165" s="19" t="s">
        <v>87</v>
      </c>
    </row>
    <row r="166" s="13" customFormat="1">
      <c r="A166" s="13"/>
      <c r="B166" s="224"/>
      <c r="C166" s="225"/>
      <c r="D166" s="219" t="s">
        <v>175</v>
      </c>
      <c r="E166" s="226" t="s">
        <v>75</v>
      </c>
      <c r="F166" s="227" t="s">
        <v>229</v>
      </c>
      <c r="G166" s="225"/>
      <c r="H166" s="228">
        <v>3847.2159999999999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175</v>
      </c>
      <c r="AU166" s="234" t="s">
        <v>87</v>
      </c>
      <c r="AV166" s="13" t="s">
        <v>87</v>
      </c>
      <c r="AW166" s="13" t="s">
        <v>38</v>
      </c>
      <c r="AX166" s="13" t="s">
        <v>77</v>
      </c>
      <c r="AY166" s="234" t="s">
        <v>140</v>
      </c>
    </row>
    <row r="167" s="13" customFormat="1">
      <c r="A167" s="13"/>
      <c r="B167" s="224"/>
      <c r="C167" s="225"/>
      <c r="D167" s="219" t="s">
        <v>175</v>
      </c>
      <c r="E167" s="226" t="s">
        <v>75</v>
      </c>
      <c r="F167" s="227" t="s">
        <v>230</v>
      </c>
      <c r="G167" s="225"/>
      <c r="H167" s="228">
        <v>47.270000000000003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175</v>
      </c>
      <c r="AU167" s="234" t="s">
        <v>87</v>
      </c>
      <c r="AV167" s="13" t="s">
        <v>87</v>
      </c>
      <c r="AW167" s="13" t="s">
        <v>38</v>
      </c>
      <c r="AX167" s="13" t="s">
        <v>77</v>
      </c>
      <c r="AY167" s="234" t="s">
        <v>140</v>
      </c>
    </row>
    <row r="168" s="13" customFormat="1">
      <c r="A168" s="13"/>
      <c r="B168" s="224"/>
      <c r="C168" s="225"/>
      <c r="D168" s="219" t="s">
        <v>175</v>
      </c>
      <c r="E168" s="226" t="s">
        <v>75</v>
      </c>
      <c r="F168" s="227" t="s">
        <v>231</v>
      </c>
      <c r="G168" s="225"/>
      <c r="H168" s="228">
        <v>1121.164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175</v>
      </c>
      <c r="AU168" s="234" t="s">
        <v>87</v>
      </c>
      <c r="AV168" s="13" t="s">
        <v>87</v>
      </c>
      <c r="AW168" s="13" t="s">
        <v>38</v>
      </c>
      <c r="AX168" s="13" t="s">
        <v>77</v>
      </c>
      <c r="AY168" s="234" t="s">
        <v>140</v>
      </c>
    </row>
    <row r="169" s="13" customFormat="1">
      <c r="A169" s="13"/>
      <c r="B169" s="224"/>
      <c r="C169" s="225"/>
      <c r="D169" s="219" t="s">
        <v>175</v>
      </c>
      <c r="E169" s="226" t="s">
        <v>75</v>
      </c>
      <c r="F169" s="227" t="s">
        <v>232</v>
      </c>
      <c r="G169" s="225"/>
      <c r="H169" s="228">
        <v>501.17599999999999</v>
      </c>
      <c r="I169" s="229"/>
      <c r="J169" s="225"/>
      <c r="K169" s="225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175</v>
      </c>
      <c r="AU169" s="234" t="s">
        <v>87</v>
      </c>
      <c r="AV169" s="13" t="s">
        <v>87</v>
      </c>
      <c r="AW169" s="13" t="s">
        <v>38</v>
      </c>
      <c r="AX169" s="13" t="s">
        <v>77</v>
      </c>
      <c r="AY169" s="234" t="s">
        <v>140</v>
      </c>
    </row>
    <row r="170" s="13" customFormat="1">
      <c r="A170" s="13"/>
      <c r="B170" s="224"/>
      <c r="C170" s="225"/>
      <c r="D170" s="219" t="s">
        <v>175</v>
      </c>
      <c r="E170" s="226" t="s">
        <v>75</v>
      </c>
      <c r="F170" s="227" t="s">
        <v>233</v>
      </c>
      <c r="G170" s="225"/>
      <c r="H170" s="228">
        <v>205.40000000000001</v>
      </c>
      <c r="I170" s="229"/>
      <c r="J170" s="225"/>
      <c r="K170" s="225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175</v>
      </c>
      <c r="AU170" s="234" t="s">
        <v>87</v>
      </c>
      <c r="AV170" s="13" t="s">
        <v>87</v>
      </c>
      <c r="AW170" s="13" t="s">
        <v>38</v>
      </c>
      <c r="AX170" s="13" t="s">
        <v>77</v>
      </c>
      <c r="AY170" s="234" t="s">
        <v>140</v>
      </c>
    </row>
    <row r="171" s="13" customFormat="1">
      <c r="A171" s="13"/>
      <c r="B171" s="224"/>
      <c r="C171" s="225"/>
      <c r="D171" s="219" t="s">
        <v>175</v>
      </c>
      <c r="E171" s="226" t="s">
        <v>75</v>
      </c>
      <c r="F171" s="227" t="s">
        <v>234</v>
      </c>
      <c r="G171" s="225"/>
      <c r="H171" s="228">
        <v>44.555999999999997</v>
      </c>
      <c r="I171" s="229"/>
      <c r="J171" s="225"/>
      <c r="K171" s="225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175</v>
      </c>
      <c r="AU171" s="234" t="s">
        <v>87</v>
      </c>
      <c r="AV171" s="13" t="s">
        <v>87</v>
      </c>
      <c r="AW171" s="13" t="s">
        <v>38</v>
      </c>
      <c r="AX171" s="13" t="s">
        <v>77</v>
      </c>
      <c r="AY171" s="234" t="s">
        <v>140</v>
      </c>
    </row>
    <row r="172" s="14" customFormat="1">
      <c r="A172" s="14"/>
      <c r="B172" s="235"/>
      <c r="C172" s="236"/>
      <c r="D172" s="219" t="s">
        <v>175</v>
      </c>
      <c r="E172" s="237" t="s">
        <v>75</v>
      </c>
      <c r="F172" s="238" t="s">
        <v>177</v>
      </c>
      <c r="G172" s="236"/>
      <c r="H172" s="239">
        <v>5766.7820000000002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175</v>
      </c>
      <c r="AU172" s="245" t="s">
        <v>87</v>
      </c>
      <c r="AV172" s="14" t="s">
        <v>155</v>
      </c>
      <c r="AW172" s="14" t="s">
        <v>38</v>
      </c>
      <c r="AX172" s="14" t="s">
        <v>85</v>
      </c>
      <c r="AY172" s="245" t="s">
        <v>140</v>
      </c>
    </row>
    <row r="173" s="2" customFormat="1" ht="16.5" customHeight="1">
      <c r="A173" s="40"/>
      <c r="B173" s="41"/>
      <c r="C173" s="206" t="s">
        <v>235</v>
      </c>
      <c r="D173" s="206" t="s">
        <v>142</v>
      </c>
      <c r="E173" s="207" t="s">
        <v>236</v>
      </c>
      <c r="F173" s="208" t="s">
        <v>237</v>
      </c>
      <c r="G173" s="209" t="s">
        <v>214</v>
      </c>
      <c r="H173" s="210">
        <v>5766.7820000000002</v>
      </c>
      <c r="I173" s="211"/>
      <c r="J173" s="212">
        <f>ROUND(I173*H173,2)</f>
        <v>0</v>
      </c>
      <c r="K173" s="208" t="s">
        <v>146</v>
      </c>
      <c r="L173" s="46"/>
      <c r="M173" s="213" t="s">
        <v>75</v>
      </c>
      <c r="N173" s="214" t="s">
        <v>47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147</v>
      </c>
      <c r="AT173" s="217" t="s">
        <v>142</v>
      </c>
      <c r="AU173" s="217" t="s">
        <v>87</v>
      </c>
      <c r="AY173" s="19" t="s">
        <v>140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85</v>
      </c>
      <c r="BK173" s="218">
        <f>ROUND(I173*H173,2)</f>
        <v>0</v>
      </c>
      <c r="BL173" s="19" t="s">
        <v>147</v>
      </c>
      <c r="BM173" s="217" t="s">
        <v>238</v>
      </c>
    </row>
    <row r="174" s="2" customFormat="1">
      <c r="A174" s="40"/>
      <c r="B174" s="41"/>
      <c r="C174" s="42"/>
      <c r="D174" s="219" t="s">
        <v>149</v>
      </c>
      <c r="E174" s="42"/>
      <c r="F174" s="220" t="s">
        <v>239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149</v>
      </c>
      <c r="AU174" s="19" t="s">
        <v>87</v>
      </c>
    </row>
    <row r="175" s="2" customFormat="1" ht="16.5" customHeight="1">
      <c r="A175" s="40"/>
      <c r="B175" s="41"/>
      <c r="C175" s="206" t="s">
        <v>240</v>
      </c>
      <c r="D175" s="206" t="s">
        <v>142</v>
      </c>
      <c r="E175" s="207" t="s">
        <v>241</v>
      </c>
      <c r="F175" s="208" t="s">
        <v>242</v>
      </c>
      <c r="G175" s="209" t="s">
        <v>172</v>
      </c>
      <c r="H175" s="210">
        <v>1010.26</v>
      </c>
      <c r="I175" s="211"/>
      <c r="J175" s="212">
        <f>ROUND(I175*H175,2)</f>
        <v>0</v>
      </c>
      <c r="K175" s="208" t="s">
        <v>146</v>
      </c>
      <c r="L175" s="46"/>
      <c r="M175" s="213" t="s">
        <v>75</v>
      </c>
      <c r="N175" s="214" t="s">
        <v>47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147</v>
      </c>
      <c r="AT175" s="217" t="s">
        <v>142</v>
      </c>
      <c r="AU175" s="217" t="s">
        <v>87</v>
      </c>
      <c r="AY175" s="19" t="s">
        <v>140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85</v>
      </c>
      <c r="BK175" s="218">
        <f>ROUND(I175*H175,2)</f>
        <v>0</v>
      </c>
      <c r="BL175" s="19" t="s">
        <v>147</v>
      </c>
      <c r="BM175" s="217" t="s">
        <v>243</v>
      </c>
    </row>
    <row r="176" s="2" customFormat="1">
      <c r="A176" s="40"/>
      <c r="B176" s="41"/>
      <c r="C176" s="42"/>
      <c r="D176" s="219" t="s">
        <v>149</v>
      </c>
      <c r="E176" s="42"/>
      <c r="F176" s="220" t="s">
        <v>244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149</v>
      </c>
      <c r="AU176" s="19" t="s">
        <v>87</v>
      </c>
    </row>
    <row r="177" s="15" customFormat="1">
      <c r="A177" s="15"/>
      <c r="B177" s="246"/>
      <c r="C177" s="247"/>
      <c r="D177" s="219" t="s">
        <v>175</v>
      </c>
      <c r="E177" s="248" t="s">
        <v>75</v>
      </c>
      <c r="F177" s="249" t="s">
        <v>245</v>
      </c>
      <c r="G177" s="247"/>
      <c r="H177" s="248" t="s">
        <v>75</v>
      </c>
      <c r="I177" s="250"/>
      <c r="J177" s="247"/>
      <c r="K177" s="247"/>
      <c r="L177" s="251"/>
      <c r="M177" s="252"/>
      <c r="N177" s="253"/>
      <c r="O177" s="253"/>
      <c r="P177" s="253"/>
      <c r="Q177" s="253"/>
      <c r="R177" s="253"/>
      <c r="S177" s="253"/>
      <c r="T177" s="254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5" t="s">
        <v>175</v>
      </c>
      <c r="AU177" s="255" t="s">
        <v>87</v>
      </c>
      <c r="AV177" s="15" t="s">
        <v>85</v>
      </c>
      <c r="AW177" s="15" t="s">
        <v>38</v>
      </c>
      <c r="AX177" s="15" t="s">
        <v>77</v>
      </c>
      <c r="AY177" s="255" t="s">
        <v>140</v>
      </c>
    </row>
    <row r="178" s="13" customFormat="1">
      <c r="A178" s="13"/>
      <c r="B178" s="224"/>
      <c r="C178" s="225"/>
      <c r="D178" s="219" t="s">
        <v>175</v>
      </c>
      <c r="E178" s="226" t="s">
        <v>75</v>
      </c>
      <c r="F178" s="227" t="s">
        <v>246</v>
      </c>
      <c r="G178" s="225"/>
      <c r="H178" s="228">
        <v>1010.26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175</v>
      </c>
      <c r="AU178" s="234" t="s">
        <v>87</v>
      </c>
      <c r="AV178" s="13" t="s">
        <v>87</v>
      </c>
      <c r="AW178" s="13" t="s">
        <v>38</v>
      </c>
      <c r="AX178" s="13" t="s">
        <v>77</v>
      </c>
      <c r="AY178" s="234" t="s">
        <v>140</v>
      </c>
    </row>
    <row r="179" s="16" customFormat="1">
      <c r="A179" s="16"/>
      <c r="B179" s="256"/>
      <c r="C179" s="257"/>
      <c r="D179" s="219" t="s">
        <v>175</v>
      </c>
      <c r="E179" s="258" t="s">
        <v>75</v>
      </c>
      <c r="F179" s="259" t="s">
        <v>247</v>
      </c>
      <c r="G179" s="257"/>
      <c r="H179" s="260">
        <v>1010.26</v>
      </c>
      <c r="I179" s="261"/>
      <c r="J179" s="257"/>
      <c r="K179" s="257"/>
      <c r="L179" s="262"/>
      <c r="M179" s="263"/>
      <c r="N179" s="264"/>
      <c r="O179" s="264"/>
      <c r="P179" s="264"/>
      <c r="Q179" s="264"/>
      <c r="R179" s="264"/>
      <c r="S179" s="264"/>
      <c r="T179" s="265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266" t="s">
        <v>175</v>
      </c>
      <c r="AU179" s="266" t="s">
        <v>87</v>
      </c>
      <c r="AV179" s="16" t="s">
        <v>147</v>
      </c>
      <c r="AW179" s="16" t="s">
        <v>38</v>
      </c>
      <c r="AX179" s="16" t="s">
        <v>85</v>
      </c>
      <c r="AY179" s="266" t="s">
        <v>140</v>
      </c>
    </row>
    <row r="180" s="2" customFormat="1" ht="16.5" customHeight="1">
      <c r="A180" s="40"/>
      <c r="B180" s="41"/>
      <c r="C180" s="206" t="s">
        <v>8</v>
      </c>
      <c r="D180" s="206" t="s">
        <v>142</v>
      </c>
      <c r="E180" s="207" t="s">
        <v>248</v>
      </c>
      <c r="F180" s="208" t="s">
        <v>249</v>
      </c>
      <c r="G180" s="209" t="s">
        <v>172</v>
      </c>
      <c r="H180" s="210">
        <v>1601.0909999999999</v>
      </c>
      <c r="I180" s="211"/>
      <c r="J180" s="212">
        <f>ROUND(I180*H180,2)</f>
        <v>0</v>
      </c>
      <c r="K180" s="208" t="s">
        <v>146</v>
      </c>
      <c r="L180" s="46"/>
      <c r="M180" s="213" t="s">
        <v>75</v>
      </c>
      <c r="N180" s="214" t="s">
        <v>47</v>
      </c>
      <c r="O180" s="86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147</v>
      </c>
      <c r="AT180" s="217" t="s">
        <v>142</v>
      </c>
      <c r="AU180" s="217" t="s">
        <v>87</v>
      </c>
      <c r="AY180" s="19" t="s">
        <v>140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85</v>
      </c>
      <c r="BK180" s="218">
        <f>ROUND(I180*H180,2)</f>
        <v>0</v>
      </c>
      <c r="BL180" s="19" t="s">
        <v>147</v>
      </c>
      <c r="BM180" s="217" t="s">
        <v>250</v>
      </c>
    </row>
    <row r="181" s="2" customFormat="1">
      <c r="A181" s="40"/>
      <c r="B181" s="41"/>
      <c r="C181" s="42"/>
      <c r="D181" s="219" t="s">
        <v>149</v>
      </c>
      <c r="E181" s="42"/>
      <c r="F181" s="220" t="s">
        <v>251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149</v>
      </c>
      <c r="AU181" s="19" t="s">
        <v>87</v>
      </c>
    </row>
    <row r="182" s="15" customFormat="1">
      <c r="A182" s="15"/>
      <c r="B182" s="246"/>
      <c r="C182" s="247"/>
      <c r="D182" s="219" t="s">
        <v>175</v>
      </c>
      <c r="E182" s="248" t="s">
        <v>75</v>
      </c>
      <c r="F182" s="249" t="s">
        <v>245</v>
      </c>
      <c r="G182" s="247"/>
      <c r="H182" s="248" t="s">
        <v>75</v>
      </c>
      <c r="I182" s="250"/>
      <c r="J182" s="247"/>
      <c r="K182" s="247"/>
      <c r="L182" s="251"/>
      <c r="M182" s="252"/>
      <c r="N182" s="253"/>
      <c r="O182" s="253"/>
      <c r="P182" s="253"/>
      <c r="Q182" s="253"/>
      <c r="R182" s="253"/>
      <c r="S182" s="253"/>
      <c r="T182" s="254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5" t="s">
        <v>175</v>
      </c>
      <c r="AU182" s="255" t="s">
        <v>87</v>
      </c>
      <c r="AV182" s="15" t="s">
        <v>85</v>
      </c>
      <c r="AW182" s="15" t="s">
        <v>38</v>
      </c>
      <c r="AX182" s="15" t="s">
        <v>77</v>
      </c>
      <c r="AY182" s="255" t="s">
        <v>140</v>
      </c>
    </row>
    <row r="183" s="13" customFormat="1">
      <c r="A183" s="13"/>
      <c r="B183" s="224"/>
      <c r="C183" s="225"/>
      <c r="D183" s="219" t="s">
        <v>175</v>
      </c>
      <c r="E183" s="226" t="s">
        <v>75</v>
      </c>
      <c r="F183" s="227" t="s">
        <v>246</v>
      </c>
      <c r="G183" s="225"/>
      <c r="H183" s="228">
        <v>1010.26</v>
      </c>
      <c r="I183" s="229"/>
      <c r="J183" s="225"/>
      <c r="K183" s="225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175</v>
      </c>
      <c r="AU183" s="234" t="s">
        <v>87</v>
      </c>
      <c r="AV183" s="13" t="s">
        <v>87</v>
      </c>
      <c r="AW183" s="13" t="s">
        <v>38</v>
      </c>
      <c r="AX183" s="13" t="s">
        <v>77</v>
      </c>
      <c r="AY183" s="234" t="s">
        <v>140</v>
      </c>
    </row>
    <row r="184" s="15" customFormat="1">
      <c r="A184" s="15"/>
      <c r="B184" s="246"/>
      <c r="C184" s="247"/>
      <c r="D184" s="219" t="s">
        <v>175</v>
      </c>
      <c r="E184" s="248" t="s">
        <v>75</v>
      </c>
      <c r="F184" s="249" t="s">
        <v>252</v>
      </c>
      <c r="G184" s="247"/>
      <c r="H184" s="248" t="s">
        <v>75</v>
      </c>
      <c r="I184" s="250"/>
      <c r="J184" s="247"/>
      <c r="K184" s="247"/>
      <c r="L184" s="251"/>
      <c r="M184" s="252"/>
      <c r="N184" s="253"/>
      <c r="O184" s="253"/>
      <c r="P184" s="253"/>
      <c r="Q184" s="253"/>
      <c r="R184" s="253"/>
      <c r="S184" s="253"/>
      <c r="T184" s="254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5" t="s">
        <v>175</v>
      </c>
      <c r="AU184" s="255" t="s">
        <v>87</v>
      </c>
      <c r="AV184" s="15" t="s">
        <v>85</v>
      </c>
      <c r="AW184" s="15" t="s">
        <v>38</v>
      </c>
      <c r="AX184" s="15" t="s">
        <v>77</v>
      </c>
      <c r="AY184" s="255" t="s">
        <v>140</v>
      </c>
    </row>
    <row r="185" s="13" customFormat="1">
      <c r="A185" s="13"/>
      <c r="B185" s="224"/>
      <c r="C185" s="225"/>
      <c r="D185" s="219" t="s">
        <v>175</v>
      </c>
      <c r="E185" s="226" t="s">
        <v>75</v>
      </c>
      <c r="F185" s="227" t="s">
        <v>253</v>
      </c>
      <c r="G185" s="225"/>
      <c r="H185" s="228">
        <v>590.83100000000002</v>
      </c>
      <c r="I185" s="229"/>
      <c r="J185" s="225"/>
      <c r="K185" s="225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175</v>
      </c>
      <c r="AU185" s="234" t="s">
        <v>87</v>
      </c>
      <c r="AV185" s="13" t="s">
        <v>87</v>
      </c>
      <c r="AW185" s="13" t="s">
        <v>38</v>
      </c>
      <c r="AX185" s="13" t="s">
        <v>77</v>
      </c>
      <c r="AY185" s="234" t="s">
        <v>140</v>
      </c>
    </row>
    <row r="186" s="16" customFormat="1">
      <c r="A186" s="16"/>
      <c r="B186" s="256"/>
      <c r="C186" s="257"/>
      <c r="D186" s="219" t="s">
        <v>175</v>
      </c>
      <c r="E186" s="258" t="s">
        <v>75</v>
      </c>
      <c r="F186" s="259" t="s">
        <v>247</v>
      </c>
      <c r="G186" s="257"/>
      <c r="H186" s="260">
        <v>1601.0909999999999</v>
      </c>
      <c r="I186" s="261"/>
      <c r="J186" s="257"/>
      <c r="K186" s="257"/>
      <c r="L186" s="262"/>
      <c r="M186" s="263"/>
      <c r="N186" s="264"/>
      <c r="O186" s="264"/>
      <c r="P186" s="264"/>
      <c r="Q186" s="264"/>
      <c r="R186" s="264"/>
      <c r="S186" s="264"/>
      <c r="T186" s="265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66" t="s">
        <v>175</v>
      </c>
      <c r="AU186" s="266" t="s">
        <v>87</v>
      </c>
      <c r="AV186" s="16" t="s">
        <v>147</v>
      </c>
      <c r="AW186" s="16" t="s">
        <v>38</v>
      </c>
      <c r="AX186" s="16" t="s">
        <v>85</v>
      </c>
      <c r="AY186" s="266" t="s">
        <v>140</v>
      </c>
    </row>
    <row r="187" s="2" customFormat="1" ht="16.5" customHeight="1">
      <c r="A187" s="40"/>
      <c r="B187" s="41"/>
      <c r="C187" s="206" t="s">
        <v>254</v>
      </c>
      <c r="D187" s="206" t="s">
        <v>142</v>
      </c>
      <c r="E187" s="207" t="s">
        <v>255</v>
      </c>
      <c r="F187" s="208" t="s">
        <v>256</v>
      </c>
      <c r="G187" s="209" t="s">
        <v>172</v>
      </c>
      <c r="H187" s="210">
        <v>1010.26</v>
      </c>
      <c r="I187" s="211"/>
      <c r="J187" s="212">
        <f>ROUND(I187*H187,2)</f>
        <v>0</v>
      </c>
      <c r="K187" s="208" t="s">
        <v>146</v>
      </c>
      <c r="L187" s="46"/>
      <c r="M187" s="213" t="s">
        <v>75</v>
      </c>
      <c r="N187" s="214" t="s">
        <v>47</v>
      </c>
      <c r="O187" s="86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147</v>
      </c>
      <c r="AT187" s="217" t="s">
        <v>142</v>
      </c>
      <c r="AU187" s="217" t="s">
        <v>87</v>
      </c>
      <c r="AY187" s="19" t="s">
        <v>140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85</v>
      </c>
      <c r="BK187" s="218">
        <f>ROUND(I187*H187,2)</f>
        <v>0</v>
      </c>
      <c r="BL187" s="19" t="s">
        <v>147</v>
      </c>
      <c r="BM187" s="217" t="s">
        <v>257</v>
      </c>
    </row>
    <row r="188" s="2" customFormat="1">
      <c r="A188" s="40"/>
      <c r="B188" s="41"/>
      <c r="C188" s="42"/>
      <c r="D188" s="219" t="s">
        <v>149</v>
      </c>
      <c r="E188" s="42"/>
      <c r="F188" s="220" t="s">
        <v>258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149</v>
      </c>
      <c r="AU188" s="19" t="s">
        <v>87</v>
      </c>
    </row>
    <row r="189" s="15" customFormat="1">
      <c r="A189" s="15"/>
      <c r="B189" s="246"/>
      <c r="C189" s="247"/>
      <c r="D189" s="219" t="s">
        <v>175</v>
      </c>
      <c r="E189" s="248" t="s">
        <v>75</v>
      </c>
      <c r="F189" s="249" t="s">
        <v>259</v>
      </c>
      <c r="G189" s="247"/>
      <c r="H189" s="248" t="s">
        <v>75</v>
      </c>
      <c r="I189" s="250"/>
      <c r="J189" s="247"/>
      <c r="K189" s="247"/>
      <c r="L189" s="251"/>
      <c r="M189" s="252"/>
      <c r="N189" s="253"/>
      <c r="O189" s="253"/>
      <c r="P189" s="253"/>
      <c r="Q189" s="253"/>
      <c r="R189" s="253"/>
      <c r="S189" s="253"/>
      <c r="T189" s="254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5" t="s">
        <v>175</v>
      </c>
      <c r="AU189" s="255" t="s">
        <v>87</v>
      </c>
      <c r="AV189" s="15" t="s">
        <v>85</v>
      </c>
      <c r="AW189" s="15" t="s">
        <v>38</v>
      </c>
      <c r="AX189" s="15" t="s">
        <v>77</v>
      </c>
      <c r="AY189" s="255" t="s">
        <v>140</v>
      </c>
    </row>
    <row r="190" s="15" customFormat="1">
      <c r="A190" s="15"/>
      <c r="B190" s="246"/>
      <c r="C190" s="247"/>
      <c r="D190" s="219" t="s">
        <v>175</v>
      </c>
      <c r="E190" s="248" t="s">
        <v>75</v>
      </c>
      <c r="F190" s="249" t="s">
        <v>260</v>
      </c>
      <c r="G190" s="247"/>
      <c r="H190" s="248" t="s">
        <v>75</v>
      </c>
      <c r="I190" s="250"/>
      <c r="J190" s="247"/>
      <c r="K190" s="247"/>
      <c r="L190" s="251"/>
      <c r="M190" s="252"/>
      <c r="N190" s="253"/>
      <c r="O190" s="253"/>
      <c r="P190" s="253"/>
      <c r="Q190" s="253"/>
      <c r="R190" s="253"/>
      <c r="S190" s="253"/>
      <c r="T190" s="25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5" t="s">
        <v>175</v>
      </c>
      <c r="AU190" s="255" t="s">
        <v>87</v>
      </c>
      <c r="AV190" s="15" t="s">
        <v>85</v>
      </c>
      <c r="AW190" s="15" t="s">
        <v>38</v>
      </c>
      <c r="AX190" s="15" t="s">
        <v>77</v>
      </c>
      <c r="AY190" s="255" t="s">
        <v>140</v>
      </c>
    </row>
    <row r="191" s="13" customFormat="1">
      <c r="A191" s="13"/>
      <c r="B191" s="224"/>
      <c r="C191" s="225"/>
      <c r="D191" s="219" t="s">
        <v>175</v>
      </c>
      <c r="E191" s="226" t="s">
        <v>75</v>
      </c>
      <c r="F191" s="227" t="s">
        <v>178</v>
      </c>
      <c r="G191" s="225"/>
      <c r="H191" s="228">
        <v>70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175</v>
      </c>
      <c r="AU191" s="234" t="s">
        <v>87</v>
      </c>
      <c r="AV191" s="13" t="s">
        <v>87</v>
      </c>
      <c r="AW191" s="13" t="s">
        <v>38</v>
      </c>
      <c r="AX191" s="13" t="s">
        <v>77</v>
      </c>
      <c r="AY191" s="234" t="s">
        <v>140</v>
      </c>
    </row>
    <row r="192" s="13" customFormat="1">
      <c r="A192" s="13"/>
      <c r="B192" s="224"/>
      <c r="C192" s="225"/>
      <c r="D192" s="219" t="s">
        <v>175</v>
      </c>
      <c r="E192" s="226" t="s">
        <v>75</v>
      </c>
      <c r="F192" s="227" t="s">
        <v>179</v>
      </c>
      <c r="G192" s="225"/>
      <c r="H192" s="228">
        <v>-8.8000000000000007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175</v>
      </c>
      <c r="AU192" s="234" t="s">
        <v>87</v>
      </c>
      <c r="AV192" s="13" t="s">
        <v>87</v>
      </c>
      <c r="AW192" s="13" t="s">
        <v>38</v>
      </c>
      <c r="AX192" s="13" t="s">
        <v>77</v>
      </c>
      <c r="AY192" s="234" t="s">
        <v>140</v>
      </c>
    </row>
    <row r="193" s="14" customFormat="1">
      <c r="A193" s="14"/>
      <c r="B193" s="235"/>
      <c r="C193" s="236"/>
      <c r="D193" s="219" t="s">
        <v>175</v>
      </c>
      <c r="E193" s="237" t="s">
        <v>75</v>
      </c>
      <c r="F193" s="238" t="s">
        <v>177</v>
      </c>
      <c r="G193" s="236"/>
      <c r="H193" s="239">
        <v>61.200000000000003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5" t="s">
        <v>175</v>
      </c>
      <c r="AU193" s="245" t="s">
        <v>87</v>
      </c>
      <c r="AV193" s="14" t="s">
        <v>155</v>
      </c>
      <c r="AW193" s="14" t="s">
        <v>38</v>
      </c>
      <c r="AX193" s="14" t="s">
        <v>77</v>
      </c>
      <c r="AY193" s="245" t="s">
        <v>140</v>
      </c>
    </row>
    <row r="194" s="15" customFormat="1">
      <c r="A194" s="15"/>
      <c r="B194" s="246"/>
      <c r="C194" s="247"/>
      <c r="D194" s="219" t="s">
        <v>175</v>
      </c>
      <c r="E194" s="248" t="s">
        <v>75</v>
      </c>
      <c r="F194" s="249" t="s">
        <v>261</v>
      </c>
      <c r="G194" s="247"/>
      <c r="H194" s="248" t="s">
        <v>75</v>
      </c>
      <c r="I194" s="250"/>
      <c r="J194" s="247"/>
      <c r="K194" s="247"/>
      <c r="L194" s="251"/>
      <c r="M194" s="252"/>
      <c r="N194" s="253"/>
      <c r="O194" s="253"/>
      <c r="P194" s="253"/>
      <c r="Q194" s="253"/>
      <c r="R194" s="253"/>
      <c r="S194" s="253"/>
      <c r="T194" s="254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5" t="s">
        <v>175</v>
      </c>
      <c r="AU194" s="255" t="s">
        <v>87</v>
      </c>
      <c r="AV194" s="15" t="s">
        <v>85</v>
      </c>
      <c r="AW194" s="15" t="s">
        <v>38</v>
      </c>
      <c r="AX194" s="15" t="s">
        <v>77</v>
      </c>
      <c r="AY194" s="255" t="s">
        <v>140</v>
      </c>
    </row>
    <row r="195" s="13" customFormat="1">
      <c r="A195" s="13"/>
      <c r="B195" s="224"/>
      <c r="C195" s="225"/>
      <c r="D195" s="219" t="s">
        <v>175</v>
      </c>
      <c r="E195" s="226" t="s">
        <v>75</v>
      </c>
      <c r="F195" s="227" t="s">
        <v>194</v>
      </c>
      <c r="G195" s="225"/>
      <c r="H195" s="228">
        <v>1723.777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175</v>
      </c>
      <c r="AU195" s="234" t="s">
        <v>87</v>
      </c>
      <c r="AV195" s="13" t="s">
        <v>87</v>
      </c>
      <c r="AW195" s="13" t="s">
        <v>38</v>
      </c>
      <c r="AX195" s="13" t="s">
        <v>77</v>
      </c>
      <c r="AY195" s="234" t="s">
        <v>140</v>
      </c>
    </row>
    <row r="196" s="13" customFormat="1">
      <c r="A196" s="13"/>
      <c r="B196" s="224"/>
      <c r="C196" s="225"/>
      <c r="D196" s="219" t="s">
        <v>175</v>
      </c>
      <c r="E196" s="226" t="s">
        <v>75</v>
      </c>
      <c r="F196" s="227" t="s">
        <v>195</v>
      </c>
      <c r="G196" s="225"/>
      <c r="H196" s="228">
        <v>18.908000000000001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175</v>
      </c>
      <c r="AU196" s="234" t="s">
        <v>87</v>
      </c>
      <c r="AV196" s="13" t="s">
        <v>87</v>
      </c>
      <c r="AW196" s="13" t="s">
        <v>38</v>
      </c>
      <c r="AX196" s="13" t="s">
        <v>77</v>
      </c>
      <c r="AY196" s="234" t="s">
        <v>140</v>
      </c>
    </row>
    <row r="197" s="13" customFormat="1">
      <c r="A197" s="13"/>
      <c r="B197" s="224"/>
      <c r="C197" s="225"/>
      <c r="D197" s="219" t="s">
        <v>175</v>
      </c>
      <c r="E197" s="226" t="s">
        <v>75</v>
      </c>
      <c r="F197" s="227" t="s">
        <v>196</v>
      </c>
      <c r="G197" s="225"/>
      <c r="H197" s="228">
        <v>504.524</v>
      </c>
      <c r="I197" s="229"/>
      <c r="J197" s="225"/>
      <c r="K197" s="225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175</v>
      </c>
      <c r="AU197" s="234" t="s">
        <v>87</v>
      </c>
      <c r="AV197" s="13" t="s">
        <v>87</v>
      </c>
      <c r="AW197" s="13" t="s">
        <v>38</v>
      </c>
      <c r="AX197" s="13" t="s">
        <v>77</v>
      </c>
      <c r="AY197" s="234" t="s">
        <v>140</v>
      </c>
    </row>
    <row r="198" s="13" customFormat="1">
      <c r="A198" s="13"/>
      <c r="B198" s="224"/>
      <c r="C198" s="225"/>
      <c r="D198" s="219" t="s">
        <v>175</v>
      </c>
      <c r="E198" s="226" t="s">
        <v>75</v>
      </c>
      <c r="F198" s="227" t="s">
        <v>197</v>
      </c>
      <c r="G198" s="225"/>
      <c r="H198" s="228">
        <v>200.47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175</v>
      </c>
      <c r="AU198" s="234" t="s">
        <v>87</v>
      </c>
      <c r="AV198" s="13" t="s">
        <v>87</v>
      </c>
      <c r="AW198" s="13" t="s">
        <v>38</v>
      </c>
      <c r="AX198" s="13" t="s">
        <v>77</v>
      </c>
      <c r="AY198" s="234" t="s">
        <v>140</v>
      </c>
    </row>
    <row r="199" s="13" customFormat="1">
      <c r="A199" s="13"/>
      <c r="B199" s="224"/>
      <c r="C199" s="225"/>
      <c r="D199" s="219" t="s">
        <v>175</v>
      </c>
      <c r="E199" s="226" t="s">
        <v>75</v>
      </c>
      <c r="F199" s="227" t="s">
        <v>198</v>
      </c>
      <c r="G199" s="225"/>
      <c r="H199" s="228">
        <v>82.159999999999997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175</v>
      </c>
      <c r="AU199" s="234" t="s">
        <v>87</v>
      </c>
      <c r="AV199" s="13" t="s">
        <v>87</v>
      </c>
      <c r="AW199" s="13" t="s">
        <v>38</v>
      </c>
      <c r="AX199" s="13" t="s">
        <v>77</v>
      </c>
      <c r="AY199" s="234" t="s">
        <v>140</v>
      </c>
    </row>
    <row r="200" s="13" customFormat="1">
      <c r="A200" s="13"/>
      <c r="B200" s="224"/>
      <c r="C200" s="225"/>
      <c r="D200" s="219" t="s">
        <v>175</v>
      </c>
      <c r="E200" s="226" t="s">
        <v>75</v>
      </c>
      <c r="F200" s="227" t="s">
        <v>199</v>
      </c>
      <c r="G200" s="225"/>
      <c r="H200" s="228">
        <v>17.821999999999999</v>
      </c>
      <c r="I200" s="229"/>
      <c r="J200" s="225"/>
      <c r="K200" s="225"/>
      <c r="L200" s="230"/>
      <c r="M200" s="231"/>
      <c r="N200" s="232"/>
      <c r="O200" s="232"/>
      <c r="P200" s="232"/>
      <c r="Q200" s="232"/>
      <c r="R200" s="232"/>
      <c r="S200" s="232"/>
      <c r="T200" s="23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4" t="s">
        <v>175</v>
      </c>
      <c r="AU200" s="234" t="s">
        <v>87</v>
      </c>
      <c r="AV200" s="13" t="s">
        <v>87</v>
      </c>
      <c r="AW200" s="13" t="s">
        <v>38</v>
      </c>
      <c r="AX200" s="13" t="s">
        <v>77</v>
      </c>
      <c r="AY200" s="234" t="s">
        <v>140</v>
      </c>
    </row>
    <row r="201" s="13" customFormat="1">
      <c r="A201" s="13"/>
      <c r="B201" s="224"/>
      <c r="C201" s="225"/>
      <c r="D201" s="219" t="s">
        <v>175</v>
      </c>
      <c r="E201" s="226" t="s">
        <v>75</v>
      </c>
      <c r="F201" s="227" t="s">
        <v>200</v>
      </c>
      <c r="G201" s="225"/>
      <c r="H201" s="228">
        <v>7.2000000000000002</v>
      </c>
      <c r="I201" s="229"/>
      <c r="J201" s="225"/>
      <c r="K201" s="225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175</v>
      </c>
      <c r="AU201" s="234" t="s">
        <v>87</v>
      </c>
      <c r="AV201" s="13" t="s">
        <v>87</v>
      </c>
      <c r="AW201" s="13" t="s">
        <v>38</v>
      </c>
      <c r="AX201" s="13" t="s">
        <v>77</v>
      </c>
      <c r="AY201" s="234" t="s">
        <v>140</v>
      </c>
    </row>
    <row r="202" s="13" customFormat="1">
      <c r="A202" s="13"/>
      <c r="B202" s="224"/>
      <c r="C202" s="225"/>
      <c r="D202" s="219" t="s">
        <v>175</v>
      </c>
      <c r="E202" s="226" t="s">
        <v>75</v>
      </c>
      <c r="F202" s="227" t="s">
        <v>201</v>
      </c>
      <c r="G202" s="225"/>
      <c r="H202" s="228">
        <v>-549.18600000000004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175</v>
      </c>
      <c r="AU202" s="234" t="s">
        <v>87</v>
      </c>
      <c r="AV202" s="13" t="s">
        <v>87</v>
      </c>
      <c r="AW202" s="13" t="s">
        <v>38</v>
      </c>
      <c r="AX202" s="13" t="s">
        <v>77</v>
      </c>
      <c r="AY202" s="234" t="s">
        <v>140</v>
      </c>
    </row>
    <row r="203" s="13" customFormat="1">
      <c r="A203" s="13"/>
      <c r="B203" s="224"/>
      <c r="C203" s="225"/>
      <c r="D203" s="219" t="s">
        <v>175</v>
      </c>
      <c r="E203" s="226" t="s">
        <v>75</v>
      </c>
      <c r="F203" s="227" t="s">
        <v>202</v>
      </c>
      <c r="G203" s="225"/>
      <c r="H203" s="228">
        <v>-7.6680000000000001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175</v>
      </c>
      <c r="AU203" s="234" t="s">
        <v>87</v>
      </c>
      <c r="AV203" s="13" t="s">
        <v>87</v>
      </c>
      <c r="AW203" s="13" t="s">
        <v>38</v>
      </c>
      <c r="AX203" s="13" t="s">
        <v>77</v>
      </c>
      <c r="AY203" s="234" t="s">
        <v>140</v>
      </c>
    </row>
    <row r="204" s="13" customFormat="1">
      <c r="A204" s="13"/>
      <c r="B204" s="224"/>
      <c r="C204" s="225"/>
      <c r="D204" s="219" t="s">
        <v>175</v>
      </c>
      <c r="E204" s="226" t="s">
        <v>75</v>
      </c>
      <c r="F204" s="227" t="s">
        <v>203</v>
      </c>
      <c r="G204" s="225"/>
      <c r="H204" s="228">
        <v>-10.881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175</v>
      </c>
      <c r="AU204" s="234" t="s">
        <v>87</v>
      </c>
      <c r="AV204" s="13" t="s">
        <v>87</v>
      </c>
      <c r="AW204" s="13" t="s">
        <v>38</v>
      </c>
      <c r="AX204" s="13" t="s">
        <v>77</v>
      </c>
      <c r="AY204" s="234" t="s">
        <v>140</v>
      </c>
    </row>
    <row r="205" s="13" customFormat="1">
      <c r="A205" s="13"/>
      <c r="B205" s="224"/>
      <c r="C205" s="225"/>
      <c r="D205" s="219" t="s">
        <v>175</v>
      </c>
      <c r="E205" s="226" t="s">
        <v>75</v>
      </c>
      <c r="F205" s="227" t="s">
        <v>204</v>
      </c>
      <c r="G205" s="225"/>
      <c r="H205" s="228">
        <v>-27.806999999999999</v>
      </c>
      <c r="I205" s="229"/>
      <c r="J205" s="225"/>
      <c r="K205" s="225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175</v>
      </c>
      <c r="AU205" s="234" t="s">
        <v>87</v>
      </c>
      <c r="AV205" s="13" t="s">
        <v>87</v>
      </c>
      <c r="AW205" s="13" t="s">
        <v>38</v>
      </c>
      <c r="AX205" s="13" t="s">
        <v>77</v>
      </c>
      <c r="AY205" s="234" t="s">
        <v>140</v>
      </c>
    </row>
    <row r="206" s="14" customFormat="1">
      <c r="A206" s="14"/>
      <c r="B206" s="235"/>
      <c r="C206" s="236"/>
      <c r="D206" s="219" t="s">
        <v>175</v>
      </c>
      <c r="E206" s="237" t="s">
        <v>75</v>
      </c>
      <c r="F206" s="238" t="s">
        <v>177</v>
      </c>
      <c r="G206" s="236"/>
      <c r="H206" s="239">
        <v>1959.319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5" t="s">
        <v>175</v>
      </c>
      <c r="AU206" s="245" t="s">
        <v>87</v>
      </c>
      <c r="AV206" s="14" t="s">
        <v>155</v>
      </c>
      <c r="AW206" s="14" t="s">
        <v>38</v>
      </c>
      <c r="AX206" s="14" t="s">
        <v>77</v>
      </c>
      <c r="AY206" s="245" t="s">
        <v>140</v>
      </c>
    </row>
    <row r="207" s="16" customFormat="1">
      <c r="A207" s="16"/>
      <c r="B207" s="256"/>
      <c r="C207" s="257"/>
      <c r="D207" s="219" t="s">
        <v>175</v>
      </c>
      <c r="E207" s="258" t="s">
        <v>75</v>
      </c>
      <c r="F207" s="259" t="s">
        <v>247</v>
      </c>
      <c r="G207" s="257"/>
      <c r="H207" s="260">
        <v>2020.519</v>
      </c>
      <c r="I207" s="261"/>
      <c r="J207" s="257"/>
      <c r="K207" s="257"/>
      <c r="L207" s="262"/>
      <c r="M207" s="263"/>
      <c r="N207" s="264"/>
      <c r="O207" s="264"/>
      <c r="P207" s="264"/>
      <c r="Q207" s="264"/>
      <c r="R207" s="264"/>
      <c r="S207" s="264"/>
      <c r="T207" s="265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T207" s="266" t="s">
        <v>175</v>
      </c>
      <c r="AU207" s="266" t="s">
        <v>87</v>
      </c>
      <c r="AV207" s="16" t="s">
        <v>147</v>
      </c>
      <c r="AW207" s="16" t="s">
        <v>38</v>
      </c>
      <c r="AX207" s="16" t="s">
        <v>77</v>
      </c>
      <c r="AY207" s="266" t="s">
        <v>140</v>
      </c>
    </row>
    <row r="208" s="13" customFormat="1">
      <c r="A208" s="13"/>
      <c r="B208" s="224"/>
      <c r="C208" s="225"/>
      <c r="D208" s="219" t="s">
        <v>175</v>
      </c>
      <c r="E208" s="226" t="s">
        <v>75</v>
      </c>
      <c r="F208" s="227" t="s">
        <v>262</v>
      </c>
      <c r="G208" s="225"/>
      <c r="H208" s="228">
        <v>1010.26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175</v>
      </c>
      <c r="AU208" s="234" t="s">
        <v>87</v>
      </c>
      <c r="AV208" s="13" t="s">
        <v>87</v>
      </c>
      <c r="AW208" s="13" t="s">
        <v>38</v>
      </c>
      <c r="AX208" s="13" t="s">
        <v>85</v>
      </c>
      <c r="AY208" s="234" t="s">
        <v>140</v>
      </c>
    </row>
    <row r="209" s="2" customFormat="1" ht="16.5" customHeight="1">
      <c r="A209" s="40"/>
      <c r="B209" s="41"/>
      <c r="C209" s="206" t="s">
        <v>263</v>
      </c>
      <c r="D209" s="206" t="s">
        <v>142</v>
      </c>
      <c r="E209" s="207" t="s">
        <v>264</v>
      </c>
      <c r="F209" s="208" t="s">
        <v>265</v>
      </c>
      <c r="G209" s="209" t="s">
        <v>172</v>
      </c>
      <c r="H209" s="210">
        <v>419.42899999999997</v>
      </c>
      <c r="I209" s="211"/>
      <c r="J209" s="212">
        <f>ROUND(I209*H209,2)</f>
        <v>0</v>
      </c>
      <c r="K209" s="208" t="s">
        <v>146</v>
      </c>
      <c r="L209" s="46"/>
      <c r="M209" s="213" t="s">
        <v>75</v>
      </c>
      <c r="N209" s="214" t="s">
        <v>47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147</v>
      </c>
      <c r="AT209" s="217" t="s">
        <v>142</v>
      </c>
      <c r="AU209" s="217" t="s">
        <v>87</v>
      </c>
      <c r="AY209" s="19" t="s">
        <v>140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85</v>
      </c>
      <c r="BK209" s="218">
        <f>ROUND(I209*H209,2)</f>
        <v>0</v>
      </c>
      <c r="BL209" s="19" t="s">
        <v>147</v>
      </c>
      <c r="BM209" s="217" t="s">
        <v>266</v>
      </c>
    </row>
    <row r="210" s="2" customFormat="1">
      <c r="A210" s="40"/>
      <c r="B210" s="41"/>
      <c r="C210" s="42"/>
      <c r="D210" s="219" t="s">
        <v>149</v>
      </c>
      <c r="E210" s="42"/>
      <c r="F210" s="220" t="s">
        <v>267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149</v>
      </c>
      <c r="AU210" s="19" t="s">
        <v>87</v>
      </c>
    </row>
    <row r="211" s="15" customFormat="1">
      <c r="A211" s="15"/>
      <c r="B211" s="246"/>
      <c r="C211" s="247"/>
      <c r="D211" s="219" t="s">
        <v>175</v>
      </c>
      <c r="E211" s="248" t="s">
        <v>75</v>
      </c>
      <c r="F211" s="249" t="s">
        <v>259</v>
      </c>
      <c r="G211" s="247"/>
      <c r="H211" s="248" t="s">
        <v>75</v>
      </c>
      <c r="I211" s="250"/>
      <c r="J211" s="247"/>
      <c r="K211" s="247"/>
      <c r="L211" s="251"/>
      <c r="M211" s="252"/>
      <c r="N211" s="253"/>
      <c r="O211" s="253"/>
      <c r="P211" s="253"/>
      <c r="Q211" s="253"/>
      <c r="R211" s="253"/>
      <c r="S211" s="253"/>
      <c r="T211" s="254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55" t="s">
        <v>175</v>
      </c>
      <c r="AU211" s="255" t="s">
        <v>87</v>
      </c>
      <c r="AV211" s="15" t="s">
        <v>85</v>
      </c>
      <c r="AW211" s="15" t="s">
        <v>38</v>
      </c>
      <c r="AX211" s="15" t="s">
        <v>77</v>
      </c>
      <c r="AY211" s="255" t="s">
        <v>140</v>
      </c>
    </row>
    <row r="212" s="15" customFormat="1">
      <c r="A212" s="15"/>
      <c r="B212" s="246"/>
      <c r="C212" s="247"/>
      <c r="D212" s="219" t="s">
        <v>175</v>
      </c>
      <c r="E212" s="248" t="s">
        <v>75</v>
      </c>
      <c r="F212" s="249" t="s">
        <v>260</v>
      </c>
      <c r="G212" s="247"/>
      <c r="H212" s="248" t="s">
        <v>75</v>
      </c>
      <c r="I212" s="250"/>
      <c r="J212" s="247"/>
      <c r="K212" s="247"/>
      <c r="L212" s="251"/>
      <c r="M212" s="252"/>
      <c r="N212" s="253"/>
      <c r="O212" s="253"/>
      <c r="P212" s="253"/>
      <c r="Q212" s="253"/>
      <c r="R212" s="253"/>
      <c r="S212" s="253"/>
      <c r="T212" s="254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5" t="s">
        <v>175</v>
      </c>
      <c r="AU212" s="255" t="s">
        <v>87</v>
      </c>
      <c r="AV212" s="15" t="s">
        <v>85</v>
      </c>
      <c r="AW212" s="15" t="s">
        <v>38</v>
      </c>
      <c r="AX212" s="15" t="s">
        <v>77</v>
      </c>
      <c r="AY212" s="255" t="s">
        <v>140</v>
      </c>
    </row>
    <row r="213" s="13" customFormat="1">
      <c r="A213" s="13"/>
      <c r="B213" s="224"/>
      <c r="C213" s="225"/>
      <c r="D213" s="219" t="s">
        <v>175</v>
      </c>
      <c r="E213" s="226" t="s">
        <v>75</v>
      </c>
      <c r="F213" s="227" t="s">
        <v>178</v>
      </c>
      <c r="G213" s="225"/>
      <c r="H213" s="228">
        <v>70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175</v>
      </c>
      <c r="AU213" s="234" t="s">
        <v>87</v>
      </c>
      <c r="AV213" s="13" t="s">
        <v>87</v>
      </c>
      <c r="AW213" s="13" t="s">
        <v>38</v>
      </c>
      <c r="AX213" s="13" t="s">
        <v>77</v>
      </c>
      <c r="AY213" s="234" t="s">
        <v>140</v>
      </c>
    </row>
    <row r="214" s="13" customFormat="1">
      <c r="A214" s="13"/>
      <c r="B214" s="224"/>
      <c r="C214" s="225"/>
      <c r="D214" s="219" t="s">
        <v>175</v>
      </c>
      <c r="E214" s="226" t="s">
        <v>75</v>
      </c>
      <c r="F214" s="227" t="s">
        <v>179</v>
      </c>
      <c r="G214" s="225"/>
      <c r="H214" s="228">
        <v>-8.8000000000000007</v>
      </c>
      <c r="I214" s="229"/>
      <c r="J214" s="225"/>
      <c r="K214" s="225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175</v>
      </c>
      <c r="AU214" s="234" t="s">
        <v>87</v>
      </c>
      <c r="AV214" s="13" t="s">
        <v>87</v>
      </c>
      <c r="AW214" s="13" t="s">
        <v>38</v>
      </c>
      <c r="AX214" s="13" t="s">
        <v>77</v>
      </c>
      <c r="AY214" s="234" t="s">
        <v>140</v>
      </c>
    </row>
    <row r="215" s="14" customFormat="1">
      <c r="A215" s="14"/>
      <c r="B215" s="235"/>
      <c r="C215" s="236"/>
      <c r="D215" s="219" t="s">
        <v>175</v>
      </c>
      <c r="E215" s="237" t="s">
        <v>75</v>
      </c>
      <c r="F215" s="238" t="s">
        <v>177</v>
      </c>
      <c r="G215" s="236"/>
      <c r="H215" s="239">
        <v>61.200000000000003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175</v>
      </c>
      <c r="AU215" s="245" t="s">
        <v>87</v>
      </c>
      <c r="AV215" s="14" t="s">
        <v>155</v>
      </c>
      <c r="AW215" s="14" t="s">
        <v>38</v>
      </c>
      <c r="AX215" s="14" t="s">
        <v>77</v>
      </c>
      <c r="AY215" s="245" t="s">
        <v>140</v>
      </c>
    </row>
    <row r="216" s="15" customFormat="1">
      <c r="A216" s="15"/>
      <c r="B216" s="246"/>
      <c r="C216" s="247"/>
      <c r="D216" s="219" t="s">
        <v>175</v>
      </c>
      <c r="E216" s="248" t="s">
        <v>75</v>
      </c>
      <c r="F216" s="249" t="s">
        <v>261</v>
      </c>
      <c r="G216" s="247"/>
      <c r="H216" s="248" t="s">
        <v>75</v>
      </c>
      <c r="I216" s="250"/>
      <c r="J216" s="247"/>
      <c r="K216" s="247"/>
      <c r="L216" s="251"/>
      <c r="M216" s="252"/>
      <c r="N216" s="253"/>
      <c r="O216" s="253"/>
      <c r="P216" s="253"/>
      <c r="Q216" s="253"/>
      <c r="R216" s="253"/>
      <c r="S216" s="253"/>
      <c r="T216" s="254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55" t="s">
        <v>175</v>
      </c>
      <c r="AU216" s="255" t="s">
        <v>87</v>
      </c>
      <c r="AV216" s="15" t="s">
        <v>85</v>
      </c>
      <c r="AW216" s="15" t="s">
        <v>38</v>
      </c>
      <c r="AX216" s="15" t="s">
        <v>77</v>
      </c>
      <c r="AY216" s="255" t="s">
        <v>140</v>
      </c>
    </row>
    <row r="217" s="13" customFormat="1">
      <c r="A217" s="13"/>
      <c r="B217" s="224"/>
      <c r="C217" s="225"/>
      <c r="D217" s="219" t="s">
        <v>175</v>
      </c>
      <c r="E217" s="226" t="s">
        <v>75</v>
      </c>
      <c r="F217" s="227" t="s">
        <v>194</v>
      </c>
      <c r="G217" s="225"/>
      <c r="H217" s="228">
        <v>1723.777</v>
      </c>
      <c r="I217" s="229"/>
      <c r="J217" s="225"/>
      <c r="K217" s="225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175</v>
      </c>
      <c r="AU217" s="234" t="s">
        <v>87</v>
      </c>
      <c r="AV217" s="13" t="s">
        <v>87</v>
      </c>
      <c r="AW217" s="13" t="s">
        <v>38</v>
      </c>
      <c r="AX217" s="13" t="s">
        <v>77</v>
      </c>
      <c r="AY217" s="234" t="s">
        <v>140</v>
      </c>
    </row>
    <row r="218" s="13" customFormat="1">
      <c r="A218" s="13"/>
      <c r="B218" s="224"/>
      <c r="C218" s="225"/>
      <c r="D218" s="219" t="s">
        <v>175</v>
      </c>
      <c r="E218" s="226" t="s">
        <v>75</v>
      </c>
      <c r="F218" s="227" t="s">
        <v>195</v>
      </c>
      <c r="G218" s="225"/>
      <c r="H218" s="228">
        <v>18.908000000000001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175</v>
      </c>
      <c r="AU218" s="234" t="s">
        <v>87</v>
      </c>
      <c r="AV218" s="13" t="s">
        <v>87</v>
      </c>
      <c r="AW218" s="13" t="s">
        <v>38</v>
      </c>
      <c r="AX218" s="13" t="s">
        <v>77</v>
      </c>
      <c r="AY218" s="234" t="s">
        <v>140</v>
      </c>
    </row>
    <row r="219" s="13" customFormat="1">
      <c r="A219" s="13"/>
      <c r="B219" s="224"/>
      <c r="C219" s="225"/>
      <c r="D219" s="219" t="s">
        <v>175</v>
      </c>
      <c r="E219" s="226" t="s">
        <v>75</v>
      </c>
      <c r="F219" s="227" t="s">
        <v>196</v>
      </c>
      <c r="G219" s="225"/>
      <c r="H219" s="228">
        <v>504.524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175</v>
      </c>
      <c r="AU219" s="234" t="s">
        <v>87</v>
      </c>
      <c r="AV219" s="13" t="s">
        <v>87</v>
      </c>
      <c r="AW219" s="13" t="s">
        <v>38</v>
      </c>
      <c r="AX219" s="13" t="s">
        <v>77</v>
      </c>
      <c r="AY219" s="234" t="s">
        <v>140</v>
      </c>
    </row>
    <row r="220" s="13" customFormat="1">
      <c r="A220" s="13"/>
      <c r="B220" s="224"/>
      <c r="C220" s="225"/>
      <c r="D220" s="219" t="s">
        <v>175</v>
      </c>
      <c r="E220" s="226" t="s">
        <v>75</v>
      </c>
      <c r="F220" s="227" t="s">
        <v>197</v>
      </c>
      <c r="G220" s="225"/>
      <c r="H220" s="228">
        <v>200.47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175</v>
      </c>
      <c r="AU220" s="234" t="s">
        <v>87</v>
      </c>
      <c r="AV220" s="13" t="s">
        <v>87</v>
      </c>
      <c r="AW220" s="13" t="s">
        <v>38</v>
      </c>
      <c r="AX220" s="13" t="s">
        <v>77</v>
      </c>
      <c r="AY220" s="234" t="s">
        <v>140</v>
      </c>
    </row>
    <row r="221" s="13" customFormat="1">
      <c r="A221" s="13"/>
      <c r="B221" s="224"/>
      <c r="C221" s="225"/>
      <c r="D221" s="219" t="s">
        <v>175</v>
      </c>
      <c r="E221" s="226" t="s">
        <v>75</v>
      </c>
      <c r="F221" s="227" t="s">
        <v>198</v>
      </c>
      <c r="G221" s="225"/>
      <c r="H221" s="228">
        <v>82.159999999999997</v>
      </c>
      <c r="I221" s="229"/>
      <c r="J221" s="225"/>
      <c r="K221" s="225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175</v>
      </c>
      <c r="AU221" s="234" t="s">
        <v>87</v>
      </c>
      <c r="AV221" s="13" t="s">
        <v>87</v>
      </c>
      <c r="AW221" s="13" t="s">
        <v>38</v>
      </c>
      <c r="AX221" s="13" t="s">
        <v>77</v>
      </c>
      <c r="AY221" s="234" t="s">
        <v>140</v>
      </c>
    </row>
    <row r="222" s="13" customFormat="1">
      <c r="A222" s="13"/>
      <c r="B222" s="224"/>
      <c r="C222" s="225"/>
      <c r="D222" s="219" t="s">
        <v>175</v>
      </c>
      <c r="E222" s="226" t="s">
        <v>75</v>
      </c>
      <c r="F222" s="227" t="s">
        <v>199</v>
      </c>
      <c r="G222" s="225"/>
      <c r="H222" s="228">
        <v>17.821999999999999</v>
      </c>
      <c r="I222" s="229"/>
      <c r="J222" s="225"/>
      <c r="K222" s="225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175</v>
      </c>
      <c r="AU222" s="234" t="s">
        <v>87</v>
      </c>
      <c r="AV222" s="13" t="s">
        <v>87</v>
      </c>
      <c r="AW222" s="13" t="s">
        <v>38</v>
      </c>
      <c r="AX222" s="13" t="s">
        <v>77</v>
      </c>
      <c r="AY222" s="234" t="s">
        <v>140</v>
      </c>
    </row>
    <row r="223" s="13" customFormat="1">
      <c r="A223" s="13"/>
      <c r="B223" s="224"/>
      <c r="C223" s="225"/>
      <c r="D223" s="219" t="s">
        <v>175</v>
      </c>
      <c r="E223" s="226" t="s">
        <v>75</v>
      </c>
      <c r="F223" s="227" t="s">
        <v>200</v>
      </c>
      <c r="G223" s="225"/>
      <c r="H223" s="228">
        <v>7.2000000000000002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175</v>
      </c>
      <c r="AU223" s="234" t="s">
        <v>87</v>
      </c>
      <c r="AV223" s="13" t="s">
        <v>87</v>
      </c>
      <c r="AW223" s="13" t="s">
        <v>38</v>
      </c>
      <c r="AX223" s="13" t="s">
        <v>77</v>
      </c>
      <c r="AY223" s="234" t="s">
        <v>140</v>
      </c>
    </row>
    <row r="224" s="13" customFormat="1">
      <c r="A224" s="13"/>
      <c r="B224" s="224"/>
      <c r="C224" s="225"/>
      <c r="D224" s="219" t="s">
        <v>175</v>
      </c>
      <c r="E224" s="226" t="s">
        <v>75</v>
      </c>
      <c r="F224" s="227" t="s">
        <v>201</v>
      </c>
      <c r="G224" s="225"/>
      <c r="H224" s="228">
        <v>-549.18600000000004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175</v>
      </c>
      <c r="AU224" s="234" t="s">
        <v>87</v>
      </c>
      <c r="AV224" s="13" t="s">
        <v>87</v>
      </c>
      <c r="AW224" s="13" t="s">
        <v>38</v>
      </c>
      <c r="AX224" s="13" t="s">
        <v>77</v>
      </c>
      <c r="AY224" s="234" t="s">
        <v>140</v>
      </c>
    </row>
    <row r="225" s="13" customFormat="1">
      <c r="A225" s="13"/>
      <c r="B225" s="224"/>
      <c r="C225" s="225"/>
      <c r="D225" s="219" t="s">
        <v>175</v>
      </c>
      <c r="E225" s="226" t="s">
        <v>75</v>
      </c>
      <c r="F225" s="227" t="s">
        <v>202</v>
      </c>
      <c r="G225" s="225"/>
      <c r="H225" s="228">
        <v>-7.6680000000000001</v>
      </c>
      <c r="I225" s="229"/>
      <c r="J225" s="225"/>
      <c r="K225" s="225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175</v>
      </c>
      <c r="AU225" s="234" t="s">
        <v>87</v>
      </c>
      <c r="AV225" s="13" t="s">
        <v>87</v>
      </c>
      <c r="AW225" s="13" t="s">
        <v>38</v>
      </c>
      <c r="AX225" s="13" t="s">
        <v>77</v>
      </c>
      <c r="AY225" s="234" t="s">
        <v>140</v>
      </c>
    </row>
    <row r="226" s="13" customFormat="1">
      <c r="A226" s="13"/>
      <c r="B226" s="224"/>
      <c r="C226" s="225"/>
      <c r="D226" s="219" t="s">
        <v>175</v>
      </c>
      <c r="E226" s="226" t="s">
        <v>75</v>
      </c>
      <c r="F226" s="227" t="s">
        <v>203</v>
      </c>
      <c r="G226" s="225"/>
      <c r="H226" s="228">
        <v>-10.881</v>
      </c>
      <c r="I226" s="229"/>
      <c r="J226" s="225"/>
      <c r="K226" s="225"/>
      <c r="L226" s="230"/>
      <c r="M226" s="231"/>
      <c r="N226" s="232"/>
      <c r="O226" s="232"/>
      <c r="P226" s="232"/>
      <c r="Q226" s="232"/>
      <c r="R226" s="232"/>
      <c r="S226" s="232"/>
      <c r="T226" s="23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4" t="s">
        <v>175</v>
      </c>
      <c r="AU226" s="234" t="s">
        <v>87</v>
      </c>
      <c r="AV226" s="13" t="s">
        <v>87</v>
      </c>
      <c r="AW226" s="13" t="s">
        <v>38</v>
      </c>
      <c r="AX226" s="13" t="s">
        <v>77</v>
      </c>
      <c r="AY226" s="234" t="s">
        <v>140</v>
      </c>
    </row>
    <row r="227" s="13" customFormat="1">
      <c r="A227" s="13"/>
      <c r="B227" s="224"/>
      <c r="C227" s="225"/>
      <c r="D227" s="219" t="s">
        <v>175</v>
      </c>
      <c r="E227" s="226" t="s">
        <v>75</v>
      </c>
      <c r="F227" s="227" t="s">
        <v>204</v>
      </c>
      <c r="G227" s="225"/>
      <c r="H227" s="228">
        <v>-27.806999999999999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175</v>
      </c>
      <c r="AU227" s="234" t="s">
        <v>87</v>
      </c>
      <c r="AV227" s="13" t="s">
        <v>87</v>
      </c>
      <c r="AW227" s="13" t="s">
        <v>38</v>
      </c>
      <c r="AX227" s="13" t="s">
        <v>77</v>
      </c>
      <c r="AY227" s="234" t="s">
        <v>140</v>
      </c>
    </row>
    <row r="228" s="14" customFormat="1">
      <c r="A228" s="14"/>
      <c r="B228" s="235"/>
      <c r="C228" s="236"/>
      <c r="D228" s="219" t="s">
        <v>175</v>
      </c>
      <c r="E228" s="237" t="s">
        <v>75</v>
      </c>
      <c r="F228" s="238" t="s">
        <v>177</v>
      </c>
      <c r="G228" s="236"/>
      <c r="H228" s="239">
        <v>1959.319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5" t="s">
        <v>175</v>
      </c>
      <c r="AU228" s="245" t="s">
        <v>87</v>
      </c>
      <c r="AV228" s="14" t="s">
        <v>155</v>
      </c>
      <c r="AW228" s="14" t="s">
        <v>38</v>
      </c>
      <c r="AX228" s="14" t="s">
        <v>77</v>
      </c>
      <c r="AY228" s="245" t="s">
        <v>140</v>
      </c>
    </row>
    <row r="229" s="16" customFormat="1">
      <c r="A229" s="16"/>
      <c r="B229" s="256"/>
      <c r="C229" s="257"/>
      <c r="D229" s="219" t="s">
        <v>175</v>
      </c>
      <c r="E229" s="258" t="s">
        <v>75</v>
      </c>
      <c r="F229" s="259" t="s">
        <v>247</v>
      </c>
      <c r="G229" s="257"/>
      <c r="H229" s="260">
        <v>2020.519</v>
      </c>
      <c r="I229" s="261"/>
      <c r="J229" s="257"/>
      <c r="K229" s="257"/>
      <c r="L229" s="262"/>
      <c r="M229" s="263"/>
      <c r="N229" s="264"/>
      <c r="O229" s="264"/>
      <c r="P229" s="264"/>
      <c r="Q229" s="264"/>
      <c r="R229" s="264"/>
      <c r="S229" s="264"/>
      <c r="T229" s="265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66" t="s">
        <v>175</v>
      </c>
      <c r="AU229" s="266" t="s">
        <v>87</v>
      </c>
      <c r="AV229" s="16" t="s">
        <v>147</v>
      </c>
      <c r="AW229" s="16" t="s">
        <v>38</v>
      </c>
      <c r="AX229" s="16" t="s">
        <v>77</v>
      </c>
      <c r="AY229" s="266" t="s">
        <v>140</v>
      </c>
    </row>
    <row r="230" s="13" customFormat="1">
      <c r="A230" s="13"/>
      <c r="B230" s="224"/>
      <c r="C230" s="225"/>
      <c r="D230" s="219" t="s">
        <v>175</v>
      </c>
      <c r="E230" s="226" t="s">
        <v>75</v>
      </c>
      <c r="F230" s="227" t="s">
        <v>262</v>
      </c>
      <c r="G230" s="225"/>
      <c r="H230" s="228">
        <v>1010.26</v>
      </c>
      <c r="I230" s="229"/>
      <c r="J230" s="225"/>
      <c r="K230" s="225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175</v>
      </c>
      <c r="AU230" s="234" t="s">
        <v>87</v>
      </c>
      <c r="AV230" s="13" t="s">
        <v>87</v>
      </c>
      <c r="AW230" s="13" t="s">
        <v>38</v>
      </c>
      <c r="AX230" s="13" t="s">
        <v>77</v>
      </c>
      <c r="AY230" s="234" t="s">
        <v>140</v>
      </c>
    </row>
    <row r="231" s="13" customFormat="1">
      <c r="A231" s="13"/>
      <c r="B231" s="224"/>
      <c r="C231" s="225"/>
      <c r="D231" s="219" t="s">
        <v>175</v>
      </c>
      <c r="E231" s="226" t="s">
        <v>75</v>
      </c>
      <c r="F231" s="227" t="s">
        <v>268</v>
      </c>
      <c r="G231" s="225"/>
      <c r="H231" s="228">
        <v>-590.83100000000002</v>
      </c>
      <c r="I231" s="229"/>
      <c r="J231" s="225"/>
      <c r="K231" s="225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175</v>
      </c>
      <c r="AU231" s="234" t="s">
        <v>87</v>
      </c>
      <c r="AV231" s="13" t="s">
        <v>87</v>
      </c>
      <c r="AW231" s="13" t="s">
        <v>38</v>
      </c>
      <c r="AX231" s="13" t="s">
        <v>77</v>
      </c>
      <c r="AY231" s="234" t="s">
        <v>140</v>
      </c>
    </row>
    <row r="232" s="14" customFormat="1">
      <c r="A232" s="14"/>
      <c r="B232" s="235"/>
      <c r="C232" s="236"/>
      <c r="D232" s="219" t="s">
        <v>175</v>
      </c>
      <c r="E232" s="237" t="s">
        <v>75</v>
      </c>
      <c r="F232" s="238" t="s">
        <v>177</v>
      </c>
      <c r="G232" s="236"/>
      <c r="H232" s="239">
        <v>419.42899999999997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5" t="s">
        <v>175</v>
      </c>
      <c r="AU232" s="245" t="s">
        <v>87</v>
      </c>
      <c r="AV232" s="14" t="s">
        <v>155</v>
      </c>
      <c r="AW232" s="14" t="s">
        <v>38</v>
      </c>
      <c r="AX232" s="14" t="s">
        <v>85</v>
      </c>
      <c r="AY232" s="245" t="s">
        <v>140</v>
      </c>
    </row>
    <row r="233" s="2" customFormat="1" ht="16.5" customHeight="1">
      <c r="A233" s="40"/>
      <c r="B233" s="41"/>
      <c r="C233" s="206" t="s">
        <v>269</v>
      </c>
      <c r="D233" s="206" t="s">
        <v>142</v>
      </c>
      <c r="E233" s="207" t="s">
        <v>270</v>
      </c>
      <c r="F233" s="208" t="s">
        <v>271</v>
      </c>
      <c r="G233" s="209" t="s">
        <v>172</v>
      </c>
      <c r="H233" s="210">
        <v>1010.26</v>
      </c>
      <c r="I233" s="211"/>
      <c r="J233" s="212">
        <f>ROUND(I233*H233,2)</f>
        <v>0</v>
      </c>
      <c r="K233" s="208" t="s">
        <v>146</v>
      </c>
      <c r="L233" s="46"/>
      <c r="M233" s="213" t="s">
        <v>75</v>
      </c>
      <c r="N233" s="214" t="s">
        <v>47</v>
      </c>
      <c r="O233" s="86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147</v>
      </c>
      <c r="AT233" s="217" t="s">
        <v>142</v>
      </c>
      <c r="AU233" s="217" t="s">
        <v>87</v>
      </c>
      <c r="AY233" s="19" t="s">
        <v>140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85</v>
      </c>
      <c r="BK233" s="218">
        <f>ROUND(I233*H233,2)</f>
        <v>0</v>
      </c>
      <c r="BL233" s="19" t="s">
        <v>147</v>
      </c>
      <c r="BM233" s="217" t="s">
        <v>272</v>
      </c>
    </row>
    <row r="234" s="2" customFormat="1">
      <c r="A234" s="40"/>
      <c r="B234" s="41"/>
      <c r="C234" s="42"/>
      <c r="D234" s="219" t="s">
        <v>149</v>
      </c>
      <c r="E234" s="42"/>
      <c r="F234" s="220" t="s">
        <v>273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149</v>
      </c>
      <c r="AU234" s="19" t="s">
        <v>87</v>
      </c>
    </row>
    <row r="235" s="13" customFormat="1">
      <c r="A235" s="13"/>
      <c r="B235" s="224"/>
      <c r="C235" s="225"/>
      <c r="D235" s="219" t="s">
        <v>175</v>
      </c>
      <c r="E235" s="226" t="s">
        <v>75</v>
      </c>
      <c r="F235" s="227" t="s">
        <v>262</v>
      </c>
      <c r="G235" s="225"/>
      <c r="H235" s="228">
        <v>1010.26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175</v>
      </c>
      <c r="AU235" s="234" t="s">
        <v>87</v>
      </c>
      <c r="AV235" s="13" t="s">
        <v>87</v>
      </c>
      <c r="AW235" s="13" t="s">
        <v>38</v>
      </c>
      <c r="AX235" s="13" t="s">
        <v>85</v>
      </c>
      <c r="AY235" s="234" t="s">
        <v>140</v>
      </c>
    </row>
    <row r="236" s="2" customFormat="1" ht="16.5" customHeight="1">
      <c r="A236" s="40"/>
      <c r="B236" s="41"/>
      <c r="C236" s="206" t="s">
        <v>274</v>
      </c>
      <c r="D236" s="206" t="s">
        <v>142</v>
      </c>
      <c r="E236" s="207" t="s">
        <v>275</v>
      </c>
      <c r="F236" s="208" t="s">
        <v>276</v>
      </c>
      <c r="G236" s="209" t="s">
        <v>172</v>
      </c>
      <c r="H236" s="210">
        <v>1010.26</v>
      </c>
      <c r="I236" s="211"/>
      <c r="J236" s="212">
        <f>ROUND(I236*H236,2)</f>
        <v>0</v>
      </c>
      <c r="K236" s="208" t="s">
        <v>146</v>
      </c>
      <c r="L236" s="46"/>
      <c r="M236" s="213" t="s">
        <v>75</v>
      </c>
      <c r="N236" s="214" t="s">
        <v>47</v>
      </c>
      <c r="O236" s="86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147</v>
      </c>
      <c r="AT236" s="217" t="s">
        <v>142</v>
      </c>
      <c r="AU236" s="217" t="s">
        <v>87</v>
      </c>
      <c r="AY236" s="19" t="s">
        <v>140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85</v>
      </c>
      <c r="BK236" s="218">
        <f>ROUND(I236*H236,2)</f>
        <v>0</v>
      </c>
      <c r="BL236" s="19" t="s">
        <v>147</v>
      </c>
      <c r="BM236" s="217" t="s">
        <v>277</v>
      </c>
    </row>
    <row r="237" s="2" customFormat="1">
      <c r="A237" s="40"/>
      <c r="B237" s="41"/>
      <c r="C237" s="42"/>
      <c r="D237" s="219" t="s">
        <v>149</v>
      </c>
      <c r="E237" s="42"/>
      <c r="F237" s="220" t="s">
        <v>278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149</v>
      </c>
      <c r="AU237" s="19" t="s">
        <v>87</v>
      </c>
    </row>
    <row r="238" s="13" customFormat="1">
      <c r="A238" s="13"/>
      <c r="B238" s="224"/>
      <c r="C238" s="225"/>
      <c r="D238" s="219" t="s">
        <v>175</v>
      </c>
      <c r="E238" s="226" t="s">
        <v>75</v>
      </c>
      <c r="F238" s="227" t="s">
        <v>262</v>
      </c>
      <c r="G238" s="225"/>
      <c r="H238" s="228">
        <v>1010.26</v>
      </c>
      <c r="I238" s="229"/>
      <c r="J238" s="225"/>
      <c r="K238" s="225"/>
      <c r="L238" s="230"/>
      <c r="M238" s="231"/>
      <c r="N238" s="232"/>
      <c r="O238" s="232"/>
      <c r="P238" s="232"/>
      <c r="Q238" s="232"/>
      <c r="R238" s="232"/>
      <c r="S238" s="232"/>
      <c r="T238" s="23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4" t="s">
        <v>175</v>
      </c>
      <c r="AU238" s="234" t="s">
        <v>87</v>
      </c>
      <c r="AV238" s="13" t="s">
        <v>87</v>
      </c>
      <c r="AW238" s="13" t="s">
        <v>38</v>
      </c>
      <c r="AX238" s="13" t="s">
        <v>85</v>
      </c>
      <c r="AY238" s="234" t="s">
        <v>140</v>
      </c>
    </row>
    <row r="239" s="2" customFormat="1" ht="16.5" customHeight="1">
      <c r="A239" s="40"/>
      <c r="B239" s="41"/>
      <c r="C239" s="206" t="s">
        <v>279</v>
      </c>
      <c r="D239" s="206" t="s">
        <v>142</v>
      </c>
      <c r="E239" s="207" t="s">
        <v>280</v>
      </c>
      <c r="F239" s="208" t="s">
        <v>281</v>
      </c>
      <c r="G239" s="209" t="s">
        <v>172</v>
      </c>
      <c r="H239" s="210">
        <v>1010.26</v>
      </c>
      <c r="I239" s="211"/>
      <c r="J239" s="212">
        <f>ROUND(I239*H239,2)</f>
        <v>0</v>
      </c>
      <c r="K239" s="208" t="s">
        <v>146</v>
      </c>
      <c r="L239" s="46"/>
      <c r="M239" s="213" t="s">
        <v>75</v>
      </c>
      <c r="N239" s="214" t="s">
        <v>47</v>
      </c>
      <c r="O239" s="86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147</v>
      </c>
      <c r="AT239" s="217" t="s">
        <v>142</v>
      </c>
      <c r="AU239" s="217" t="s">
        <v>87</v>
      </c>
      <c r="AY239" s="19" t="s">
        <v>140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85</v>
      </c>
      <c r="BK239" s="218">
        <f>ROUND(I239*H239,2)</f>
        <v>0</v>
      </c>
      <c r="BL239" s="19" t="s">
        <v>147</v>
      </c>
      <c r="BM239" s="217" t="s">
        <v>282</v>
      </c>
    </row>
    <row r="240" s="2" customFormat="1">
      <c r="A240" s="40"/>
      <c r="B240" s="41"/>
      <c r="C240" s="42"/>
      <c r="D240" s="219" t="s">
        <v>149</v>
      </c>
      <c r="E240" s="42"/>
      <c r="F240" s="220" t="s">
        <v>283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149</v>
      </c>
      <c r="AU240" s="19" t="s">
        <v>87</v>
      </c>
    </row>
    <row r="241" s="13" customFormat="1">
      <c r="A241" s="13"/>
      <c r="B241" s="224"/>
      <c r="C241" s="225"/>
      <c r="D241" s="219" t="s">
        <v>175</v>
      </c>
      <c r="E241" s="226" t="s">
        <v>75</v>
      </c>
      <c r="F241" s="227" t="s">
        <v>284</v>
      </c>
      <c r="G241" s="225"/>
      <c r="H241" s="228">
        <v>1010.26</v>
      </c>
      <c r="I241" s="229"/>
      <c r="J241" s="225"/>
      <c r="K241" s="225"/>
      <c r="L241" s="230"/>
      <c r="M241" s="231"/>
      <c r="N241" s="232"/>
      <c r="O241" s="232"/>
      <c r="P241" s="232"/>
      <c r="Q241" s="232"/>
      <c r="R241" s="232"/>
      <c r="S241" s="232"/>
      <c r="T241" s="23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4" t="s">
        <v>175</v>
      </c>
      <c r="AU241" s="234" t="s">
        <v>87</v>
      </c>
      <c r="AV241" s="13" t="s">
        <v>87</v>
      </c>
      <c r="AW241" s="13" t="s">
        <v>38</v>
      </c>
      <c r="AX241" s="13" t="s">
        <v>85</v>
      </c>
      <c r="AY241" s="234" t="s">
        <v>140</v>
      </c>
    </row>
    <row r="242" s="2" customFormat="1" ht="16.5" customHeight="1">
      <c r="A242" s="40"/>
      <c r="B242" s="41"/>
      <c r="C242" s="206" t="s">
        <v>7</v>
      </c>
      <c r="D242" s="206" t="s">
        <v>142</v>
      </c>
      <c r="E242" s="207" t="s">
        <v>285</v>
      </c>
      <c r="F242" s="208" t="s">
        <v>286</v>
      </c>
      <c r="G242" s="209" t="s">
        <v>172</v>
      </c>
      <c r="H242" s="210">
        <v>1010.26</v>
      </c>
      <c r="I242" s="211"/>
      <c r="J242" s="212">
        <f>ROUND(I242*H242,2)</f>
        <v>0</v>
      </c>
      <c r="K242" s="208" t="s">
        <v>146</v>
      </c>
      <c r="L242" s="46"/>
      <c r="M242" s="213" t="s">
        <v>75</v>
      </c>
      <c r="N242" s="214" t="s">
        <v>47</v>
      </c>
      <c r="O242" s="86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147</v>
      </c>
      <c r="AT242" s="217" t="s">
        <v>142</v>
      </c>
      <c r="AU242" s="217" t="s">
        <v>87</v>
      </c>
      <c r="AY242" s="19" t="s">
        <v>140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85</v>
      </c>
      <c r="BK242" s="218">
        <f>ROUND(I242*H242,2)</f>
        <v>0</v>
      </c>
      <c r="BL242" s="19" t="s">
        <v>147</v>
      </c>
      <c r="BM242" s="217" t="s">
        <v>287</v>
      </c>
    </row>
    <row r="243" s="2" customFormat="1">
      <c r="A243" s="40"/>
      <c r="B243" s="41"/>
      <c r="C243" s="42"/>
      <c r="D243" s="219" t="s">
        <v>149</v>
      </c>
      <c r="E243" s="42"/>
      <c r="F243" s="220" t="s">
        <v>288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149</v>
      </c>
      <c r="AU243" s="19" t="s">
        <v>87</v>
      </c>
    </row>
    <row r="244" s="13" customFormat="1">
      <c r="A244" s="13"/>
      <c r="B244" s="224"/>
      <c r="C244" s="225"/>
      <c r="D244" s="219" t="s">
        <v>175</v>
      </c>
      <c r="E244" s="226" t="s">
        <v>75</v>
      </c>
      <c r="F244" s="227" t="s">
        <v>289</v>
      </c>
      <c r="G244" s="225"/>
      <c r="H244" s="228">
        <v>419.42899999999997</v>
      </c>
      <c r="I244" s="229"/>
      <c r="J244" s="225"/>
      <c r="K244" s="225"/>
      <c r="L244" s="230"/>
      <c r="M244" s="231"/>
      <c r="N244" s="232"/>
      <c r="O244" s="232"/>
      <c r="P244" s="232"/>
      <c r="Q244" s="232"/>
      <c r="R244" s="232"/>
      <c r="S244" s="232"/>
      <c r="T244" s="23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4" t="s">
        <v>175</v>
      </c>
      <c r="AU244" s="234" t="s">
        <v>87</v>
      </c>
      <c r="AV244" s="13" t="s">
        <v>87</v>
      </c>
      <c r="AW244" s="13" t="s">
        <v>38</v>
      </c>
      <c r="AX244" s="13" t="s">
        <v>77</v>
      </c>
      <c r="AY244" s="234" t="s">
        <v>140</v>
      </c>
    </row>
    <row r="245" s="13" customFormat="1">
      <c r="A245" s="13"/>
      <c r="B245" s="224"/>
      <c r="C245" s="225"/>
      <c r="D245" s="219" t="s">
        <v>175</v>
      </c>
      <c r="E245" s="226" t="s">
        <v>75</v>
      </c>
      <c r="F245" s="227" t="s">
        <v>253</v>
      </c>
      <c r="G245" s="225"/>
      <c r="H245" s="228">
        <v>590.83100000000002</v>
      </c>
      <c r="I245" s="229"/>
      <c r="J245" s="225"/>
      <c r="K245" s="225"/>
      <c r="L245" s="230"/>
      <c r="M245" s="231"/>
      <c r="N245" s="232"/>
      <c r="O245" s="232"/>
      <c r="P245" s="232"/>
      <c r="Q245" s="232"/>
      <c r="R245" s="232"/>
      <c r="S245" s="232"/>
      <c r="T245" s="23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4" t="s">
        <v>175</v>
      </c>
      <c r="AU245" s="234" t="s">
        <v>87</v>
      </c>
      <c r="AV245" s="13" t="s">
        <v>87</v>
      </c>
      <c r="AW245" s="13" t="s">
        <v>38</v>
      </c>
      <c r="AX245" s="13" t="s">
        <v>77</v>
      </c>
      <c r="AY245" s="234" t="s">
        <v>140</v>
      </c>
    </row>
    <row r="246" s="16" customFormat="1">
      <c r="A246" s="16"/>
      <c r="B246" s="256"/>
      <c r="C246" s="257"/>
      <c r="D246" s="219" t="s">
        <v>175</v>
      </c>
      <c r="E246" s="258" t="s">
        <v>75</v>
      </c>
      <c r="F246" s="259" t="s">
        <v>247</v>
      </c>
      <c r="G246" s="257"/>
      <c r="H246" s="260">
        <v>1010.26</v>
      </c>
      <c r="I246" s="261"/>
      <c r="J246" s="257"/>
      <c r="K246" s="257"/>
      <c r="L246" s="262"/>
      <c r="M246" s="263"/>
      <c r="N246" s="264"/>
      <c r="O246" s="264"/>
      <c r="P246" s="264"/>
      <c r="Q246" s="264"/>
      <c r="R246" s="264"/>
      <c r="S246" s="264"/>
      <c r="T246" s="265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66" t="s">
        <v>175</v>
      </c>
      <c r="AU246" s="266" t="s">
        <v>87</v>
      </c>
      <c r="AV246" s="16" t="s">
        <v>147</v>
      </c>
      <c r="AW246" s="16" t="s">
        <v>38</v>
      </c>
      <c r="AX246" s="16" t="s">
        <v>85</v>
      </c>
      <c r="AY246" s="266" t="s">
        <v>140</v>
      </c>
    </row>
    <row r="247" s="2" customFormat="1" ht="16.5" customHeight="1">
      <c r="A247" s="40"/>
      <c r="B247" s="41"/>
      <c r="C247" s="206" t="s">
        <v>290</v>
      </c>
      <c r="D247" s="206" t="s">
        <v>142</v>
      </c>
      <c r="E247" s="207" t="s">
        <v>291</v>
      </c>
      <c r="F247" s="208" t="s">
        <v>292</v>
      </c>
      <c r="G247" s="209" t="s">
        <v>172</v>
      </c>
      <c r="H247" s="210">
        <v>2020.519</v>
      </c>
      <c r="I247" s="211"/>
      <c r="J247" s="212">
        <f>ROUND(I247*H247,2)</f>
        <v>0</v>
      </c>
      <c r="K247" s="208" t="s">
        <v>146</v>
      </c>
      <c r="L247" s="46"/>
      <c r="M247" s="213" t="s">
        <v>75</v>
      </c>
      <c r="N247" s="214" t="s">
        <v>47</v>
      </c>
      <c r="O247" s="86"/>
      <c r="P247" s="215">
        <f>O247*H247</f>
        <v>0</v>
      </c>
      <c r="Q247" s="215">
        <v>0</v>
      </c>
      <c r="R247" s="215">
        <f>Q247*H247</f>
        <v>0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147</v>
      </c>
      <c r="AT247" s="217" t="s">
        <v>142</v>
      </c>
      <c r="AU247" s="217" t="s">
        <v>87</v>
      </c>
      <c r="AY247" s="19" t="s">
        <v>140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85</v>
      </c>
      <c r="BK247" s="218">
        <f>ROUND(I247*H247,2)</f>
        <v>0</v>
      </c>
      <c r="BL247" s="19" t="s">
        <v>147</v>
      </c>
      <c r="BM247" s="217" t="s">
        <v>293</v>
      </c>
    </row>
    <row r="248" s="2" customFormat="1">
      <c r="A248" s="40"/>
      <c r="B248" s="41"/>
      <c r="C248" s="42"/>
      <c r="D248" s="219" t="s">
        <v>149</v>
      </c>
      <c r="E248" s="42"/>
      <c r="F248" s="220" t="s">
        <v>294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149</v>
      </c>
      <c r="AU248" s="19" t="s">
        <v>87</v>
      </c>
    </row>
    <row r="249" s="13" customFormat="1">
      <c r="A249" s="13"/>
      <c r="B249" s="224"/>
      <c r="C249" s="225"/>
      <c r="D249" s="219" t="s">
        <v>175</v>
      </c>
      <c r="E249" s="226" t="s">
        <v>75</v>
      </c>
      <c r="F249" s="227" t="s">
        <v>295</v>
      </c>
      <c r="G249" s="225"/>
      <c r="H249" s="228">
        <v>2020.519</v>
      </c>
      <c r="I249" s="229"/>
      <c r="J249" s="225"/>
      <c r="K249" s="225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175</v>
      </c>
      <c r="AU249" s="234" t="s">
        <v>87</v>
      </c>
      <c r="AV249" s="13" t="s">
        <v>87</v>
      </c>
      <c r="AW249" s="13" t="s">
        <v>38</v>
      </c>
      <c r="AX249" s="13" t="s">
        <v>85</v>
      </c>
      <c r="AY249" s="234" t="s">
        <v>140</v>
      </c>
    </row>
    <row r="250" s="2" customFormat="1" ht="16.5" customHeight="1">
      <c r="A250" s="40"/>
      <c r="B250" s="41"/>
      <c r="C250" s="206" t="s">
        <v>296</v>
      </c>
      <c r="D250" s="206" t="s">
        <v>142</v>
      </c>
      <c r="E250" s="207" t="s">
        <v>297</v>
      </c>
      <c r="F250" s="208" t="s">
        <v>298</v>
      </c>
      <c r="G250" s="209" t="s">
        <v>299</v>
      </c>
      <c r="H250" s="210">
        <v>2573.4380000000001</v>
      </c>
      <c r="I250" s="211"/>
      <c r="J250" s="212">
        <f>ROUND(I250*H250,2)</f>
        <v>0</v>
      </c>
      <c r="K250" s="208" t="s">
        <v>146</v>
      </c>
      <c r="L250" s="46"/>
      <c r="M250" s="213" t="s">
        <v>75</v>
      </c>
      <c r="N250" s="214" t="s">
        <v>47</v>
      </c>
      <c r="O250" s="86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147</v>
      </c>
      <c r="AT250" s="217" t="s">
        <v>142</v>
      </c>
      <c r="AU250" s="217" t="s">
        <v>87</v>
      </c>
      <c r="AY250" s="19" t="s">
        <v>140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85</v>
      </c>
      <c r="BK250" s="218">
        <f>ROUND(I250*H250,2)</f>
        <v>0</v>
      </c>
      <c r="BL250" s="19" t="s">
        <v>147</v>
      </c>
      <c r="BM250" s="217" t="s">
        <v>300</v>
      </c>
    </row>
    <row r="251" s="2" customFormat="1">
      <c r="A251" s="40"/>
      <c r="B251" s="41"/>
      <c r="C251" s="42"/>
      <c r="D251" s="219" t="s">
        <v>149</v>
      </c>
      <c r="E251" s="42"/>
      <c r="F251" s="220" t="s">
        <v>301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149</v>
      </c>
      <c r="AU251" s="19" t="s">
        <v>87</v>
      </c>
    </row>
    <row r="252" s="13" customFormat="1">
      <c r="A252" s="13"/>
      <c r="B252" s="224"/>
      <c r="C252" s="225"/>
      <c r="D252" s="219" t="s">
        <v>175</v>
      </c>
      <c r="E252" s="226" t="s">
        <v>75</v>
      </c>
      <c r="F252" s="227" t="s">
        <v>302</v>
      </c>
      <c r="G252" s="225"/>
      <c r="H252" s="228">
        <v>2573.4380000000001</v>
      </c>
      <c r="I252" s="229"/>
      <c r="J252" s="225"/>
      <c r="K252" s="225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175</v>
      </c>
      <c r="AU252" s="234" t="s">
        <v>87</v>
      </c>
      <c r="AV252" s="13" t="s">
        <v>87</v>
      </c>
      <c r="AW252" s="13" t="s">
        <v>38</v>
      </c>
      <c r="AX252" s="13" t="s">
        <v>85</v>
      </c>
      <c r="AY252" s="234" t="s">
        <v>140</v>
      </c>
    </row>
    <row r="253" s="2" customFormat="1" ht="16.5" customHeight="1">
      <c r="A253" s="40"/>
      <c r="B253" s="41"/>
      <c r="C253" s="206" t="s">
        <v>303</v>
      </c>
      <c r="D253" s="206" t="s">
        <v>142</v>
      </c>
      <c r="E253" s="207" t="s">
        <v>304</v>
      </c>
      <c r="F253" s="208" t="s">
        <v>305</v>
      </c>
      <c r="G253" s="209" t="s">
        <v>172</v>
      </c>
      <c r="H253" s="210">
        <v>1429.6880000000001</v>
      </c>
      <c r="I253" s="211"/>
      <c r="J253" s="212">
        <f>ROUND(I253*H253,2)</f>
        <v>0</v>
      </c>
      <c r="K253" s="208" t="s">
        <v>146</v>
      </c>
      <c r="L253" s="46"/>
      <c r="M253" s="213" t="s">
        <v>75</v>
      </c>
      <c r="N253" s="214" t="s">
        <v>47</v>
      </c>
      <c r="O253" s="86"/>
      <c r="P253" s="215">
        <f>O253*H253</f>
        <v>0</v>
      </c>
      <c r="Q253" s="215">
        <v>0</v>
      </c>
      <c r="R253" s="215">
        <f>Q253*H253</f>
        <v>0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147</v>
      </c>
      <c r="AT253" s="217" t="s">
        <v>142</v>
      </c>
      <c r="AU253" s="217" t="s">
        <v>87</v>
      </c>
      <c r="AY253" s="19" t="s">
        <v>140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85</v>
      </c>
      <c r="BK253" s="218">
        <f>ROUND(I253*H253,2)</f>
        <v>0</v>
      </c>
      <c r="BL253" s="19" t="s">
        <v>147</v>
      </c>
      <c r="BM253" s="217" t="s">
        <v>306</v>
      </c>
    </row>
    <row r="254" s="2" customFormat="1">
      <c r="A254" s="40"/>
      <c r="B254" s="41"/>
      <c r="C254" s="42"/>
      <c r="D254" s="219" t="s">
        <v>149</v>
      </c>
      <c r="E254" s="42"/>
      <c r="F254" s="220" t="s">
        <v>307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149</v>
      </c>
      <c r="AU254" s="19" t="s">
        <v>87</v>
      </c>
    </row>
    <row r="255" s="13" customFormat="1">
      <c r="A255" s="13"/>
      <c r="B255" s="224"/>
      <c r="C255" s="225"/>
      <c r="D255" s="219" t="s">
        <v>175</v>
      </c>
      <c r="E255" s="226" t="s">
        <v>75</v>
      </c>
      <c r="F255" s="227" t="s">
        <v>308</v>
      </c>
      <c r="G255" s="225"/>
      <c r="H255" s="228">
        <v>1429.6880000000001</v>
      </c>
      <c r="I255" s="229"/>
      <c r="J255" s="225"/>
      <c r="K255" s="225"/>
      <c r="L255" s="230"/>
      <c r="M255" s="231"/>
      <c r="N255" s="232"/>
      <c r="O255" s="232"/>
      <c r="P255" s="232"/>
      <c r="Q255" s="232"/>
      <c r="R255" s="232"/>
      <c r="S255" s="232"/>
      <c r="T255" s="23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4" t="s">
        <v>175</v>
      </c>
      <c r="AU255" s="234" t="s">
        <v>87</v>
      </c>
      <c r="AV255" s="13" t="s">
        <v>87</v>
      </c>
      <c r="AW255" s="13" t="s">
        <v>38</v>
      </c>
      <c r="AX255" s="13" t="s">
        <v>85</v>
      </c>
      <c r="AY255" s="234" t="s">
        <v>140</v>
      </c>
    </row>
    <row r="256" s="2" customFormat="1" ht="16.5" customHeight="1">
      <c r="A256" s="40"/>
      <c r="B256" s="41"/>
      <c r="C256" s="206" t="s">
        <v>309</v>
      </c>
      <c r="D256" s="206" t="s">
        <v>142</v>
      </c>
      <c r="E256" s="207" t="s">
        <v>310</v>
      </c>
      <c r="F256" s="208" t="s">
        <v>311</v>
      </c>
      <c r="G256" s="209" t="s">
        <v>172</v>
      </c>
      <c r="H256" s="210">
        <v>590.83100000000002</v>
      </c>
      <c r="I256" s="211"/>
      <c r="J256" s="212">
        <f>ROUND(I256*H256,2)</f>
        <v>0</v>
      </c>
      <c r="K256" s="208" t="s">
        <v>146</v>
      </c>
      <c r="L256" s="46"/>
      <c r="M256" s="213" t="s">
        <v>75</v>
      </c>
      <c r="N256" s="214" t="s">
        <v>47</v>
      </c>
      <c r="O256" s="86"/>
      <c r="P256" s="215">
        <f>O256*H256</f>
        <v>0</v>
      </c>
      <c r="Q256" s="215">
        <v>0</v>
      </c>
      <c r="R256" s="215">
        <f>Q256*H256</f>
        <v>0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147</v>
      </c>
      <c r="AT256" s="217" t="s">
        <v>142</v>
      </c>
      <c r="AU256" s="217" t="s">
        <v>87</v>
      </c>
      <c r="AY256" s="19" t="s">
        <v>140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85</v>
      </c>
      <c r="BK256" s="218">
        <f>ROUND(I256*H256,2)</f>
        <v>0</v>
      </c>
      <c r="BL256" s="19" t="s">
        <v>147</v>
      </c>
      <c r="BM256" s="217" t="s">
        <v>312</v>
      </c>
    </row>
    <row r="257" s="2" customFormat="1">
      <c r="A257" s="40"/>
      <c r="B257" s="41"/>
      <c r="C257" s="42"/>
      <c r="D257" s="219" t="s">
        <v>149</v>
      </c>
      <c r="E257" s="42"/>
      <c r="F257" s="220" t="s">
        <v>313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149</v>
      </c>
      <c r="AU257" s="19" t="s">
        <v>87</v>
      </c>
    </row>
    <row r="258" s="15" customFormat="1">
      <c r="A258" s="15"/>
      <c r="B258" s="246"/>
      <c r="C258" s="247"/>
      <c r="D258" s="219" t="s">
        <v>175</v>
      </c>
      <c r="E258" s="248" t="s">
        <v>75</v>
      </c>
      <c r="F258" s="249" t="s">
        <v>260</v>
      </c>
      <c r="G258" s="247"/>
      <c r="H258" s="248" t="s">
        <v>75</v>
      </c>
      <c r="I258" s="250"/>
      <c r="J258" s="247"/>
      <c r="K258" s="247"/>
      <c r="L258" s="251"/>
      <c r="M258" s="252"/>
      <c r="N258" s="253"/>
      <c r="O258" s="253"/>
      <c r="P258" s="253"/>
      <c r="Q258" s="253"/>
      <c r="R258" s="253"/>
      <c r="S258" s="253"/>
      <c r="T258" s="254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55" t="s">
        <v>175</v>
      </c>
      <c r="AU258" s="255" t="s">
        <v>87</v>
      </c>
      <c r="AV258" s="15" t="s">
        <v>85</v>
      </c>
      <c r="AW258" s="15" t="s">
        <v>38</v>
      </c>
      <c r="AX258" s="15" t="s">
        <v>77</v>
      </c>
      <c r="AY258" s="255" t="s">
        <v>140</v>
      </c>
    </row>
    <row r="259" s="13" customFormat="1">
      <c r="A259" s="13"/>
      <c r="B259" s="224"/>
      <c r="C259" s="225"/>
      <c r="D259" s="219" t="s">
        <v>175</v>
      </c>
      <c r="E259" s="226" t="s">
        <v>75</v>
      </c>
      <c r="F259" s="227" t="s">
        <v>178</v>
      </c>
      <c r="G259" s="225"/>
      <c r="H259" s="228">
        <v>70</v>
      </c>
      <c r="I259" s="229"/>
      <c r="J259" s="225"/>
      <c r="K259" s="225"/>
      <c r="L259" s="230"/>
      <c r="M259" s="231"/>
      <c r="N259" s="232"/>
      <c r="O259" s="232"/>
      <c r="P259" s="232"/>
      <c r="Q259" s="232"/>
      <c r="R259" s="232"/>
      <c r="S259" s="232"/>
      <c r="T259" s="23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4" t="s">
        <v>175</v>
      </c>
      <c r="AU259" s="234" t="s">
        <v>87</v>
      </c>
      <c r="AV259" s="13" t="s">
        <v>87</v>
      </c>
      <c r="AW259" s="13" t="s">
        <v>38</v>
      </c>
      <c r="AX259" s="13" t="s">
        <v>77</v>
      </c>
      <c r="AY259" s="234" t="s">
        <v>140</v>
      </c>
    </row>
    <row r="260" s="13" customFormat="1">
      <c r="A260" s="13"/>
      <c r="B260" s="224"/>
      <c r="C260" s="225"/>
      <c r="D260" s="219" t="s">
        <v>175</v>
      </c>
      <c r="E260" s="226" t="s">
        <v>75</v>
      </c>
      <c r="F260" s="227" t="s">
        <v>179</v>
      </c>
      <c r="G260" s="225"/>
      <c r="H260" s="228">
        <v>-8.8000000000000007</v>
      </c>
      <c r="I260" s="229"/>
      <c r="J260" s="225"/>
      <c r="K260" s="225"/>
      <c r="L260" s="230"/>
      <c r="M260" s="231"/>
      <c r="N260" s="232"/>
      <c r="O260" s="232"/>
      <c r="P260" s="232"/>
      <c r="Q260" s="232"/>
      <c r="R260" s="232"/>
      <c r="S260" s="232"/>
      <c r="T260" s="23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4" t="s">
        <v>175</v>
      </c>
      <c r="AU260" s="234" t="s">
        <v>87</v>
      </c>
      <c r="AV260" s="13" t="s">
        <v>87</v>
      </c>
      <c r="AW260" s="13" t="s">
        <v>38</v>
      </c>
      <c r="AX260" s="13" t="s">
        <v>77</v>
      </c>
      <c r="AY260" s="234" t="s">
        <v>140</v>
      </c>
    </row>
    <row r="261" s="14" customFormat="1">
      <c r="A261" s="14"/>
      <c r="B261" s="235"/>
      <c r="C261" s="236"/>
      <c r="D261" s="219" t="s">
        <v>175</v>
      </c>
      <c r="E261" s="237" t="s">
        <v>75</v>
      </c>
      <c r="F261" s="238" t="s">
        <v>177</v>
      </c>
      <c r="G261" s="236"/>
      <c r="H261" s="239">
        <v>61.200000000000003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5" t="s">
        <v>175</v>
      </c>
      <c r="AU261" s="245" t="s">
        <v>87</v>
      </c>
      <c r="AV261" s="14" t="s">
        <v>155</v>
      </c>
      <c r="AW261" s="14" t="s">
        <v>38</v>
      </c>
      <c r="AX261" s="14" t="s">
        <v>77</v>
      </c>
      <c r="AY261" s="245" t="s">
        <v>140</v>
      </c>
    </row>
    <row r="262" s="15" customFormat="1">
      <c r="A262" s="15"/>
      <c r="B262" s="246"/>
      <c r="C262" s="247"/>
      <c r="D262" s="219" t="s">
        <v>175</v>
      </c>
      <c r="E262" s="248" t="s">
        <v>75</v>
      </c>
      <c r="F262" s="249" t="s">
        <v>261</v>
      </c>
      <c r="G262" s="247"/>
      <c r="H262" s="248" t="s">
        <v>75</v>
      </c>
      <c r="I262" s="250"/>
      <c r="J262" s="247"/>
      <c r="K262" s="247"/>
      <c r="L262" s="251"/>
      <c r="M262" s="252"/>
      <c r="N262" s="253"/>
      <c r="O262" s="253"/>
      <c r="P262" s="253"/>
      <c r="Q262" s="253"/>
      <c r="R262" s="253"/>
      <c r="S262" s="253"/>
      <c r="T262" s="254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55" t="s">
        <v>175</v>
      </c>
      <c r="AU262" s="255" t="s">
        <v>87</v>
      </c>
      <c r="AV262" s="15" t="s">
        <v>85</v>
      </c>
      <c r="AW262" s="15" t="s">
        <v>38</v>
      </c>
      <c r="AX262" s="15" t="s">
        <v>77</v>
      </c>
      <c r="AY262" s="255" t="s">
        <v>140</v>
      </c>
    </row>
    <row r="263" s="13" customFormat="1">
      <c r="A263" s="13"/>
      <c r="B263" s="224"/>
      <c r="C263" s="225"/>
      <c r="D263" s="219" t="s">
        <v>175</v>
      </c>
      <c r="E263" s="226" t="s">
        <v>75</v>
      </c>
      <c r="F263" s="227" t="s">
        <v>194</v>
      </c>
      <c r="G263" s="225"/>
      <c r="H263" s="228">
        <v>1723.777</v>
      </c>
      <c r="I263" s="229"/>
      <c r="J263" s="225"/>
      <c r="K263" s="225"/>
      <c r="L263" s="230"/>
      <c r="M263" s="231"/>
      <c r="N263" s="232"/>
      <c r="O263" s="232"/>
      <c r="P263" s="232"/>
      <c r="Q263" s="232"/>
      <c r="R263" s="232"/>
      <c r="S263" s="232"/>
      <c r="T263" s="23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4" t="s">
        <v>175</v>
      </c>
      <c r="AU263" s="234" t="s">
        <v>87</v>
      </c>
      <c r="AV263" s="13" t="s">
        <v>87</v>
      </c>
      <c r="AW263" s="13" t="s">
        <v>38</v>
      </c>
      <c r="AX263" s="13" t="s">
        <v>77</v>
      </c>
      <c r="AY263" s="234" t="s">
        <v>140</v>
      </c>
    </row>
    <row r="264" s="13" customFormat="1">
      <c r="A264" s="13"/>
      <c r="B264" s="224"/>
      <c r="C264" s="225"/>
      <c r="D264" s="219" t="s">
        <v>175</v>
      </c>
      <c r="E264" s="226" t="s">
        <v>75</v>
      </c>
      <c r="F264" s="227" t="s">
        <v>195</v>
      </c>
      <c r="G264" s="225"/>
      <c r="H264" s="228">
        <v>18.908000000000001</v>
      </c>
      <c r="I264" s="229"/>
      <c r="J264" s="225"/>
      <c r="K264" s="225"/>
      <c r="L264" s="230"/>
      <c r="M264" s="231"/>
      <c r="N264" s="232"/>
      <c r="O264" s="232"/>
      <c r="P264" s="232"/>
      <c r="Q264" s="232"/>
      <c r="R264" s="232"/>
      <c r="S264" s="232"/>
      <c r="T264" s="23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4" t="s">
        <v>175</v>
      </c>
      <c r="AU264" s="234" t="s">
        <v>87</v>
      </c>
      <c r="AV264" s="13" t="s">
        <v>87</v>
      </c>
      <c r="AW264" s="13" t="s">
        <v>38</v>
      </c>
      <c r="AX264" s="13" t="s">
        <v>77</v>
      </c>
      <c r="AY264" s="234" t="s">
        <v>140</v>
      </c>
    </row>
    <row r="265" s="13" customFormat="1">
      <c r="A265" s="13"/>
      <c r="B265" s="224"/>
      <c r="C265" s="225"/>
      <c r="D265" s="219" t="s">
        <v>175</v>
      </c>
      <c r="E265" s="226" t="s">
        <v>75</v>
      </c>
      <c r="F265" s="227" t="s">
        <v>196</v>
      </c>
      <c r="G265" s="225"/>
      <c r="H265" s="228">
        <v>504.524</v>
      </c>
      <c r="I265" s="229"/>
      <c r="J265" s="225"/>
      <c r="K265" s="225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175</v>
      </c>
      <c r="AU265" s="234" t="s">
        <v>87</v>
      </c>
      <c r="AV265" s="13" t="s">
        <v>87</v>
      </c>
      <c r="AW265" s="13" t="s">
        <v>38</v>
      </c>
      <c r="AX265" s="13" t="s">
        <v>77</v>
      </c>
      <c r="AY265" s="234" t="s">
        <v>140</v>
      </c>
    </row>
    <row r="266" s="13" customFormat="1">
      <c r="A266" s="13"/>
      <c r="B266" s="224"/>
      <c r="C266" s="225"/>
      <c r="D266" s="219" t="s">
        <v>175</v>
      </c>
      <c r="E266" s="226" t="s">
        <v>75</v>
      </c>
      <c r="F266" s="227" t="s">
        <v>197</v>
      </c>
      <c r="G266" s="225"/>
      <c r="H266" s="228">
        <v>200.47</v>
      </c>
      <c r="I266" s="229"/>
      <c r="J266" s="225"/>
      <c r="K266" s="225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175</v>
      </c>
      <c r="AU266" s="234" t="s">
        <v>87</v>
      </c>
      <c r="AV266" s="13" t="s">
        <v>87</v>
      </c>
      <c r="AW266" s="13" t="s">
        <v>38</v>
      </c>
      <c r="AX266" s="13" t="s">
        <v>77</v>
      </c>
      <c r="AY266" s="234" t="s">
        <v>140</v>
      </c>
    </row>
    <row r="267" s="13" customFormat="1">
      <c r="A267" s="13"/>
      <c r="B267" s="224"/>
      <c r="C267" s="225"/>
      <c r="D267" s="219" t="s">
        <v>175</v>
      </c>
      <c r="E267" s="226" t="s">
        <v>75</v>
      </c>
      <c r="F267" s="227" t="s">
        <v>198</v>
      </c>
      <c r="G267" s="225"/>
      <c r="H267" s="228">
        <v>82.159999999999997</v>
      </c>
      <c r="I267" s="229"/>
      <c r="J267" s="225"/>
      <c r="K267" s="225"/>
      <c r="L267" s="230"/>
      <c r="M267" s="231"/>
      <c r="N267" s="232"/>
      <c r="O267" s="232"/>
      <c r="P267" s="232"/>
      <c r="Q267" s="232"/>
      <c r="R267" s="232"/>
      <c r="S267" s="232"/>
      <c r="T267" s="23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4" t="s">
        <v>175</v>
      </c>
      <c r="AU267" s="234" t="s">
        <v>87</v>
      </c>
      <c r="AV267" s="13" t="s">
        <v>87</v>
      </c>
      <c r="AW267" s="13" t="s">
        <v>38</v>
      </c>
      <c r="AX267" s="13" t="s">
        <v>77</v>
      </c>
      <c r="AY267" s="234" t="s">
        <v>140</v>
      </c>
    </row>
    <row r="268" s="13" customFormat="1">
      <c r="A268" s="13"/>
      <c r="B268" s="224"/>
      <c r="C268" s="225"/>
      <c r="D268" s="219" t="s">
        <v>175</v>
      </c>
      <c r="E268" s="226" t="s">
        <v>75</v>
      </c>
      <c r="F268" s="227" t="s">
        <v>199</v>
      </c>
      <c r="G268" s="225"/>
      <c r="H268" s="228">
        <v>17.821999999999999</v>
      </c>
      <c r="I268" s="229"/>
      <c r="J268" s="225"/>
      <c r="K268" s="225"/>
      <c r="L268" s="230"/>
      <c r="M268" s="231"/>
      <c r="N268" s="232"/>
      <c r="O268" s="232"/>
      <c r="P268" s="232"/>
      <c r="Q268" s="232"/>
      <c r="R268" s="232"/>
      <c r="S268" s="232"/>
      <c r="T268" s="23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4" t="s">
        <v>175</v>
      </c>
      <c r="AU268" s="234" t="s">
        <v>87</v>
      </c>
      <c r="AV268" s="13" t="s">
        <v>87</v>
      </c>
      <c r="AW268" s="13" t="s">
        <v>38</v>
      </c>
      <c r="AX268" s="13" t="s">
        <v>77</v>
      </c>
      <c r="AY268" s="234" t="s">
        <v>140</v>
      </c>
    </row>
    <row r="269" s="13" customFormat="1">
      <c r="A269" s="13"/>
      <c r="B269" s="224"/>
      <c r="C269" s="225"/>
      <c r="D269" s="219" t="s">
        <v>175</v>
      </c>
      <c r="E269" s="226" t="s">
        <v>75</v>
      </c>
      <c r="F269" s="227" t="s">
        <v>200</v>
      </c>
      <c r="G269" s="225"/>
      <c r="H269" s="228">
        <v>7.2000000000000002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175</v>
      </c>
      <c r="AU269" s="234" t="s">
        <v>87</v>
      </c>
      <c r="AV269" s="13" t="s">
        <v>87</v>
      </c>
      <c r="AW269" s="13" t="s">
        <v>38</v>
      </c>
      <c r="AX269" s="13" t="s">
        <v>77</v>
      </c>
      <c r="AY269" s="234" t="s">
        <v>140</v>
      </c>
    </row>
    <row r="270" s="13" customFormat="1">
      <c r="A270" s="13"/>
      <c r="B270" s="224"/>
      <c r="C270" s="225"/>
      <c r="D270" s="219" t="s">
        <v>175</v>
      </c>
      <c r="E270" s="226" t="s">
        <v>75</v>
      </c>
      <c r="F270" s="227" t="s">
        <v>201</v>
      </c>
      <c r="G270" s="225"/>
      <c r="H270" s="228">
        <v>-549.18600000000004</v>
      </c>
      <c r="I270" s="229"/>
      <c r="J270" s="225"/>
      <c r="K270" s="225"/>
      <c r="L270" s="230"/>
      <c r="M270" s="231"/>
      <c r="N270" s="232"/>
      <c r="O270" s="232"/>
      <c r="P270" s="232"/>
      <c r="Q270" s="232"/>
      <c r="R270" s="232"/>
      <c r="S270" s="232"/>
      <c r="T270" s="23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4" t="s">
        <v>175</v>
      </c>
      <c r="AU270" s="234" t="s">
        <v>87</v>
      </c>
      <c r="AV270" s="13" t="s">
        <v>87</v>
      </c>
      <c r="AW270" s="13" t="s">
        <v>38</v>
      </c>
      <c r="AX270" s="13" t="s">
        <v>77</v>
      </c>
      <c r="AY270" s="234" t="s">
        <v>140</v>
      </c>
    </row>
    <row r="271" s="13" customFormat="1">
      <c r="A271" s="13"/>
      <c r="B271" s="224"/>
      <c r="C271" s="225"/>
      <c r="D271" s="219" t="s">
        <v>175</v>
      </c>
      <c r="E271" s="226" t="s">
        <v>75</v>
      </c>
      <c r="F271" s="227" t="s">
        <v>202</v>
      </c>
      <c r="G271" s="225"/>
      <c r="H271" s="228">
        <v>-7.6680000000000001</v>
      </c>
      <c r="I271" s="229"/>
      <c r="J271" s="225"/>
      <c r="K271" s="225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175</v>
      </c>
      <c r="AU271" s="234" t="s">
        <v>87</v>
      </c>
      <c r="AV271" s="13" t="s">
        <v>87</v>
      </c>
      <c r="AW271" s="13" t="s">
        <v>38</v>
      </c>
      <c r="AX271" s="13" t="s">
        <v>77</v>
      </c>
      <c r="AY271" s="234" t="s">
        <v>140</v>
      </c>
    </row>
    <row r="272" s="13" customFormat="1">
      <c r="A272" s="13"/>
      <c r="B272" s="224"/>
      <c r="C272" s="225"/>
      <c r="D272" s="219" t="s">
        <v>175</v>
      </c>
      <c r="E272" s="226" t="s">
        <v>75</v>
      </c>
      <c r="F272" s="227" t="s">
        <v>203</v>
      </c>
      <c r="G272" s="225"/>
      <c r="H272" s="228">
        <v>-10.881</v>
      </c>
      <c r="I272" s="229"/>
      <c r="J272" s="225"/>
      <c r="K272" s="225"/>
      <c r="L272" s="230"/>
      <c r="M272" s="231"/>
      <c r="N272" s="232"/>
      <c r="O272" s="232"/>
      <c r="P272" s="232"/>
      <c r="Q272" s="232"/>
      <c r="R272" s="232"/>
      <c r="S272" s="232"/>
      <c r="T272" s="23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4" t="s">
        <v>175</v>
      </c>
      <c r="AU272" s="234" t="s">
        <v>87</v>
      </c>
      <c r="AV272" s="13" t="s">
        <v>87</v>
      </c>
      <c r="AW272" s="13" t="s">
        <v>38</v>
      </c>
      <c r="AX272" s="13" t="s">
        <v>77</v>
      </c>
      <c r="AY272" s="234" t="s">
        <v>140</v>
      </c>
    </row>
    <row r="273" s="13" customFormat="1">
      <c r="A273" s="13"/>
      <c r="B273" s="224"/>
      <c r="C273" s="225"/>
      <c r="D273" s="219" t="s">
        <v>175</v>
      </c>
      <c r="E273" s="226" t="s">
        <v>75</v>
      </c>
      <c r="F273" s="227" t="s">
        <v>204</v>
      </c>
      <c r="G273" s="225"/>
      <c r="H273" s="228">
        <v>-27.806999999999999</v>
      </c>
      <c r="I273" s="229"/>
      <c r="J273" s="225"/>
      <c r="K273" s="225"/>
      <c r="L273" s="230"/>
      <c r="M273" s="231"/>
      <c r="N273" s="232"/>
      <c r="O273" s="232"/>
      <c r="P273" s="232"/>
      <c r="Q273" s="232"/>
      <c r="R273" s="232"/>
      <c r="S273" s="232"/>
      <c r="T273" s="23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4" t="s">
        <v>175</v>
      </c>
      <c r="AU273" s="234" t="s">
        <v>87</v>
      </c>
      <c r="AV273" s="13" t="s">
        <v>87</v>
      </c>
      <c r="AW273" s="13" t="s">
        <v>38</v>
      </c>
      <c r="AX273" s="13" t="s">
        <v>77</v>
      </c>
      <c r="AY273" s="234" t="s">
        <v>140</v>
      </c>
    </row>
    <row r="274" s="14" customFormat="1">
      <c r="A274" s="14"/>
      <c r="B274" s="235"/>
      <c r="C274" s="236"/>
      <c r="D274" s="219" t="s">
        <v>175</v>
      </c>
      <c r="E274" s="237" t="s">
        <v>75</v>
      </c>
      <c r="F274" s="238" t="s">
        <v>177</v>
      </c>
      <c r="G274" s="236"/>
      <c r="H274" s="239">
        <v>1959.319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5" t="s">
        <v>175</v>
      </c>
      <c r="AU274" s="245" t="s">
        <v>87</v>
      </c>
      <c r="AV274" s="14" t="s">
        <v>155</v>
      </c>
      <c r="AW274" s="14" t="s">
        <v>38</v>
      </c>
      <c r="AX274" s="14" t="s">
        <v>77</v>
      </c>
      <c r="AY274" s="245" t="s">
        <v>140</v>
      </c>
    </row>
    <row r="275" s="13" customFormat="1">
      <c r="A275" s="13"/>
      <c r="B275" s="224"/>
      <c r="C275" s="225"/>
      <c r="D275" s="219" t="s">
        <v>175</v>
      </c>
      <c r="E275" s="226" t="s">
        <v>75</v>
      </c>
      <c r="F275" s="227" t="s">
        <v>314</v>
      </c>
      <c r="G275" s="225"/>
      <c r="H275" s="228">
        <v>-233.155</v>
      </c>
      <c r="I275" s="229"/>
      <c r="J275" s="225"/>
      <c r="K275" s="225"/>
      <c r="L275" s="230"/>
      <c r="M275" s="231"/>
      <c r="N275" s="232"/>
      <c r="O275" s="232"/>
      <c r="P275" s="232"/>
      <c r="Q275" s="232"/>
      <c r="R275" s="232"/>
      <c r="S275" s="232"/>
      <c r="T275" s="23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4" t="s">
        <v>175</v>
      </c>
      <c r="AU275" s="234" t="s">
        <v>87</v>
      </c>
      <c r="AV275" s="13" t="s">
        <v>87</v>
      </c>
      <c r="AW275" s="13" t="s">
        <v>38</v>
      </c>
      <c r="AX275" s="13" t="s">
        <v>77</v>
      </c>
      <c r="AY275" s="234" t="s">
        <v>140</v>
      </c>
    </row>
    <row r="276" s="13" customFormat="1">
      <c r="A276" s="13"/>
      <c r="B276" s="224"/>
      <c r="C276" s="225"/>
      <c r="D276" s="219" t="s">
        <v>175</v>
      </c>
      <c r="E276" s="226" t="s">
        <v>75</v>
      </c>
      <c r="F276" s="227" t="s">
        <v>315</v>
      </c>
      <c r="G276" s="225"/>
      <c r="H276" s="228">
        <v>-568.56700000000001</v>
      </c>
      <c r="I276" s="229"/>
      <c r="J276" s="225"/>
      <c r="K276" s="225"/>
      <c r="L276" s="230"/>
      <c r="M276" s="231"/>
      <c r="N276" s="232"/>
      <c r="O276" s="232"/>
      <c r="P276" s="232"/>
      <c r="Q276" s="232"/>
      <c r="R276" s="232"/>
      <c r="S276" s="232"/>
      <c r="T276" s="23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4" t="s">
        <v>175</v>
      </c>
      <c r="AU276" s="234" t="s">
        <v>87</v>
      </c>
      <c r="AV276" s="13" t="s">
        <v>87</v>
      </c>
      <c r="AW276" s="13" t="s">
        <v>38</v>
      </c>
      <c r="AX276" s="13" t="s">
        <v>77</v>
      </c>
      <c r="AY276" s="234" t="s">
        <v>140</v>
      </c>
    </row>
    <row r="277" s="13" customFormat="1">
      <c r="A277" s="13"/>
      <c r="B277" s="224"/>
      <c r="C277" s="225"/>
      <c r="D277" s="219" t="s">
        <v>175</v>
      </c>
      <c r="E277" s="226" t="s">
        <v>75</v>
      </c>
      <c r="F277" s="227" t="s">
        <v>316</v>
      </c>
      <c r="G277" s="225"/>
      <c r="H277" s="228">
        <v>-14.869999999999999</v>
      </c>
      <c r="I277" s="229"/>
      <c r="J277" s="225"/>
      <c r="K277" s="225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175</v>
      </c>
      <c r="AU277" s="234" t="s">
        <v>87</v>
      </c>
      <c r="AV277" s="13" t="s">
        <v>87</v>
      </c>
      <c r="AW277" s="13" t="s">
        <v>38</v>
      </c>
      <c r="AX277" s="13" t="s">
        <v>77</v>
      </c>
      <c r="AY277" s="234" t="s">
        <v>140</v>
      </c>
    </row>
    <row r="278" s="13" customFormat="1">
      <c r="A278" s="13"/>
      <c r="B278" s="224"/>
      <c r="C278" s="225"/>
      <c r="D278" s="219" t="s">
        <v>175</v>
      </c>
      <c r="E278" s="226" t="s">
        <v>75</v>
      </c>
      <c r="F278" s="227" t="s">
        <v>317</v>
      </c>
      <c r="G278" s="225"/>
      <c r="H278" s="228">
        <v>-1.4039999999999999</v>
      </c>
      <c r="I278" s="229"/>
      <c r="J278" s="225"/>
      <c r="K278" s="225"/>
      <c r="L278" s="230"/>
      <c r="M278" s="231"/>
      <c r="N278" s="232"/>
      <c r="O278" s="232"/>
      <c r="P278" s="232"/>
      <c r="Q278" s="232"/>
      <c r="R278" s="232"/>
      <c r="S278" s="232"/>
      <c r="T278" s="23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4" t="s">
        <v>175</v>
      </c>
      <c r="AU278" s="234" t="s">
        <v>87</v>
      </c>
      <c r="AV278" s="13" t="s">
        <v>87</v>
      </c>
      <c r="AW278" s="13" t="s">
        <v>38</v>
      </c>
      <c r="AX278" s="13" t="s">
        <v>77</v>
      </c>
      <c r="AY278" s="234" t="s">
        <v>140</v>
      </c>
    </row>
    <row r="279" s="13" customFormat="1">
      <c r="A279" s="13"/>
      <c r="B279" s="224"/>
      <c r="C279" s="225"/>
      <c r="D279" s="219" t="s">
        <v>175</v>
      </c>
      <c r="E279" s="226" t="s">
        <v>75</v>
      </c>
      <c r="F279" s="227" t="s">
        <v>318</v>
      </c>
      <c r="G279" s="225"/>
      <c r="H279" s="228">
        <v>-1.2769999999999999</v>
      </c>
      <c r="I279" s="229"/>
      <c r="J279" s="225"/>
      <c r="K279" s="225"/>
      <c r="L279" s="230"/>
      <c r="M279" s="231"/>
      <c r="N279" s="232"/>
      <c r="O279" s="232"/>
      <c r="P279" s="232"/>
      <c r="Q279" s="232"/>
      <c r="R279" s="232"/>
      <c r="S279" s="232"/>
      <c r="T279" s="23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4" t="s">
        <v>175</v>
      </c>
      <c r="AU279" s="234" t="s">
        <v>87</v>
      </c>
      <c r="AV279" s="13" t="s">
        <v>87</v>
      </c>
      <c r="AW279" s="13" t="s">
        <v>38</v>
      </c>
      <c r="AX279" s="13" t="s">
        <v>77</v>
      </c>
      <c r="AY279" s="234" t="s">
        <v>140</v>
      </c>
    </row>
    <row r="280" s="13" customFormat="1">
      <c r="A280" s="13"/>
      <c r="B280" s="224"/>
      <c r="C280" s="225"/>
      <c r="D280" s="219" t="s">
        <v>175</v>
      </c>
      <c r="E280" s="226" t="s">
        <v>75</v>
      </c>
      <c r="F280" s="227" t="s">
        <v>319</v>
      </c>
      <c r="G280" s="225"/>
      <c r="H280" s="228">
        <v>-19.584</v>
      </c>
      <c r="I280" s="229"/>
      <c r="J280" s="225"/>
      <c r="K280" s="225"/>
      <c r="L280" s="230"/>
      <c r="M280" s="231"/>
      <c r="N280" s="232"/>
      <c r="O280" s="232"/>
      <c r="P280" s="232"/>
      <c r="Q280" s="232"/>
      <c r="R280" s="232"/>
      <c r="S280" s="232"/>
      <c r="T280" s="23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4" t="s">
        <v>175</v>
      </c>
      <c r="AU280" s="234" t="s">
        <v>87</v>
      </c>
      <c r="AV280" s="13" t="s">
        <v>87</v>
      </c>
      <c r="AW280" s="13" t="s">
        <v>38</v>
      </c>
      <c r="AX280" s="13" t="s">
        <v>77</v>
      </c>
      <c r="AY280" s="234" t="s">
        <v>140</v>
      </c>
    </row>
    <row r="281" s="13" customFormat="1">
      <c r="A281" s="13"/>
      <c r="B281" s="224"/>
      <c r="C281" s="225"/>
      <c r="D281" s="219" t="s">
        <v>175</v>
      </c>
      <c r="E281" s="226" t="s">
        <v>75</v>
      </c>
      <c r="F281" s="227" t="s">
        <v>268</v>
      </c>
      <c r="G281" s="225"/>
      <c r="H281" s="228">
        <v>-590.83100000000002</v>
      </c>
      <c r="I281" s="229"/>
      <c r="J281" s="225"/>
      <c r="K281" s="225"/>
      <c r="L281" s="230"/>
      <c r="M281" s="231"/>
      <c r="N281" s="232"/>
      <c r="O281" s="232"/>
      <c r="P281" s="232"/>
      <c r="Q281" s="232"/>
      <c r="R281" s="232"/>
      <c r="S281" s="232"/>
      <c r="T281" s="23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4" t="s">
        <v>175</v>
      </c>
      <c r="AU281" s="234" t="s">
        <v>87</v>
      </c>
      <c r="AV281" s="13" t="s">
        <v>87</v>
      </c>
      <c r="AW281" s="13" t="s">
        <v>38</v>
      </c>
      <c r="AX281" s="13" t="s">
        <v>77</v>
      </c>
      <c r="AY281" s="234" t="s">
        <v>140</v>
      </c>
    </row>
    <row r="282" s="16" customFormat="1">
      <c r="A282" s="16"/>
      <c r="B282" s="256"/>
      <c r="C282" s="257"/>
      <c r="D282" s="219" t="s">
        <v>175</v>
      </c>
      <c r="E282" s="258" t="s">
        <v>75</v>
      </c>
      <c r="F282" s="259" t="s">
        <v>247</v>
      </c>
      <c r="G282" s="257"/>
      <c r="H282" s="260">
        <v>590.83100000000002</v>
      </c>
      <c r="I282" s="261"/>
      <c r="J282" s="257"/>
      <c r="K282" s="257"/>
      <c r="L282" s="262"/>
      <c r="M282" s="263"/>
      <c r="N282" s="264"/>
      <c r="O282" s="264"/>
      <c r="P282" s="264"/>
      <c r="Q282" s="264"/>
      <c r="R282" s="264"/>
      <c r="S282" s="264"/>
      <c r="T282" s="265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T282" s="266" t="s">
        <v>175</v>
      </c>
      <c r="AU282" s="266" t="s">
        <v>87</v>
      </c>
      <c r="AV282" s="16" t="s">
        <v>147</v>
      </c>
      <c r="AW282" s="16" t="s">
        <v>38</v>
      </c>
      <c r="AX282" s="16" t="s">
        <v>85</v>
      </c>
      <c r="AY282" s="266" t="s">
        <v>140</v>
      </c>
    </row>
    <row r="283" s="2" customFormat="1" ht="16.5" customHeight="1">
      <c r="A283" s="40"/>
      <c r="B283" s="41"/>
      <c r="C283" s="267" t="s">
        <v>320</v>
      </c>
      <c r="D283" s="267" t="s">
        <v>321</v>
      </c>
      <c r="E283" s="268" t="s">
        <v>322</v>
      </c>
      <c r="F283" s="269" t="s">
        <v>323</v>
      </c>
      <c r="G283" s="270" t="s">
        <v>299</v>
      </c>
      <c r="H283" s="271">
        <v>1181.662</v>
      </c>
      <c r="I283" s="272"/>
      <c r="J283" s="273">
        <f>ROUND(I283*H283,2)</f>
        <v>0</v>
      </c>
      <c r="K283" s="269" t="s">
        <v>146</v>
      </c>
      <c r="L283" s="274"/>
      <c r="M283" s="275" t="s">
        <v>75</v>
      </c>
      <c r="N283" s="276" t="s">
        <v>47</v>
      </c>
      <c r="O283" s="86"/>
      <c r="P283" s="215">
        <f>O283*H283</f>
        <v>0</v>
      </c>
      <c r="Q283" s="215">
        <v>1</v>
      </c>
      <c r="R283" s="215">
        <f>Q283*H283</f>
        <v>1181.662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186</v>
      </c>
      <c r="AT283" s="217" t="s">
        <v>321</v>
      </c>
      <c r="AU283" s="217" t="s">
        <v>87</v>
      </c>
      <c r="AY283" s="19" t="s">
        <v>140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85</v>
      </c>
      <c r="BK283" s="218">
        <f>ROUND(I283*H283,2)</f>
        <v>0</v>
      </c>
      <c r="BL283" s="19" t="s">
        <v>147</v>
      </c>
      <c r="BM283" s="217" t="s">
        <v>324</v>
      </c>
    </row>
    <row r="284" s="2" customFormat="1">
      <c r="A284" s="40"/>
      <c r="B284" s="41"/>
      <c r="C284" s="42"/>
      <c r="D284" s="219" t="s">
        <v>149</v>
      </c>
      <c r="E284" s="42"/>
      <c r="F284" s="220" t="s">
        <v>323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149</v>
      </c>
      <c r="AU284" s="19" t="s">
        <v>87</v>
      </c>
    </row>
    <row r="285" s="13" customFormat="1">
      <c r="A285" s="13"/>
      <c r="B285" s="224"/>
      <c r="C285" s="225"/>
      <c r="D285" s="219" t="s">
        <v>175</v>
      </c>
      <c r="E285" s="226" t="s">
        <v>75</v>
      </c>
      <c r="F285" s="227" t="s">
        <v>325</v>
      </c>
      <c r="G285" s="225"/>
      <c r="H285" s="228">
        <v>1181.662</v>
      </c>
      <c r="I285" s="229"/>
      <c r="J285" s="225"/>
      <c r="K285" s="225"/>
      <c r="L285" s="230"/>
      <c r="M285" s="231"/>
      <c r="N285" s="232"/>
      <c r="O285" s="232"/>
      <c r="P285" s="232"/>
      <c r="Q285" s="232"/>
      <c r="R285" s="232"/>
      <c r="S285" s="232"/>
      <c r="T285" s="23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4" t="s">
        <v>175</v>
      </c>
      <c r="AU285" s="234" t="s">
        <v>87</v>
      </c>
      <c r="AV285" s="13" t="s">
        <v>87</v>
      </c>
      <c r="AW285" s="13" t="s">
        <v>38</v>
      </c>
      <c r="AX285" s="13" t="s">
        <v>85</v>
      </c>
      <c r="AY285" s="234" t="s">
        <v>140</v>
      </c>
    </row>
    <row r="286" s="2" customFormat="1" ht="16.5" customHeight="1">
      <c r="A286" s="40"/>
      <c r="B286" s="41"/>
      <c r="C286" s="206" t="s">
        <v>326</v>
      </c>
      <c r="D286" s="206" t="s">
        <v>142</v>
      </c>
      <c r="E286" s="207" t="s">
        <v>310</v>
      </c>
      <c r="F286" s="208" t="s">
        <v>311</v>
      </c>
      <c r="G286" s="209" t="s">
        <v>172</v>
      </c>
      <c r="H286" s="210">
        <v>590.83100000000002</v>
      </c>
      <c r="I286" s="211"/>
      <c r="J286" s="212">
        <f>ROUND(I286*H286,2)</f>
        <v>0</v>
      </c>
      <c r="K286" s="208" t="s">
        <v>146</v>
      </c>
      <c r="L286" s="46"/>
      <c r="M286" s="213" t="s">
        <v>75</v>
      </c>
      <c r="N286" s="214" t="s">
        <v>47</v>
      </c>
      <c r="O286" s="86"/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147</v>
      </c>
      <c r="AT286" s="217" t="s">
        <v>142</v>
      </c>
      <c r="AU286" s="217" t="s">
        <v>87</v>
      </c>
      <c r="AY286" s="19" t="s">
        <v>140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85</v>
      </c>
      <c r="BK286" s="218">
        <f>ROUND(I286*H286,2)</f>
        <v>0</v>
      </c>
      <c r="BL286" s="19" t="s">
        <v>147</v>
      </c>
      <c r="BM286" s="217" t="s">
        <v>327</v>
      </c>
    </row>
    <row r="287" s="2" customFormat="1">
      <c r="A287" s="40"/>
      <c r="B287" s="41"/>
      <c r="C287" s="42"/>
      <c r="D287" s="219" t="s">
        <v>149</v>
      </c>
      <c r="E287" s="42"/>
      <c r="F287" s="220" t="s">
        <v>313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149</v>
      </c>
      <c r="AU287" s="19" t="s">
        <v>87</v>
      </c>
    </row>
    <row r="288" s="2" customFormat="1" ht="16.5" customHeight="1">
      <c r="A288" s="40"/>
      <c r="B288" s="41"/>
      <c r="C288" s="206" t="s">
        <v>328</v>
      </c>
      <c r="D288" s="206" t="s">
        <v>142</v>
      </c>
      <c r="E288" s="207" t="s">
        <v>329</v>
      </c>
      <c r="F288" s="208" t="s">
        <v>330</v>
      </c>
      <c r="G288" s="209" t="s">
        <v>172</v>
      </c>
      <c r="H288" s="210">
        <v>568.56700000000001</v>
      </c>
      <c r="I288" s="211"/>
      <c r="J288" s="212">
        <f>ROUND(I288*H288,2)</f>
        <v>0</v>
      </c>
      <c r="K288" s="208" t="s">
        <v>146</v>
      </c>
      <c r="L288" s="46"/>
      <c r="M288" s="213" t="s">
        <v>75</v>
      </c>
      <c r="N288" s="214" t="s">
        <v>47</v>
      </c>
      <c r="O288" s="86"/>
      <c r="P288" s="215">
        <f>O288*H288</f>
        <v>0</v>
      </c>
      <c r="Q288" s="215">
        <v>0</v>
      </c>
      <c r="R288" s="215">
        <f>Q288*H288</f>
        <v>0</v>
      </c>
      <c r="S288" s="215">
        <v>0</v>
      </c>
      <c r="T288" s="216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7" t="s">
        <v>147</v>
      </c>
      <c r="AT288" s="217" t="s">
        <v>142</v>
      </c>
      <c r="AU288" s="217" t="s">
        <v>87</v>
      </c>
      <c r="AY288" s="19" t="s">
        <v>140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9" t="s">
        <v>85</v>
      </c>
      <c r="BK288" s="218">
        <f>ROUND(I288*H288,2)</f>
        <v>0</v>
      </c>
      <c r="BL288" s="19" t="s">
        <v>147</v>
      </c>
      <c r="BM288" s="217" t="s">
        <v>331</v>
      </c>
    </row>
    <row r="289" s="2" customFormat="1">
      <c r="A289" s="40"/>
      <c r="B289" s="41"/>
      <c r="C289" s="42"/>
      <c r="D289" s="219" t="s">
        <v>149</v>
      </c>
      <c r="E289" s="42"/>
      <c r="F289" s="220" t="s">
        <v>332</v>
      </c>
      <c r="G289" s="42"/>
      <c r="H289" s="42"/>
      <c r="I289" s="221"/>
      <c r="J289" s="42"/>
      <c r="K289" s="42"/>
      <c r="L289" s="46"/>
      <c r="M289" s="222"/>
      <c r="N289" s="223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149</v>
      </c>
      <c r="AU289" s="19" t="s">
        <v>87</v>
      </c>
    </row>
    <row r="290" s="13" customFormat="1">
      <c r="A290" s="13"/>
      <c r="B290" s="224"/>
      <c r="C290" s="225"/>
      <c r="D290" s="219" t="s">
        <v>175</v>
      </c>
      <c r="E290" s="226" t="s">
        <v>75</v>
      </c>
      <c r="F290" s="227" t="s">
        <v>333</v>
      </c>
      <c r="G290" s="225"/>
      <c r="H290" s="228">
        <v>521.46000000000004</v>
      </c>
      <c r="I290" s="229"/>
      <c r="J290" s="225"/>
      <c r="K290" s="225"/>
      <c r="L290" s="230"/>
      <c r="M290" s="231"/>
      <c r="N290" s="232"/>
      <c r="O290" s="232"/>
      <c r="P290" s="232"/>
      <c r="Q290" s="232"/>
      <c r="R290" s="232"/>
      <c r="S290" s="232"/>
      <c r="T290" s="23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4" t="s">
        <v>175</v>
      </c>
      <c r="AU290" s="234" t="s">
        <v>87</v>
      </c>
      <c r="AV290" s="13" t="s">
        <v>87</v>
      </c>
      <c r="AW290" s="13" t="s">
        <v>38</v>
      </c>
      <c r="AX290" s="13" t="s">
        <v>77</v>
      </c>
      <c r="AY290" s="234" t="s">
        <v>140</v>
      </c>
    </row>
    <row r="291" s="13" customFormat="1">
      <c r="A291" s="13"/>
      <c r="B291" s="224"/>
      <c r="C291" s="225"/>
      <c r="D291" s="219" t="s">
        <v>175</v>
      </c>
      <c r="E291" s="226" t="s">
        <v>75</v>
      </c>
      <c r="F291" s="227" t="s">
        <v>334</v>
      </c>
      <c r="G291" s="225"/>
      <c r="H291" s="228">
        <v>4.6399999999999997</v>
      </c>
      <c r="I291" s="229"/>
      <c r="J291" s="225"/>
      <c r="K291" s="225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175</v>
      </c>
      <c r="AU291" s="234" t="s">
        <v>87</v>
      </c>
      <c r="AV291" s="13" t="s">
        <v>87</v>
      </c>
      <c r="AW291" s="13" t="s">
        <v>38</v>
      </c>
      <c r="AX291" s="13" t="s">
        <v>77</v>
      </c>
      <c r="AY291" s="234" t="s">
        <v>140</v>
      </c>
    </row>
    <row r="292" s="13" customFormat="1">
      <c r="A292" s="13"/>
      <c r="B292" s="224"/>
      <c r="C292" s="225"/>
      <c r="D292" s="219" t="s">
        <v>175</v>
      </c>
      <c r="E292" s="226" t="s">
        <v>75</v>
      </c>
      <c r="F292" s="227" t="s">
        <v>335</v>
      </c>
      <c r="G292" s="225"/>
      <c r="H292" s="228">
        <v>15.196999999999999</v>
      </c>
      <c r="I292" s="229"/>
      <c r="J292" s="225"/>
      <c r="K292" s="225"/>
      <c r="L292" s="230"/>
      <c r="M292" s="231"/>
      <c r="N292" s="232"/>
      <c r="O292" s="232"/>
      <c r="P292" s="232"/>
      <c r="Q292" s="232"/>
      <c r="R292" s="232"/>
      <c r="S292" s="232"/>
      <c r="T292" s="23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4" t="s">
        <v>175</v>
      </c>
      <c r="AU292" s="234" t="s">
        <v>87</v>
      </c>
      <c r="AV292" s="13" t="s">
        <v>87</v>
      </c>
      <c r="AW292" s="13" t="s">
        <v>38</v>
      </c>
      <c r="AX292" s="13" t="s">
        <v>77</v>
      </c>
      <c r="AY292" s="234" t="s">
        <v>140</v>
      </c>
    </row>
    <row r="293" s="13" customFormat="1">
      <c r="A293" s="13"/>
      <c r="B293" s="224"/>
      <c r="C293" s="225"/>
      <c r="D293" s="219" t="s">
        <v>175</v>
      </c>
      <c r="E293" s="226" t="s">
        <v>75</v>
      </c>
      <c r="F293" s="227" t="s">
        <v>336</v>
      </c>
      <c r="G293" s="225"/>
      <c r="H293" s="228">
        <v>48.213999999999999</v>
      </c>
      <c r="I293" s="229"/>
      <c r="J293" s="225"/>
      <c r="K293" s="225"/>
      <c r="L293" s="230"/>
      <c r="M293" s="231"/>
      <c r="N293" s="232"/>
      <c r="O293" s="232"/>
      <c r="P293" s="232"/>
      <c r="Q293" s="232"/>
      <c r="R293" s="232"/>
      <c r="S293" s="232"/>
      <c r="T293" s="23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4" t="s">
        <v>175</v>
      </c>
      <c r="AU293" s="234" t="s">
        <v>87</v>
      </c>
      <c r="AV293" s="13" t="s">
        <v>87</v>
      </c>
      <c r="AW293" s="13" t="s">
        <v>38</v>
      </c>
      <c r="AX293" s="13" t="s">
        <v>77</v>
      </c>
      <c r="AY293" s="234" t="s">
        <v>140</v>
      </c>
    </row>
    <row r="294" s="13" customFormat="1">
      <c r="A294" s="13"/>
      <c r="B294" s="224"/>
      <c r="C294" s="225"/>
      <c r="D294" s="219" t="s">
        <v>175</v>
      </c>
      <c r="E294" s="226" t="s">
        <v>75</v>
      </c>
      <c r="F294" s="227" t="s">
        <v>337</v>
      </c>
      <c r="G294" s="225"/>
      <c r="H294" s="228">
        <v>19.760000000000002</v>
      </c>
      <c r="I294" s="229"/>
      <c r="J294" s="225"/>
      <c r="K294" s="225"/>
      <c r="L294" s="230"/>
      <c r="M294" s="231"/>
      <c r="N294" s="232"/>
      <c r="O294" s="232"/>
      <c r="P294" s="232"/>
      <c r="Q294" s="232"/>
      <c r="R294" s="232"/>
      <c r="S294" s="232"/>
      <c r="T294" s="23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4" t="s">
        <v>175</v>
      </c>
      <c r="AU294" s="234" t="s">
        <v>87</v>
      </c>
      <c r="AV294" s="13" t="s">
        <v>87</v>
      </c>
      <c r="AW294" s="13" t="s">
        <v>38</v>
      </c>
      <c r="AX294" s="13" t="s">
        <v>77</v>
      </c>
      <c r="AY294" s="234" t="s">
        <v>140</v>
      </c>
    </row>
    <row r="295" s="13" customFormat="1">
      <c r="A295" s="13"/>
      <c r="B295" s="224"/>
      <c r="C295" s="225"/>
      <c r="D295" s="219" t="s">
        <v>175</v>
      </c>
      <c r="E295" s="226" t="s">
        <v>75</v>
      </c>
      <c r="F295" s="227" t="s">
        <v>338</v>
      </c>
      <c r="G295" s="225"/>
      <c r="H295" s="228">
        <v>4.2859999999999996</v>
      </c>
      <c r="I295" s="229"/>
      <c r="J295" s="225"/>
      <c r="K295" s="225"/>
      <c r="L295" s="230"/>
      <c r="M295" s="231"/>
      <c r="N295" s="232"/>
      <c r="O295" s="232"/>
      <c r="P295" s="232"/>
      <c r="Q295" s="232"/>
      <c r="R295" s="232"/>
      <c r="S295" s="232"/>
      <c r="T295" s="23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4" t="s">
        <v>175</v>
      </c>
      <c r="AU295" s="234" t="s">
        <v>87</v>
      </c>
      <c r="AV295" s="13" t="s">
        <v>87</v>
      </c>
      <c r="AW295" s="13" t="s">
        <v>38</v>
      </c>
      <c r="AX295" s="13" t="s">
        <v>77</v>
      </c>
      <c r="AY295" s="234" t="s">
        <v>140</v>
      </c>
    </row>
    <row r="296" s="13" customFormat="1">
      <c r="A296" s="13"/>
      <c r="B296" s="224"/>
      <c r="C296" s="225"/>
      <c r="D296" s="219" t="s">
        <v>175</v>
      </c>
      <c r="E296" s="226" t="s">
        <v>75</v>
      </c>
      <c r="F296" s="227" t="s">
        <v>339</v>
      </c>
      <c r="G296" s="225"/>
      <c r="H296" s="228">
        <v>2</v>
      </c>
      <c r="I296" s="229"/>
      <c r="J296" s="225"/>
      <c r="K296" s="225"/>
      <c r="L296" s="230"/>
      <c r="M296" s="231"/>
      <c r="N296" s="232"/>
      <c r="O296" s="232"/>
      <c r="P296" s="232"/>
      <c r="Q296" s="232"/>
      <c r="R296" s="232"/>
      <c r="S296" s="232"/>
      <c r="T296" s="23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4" t="s">
        <v>175</v>
      </c>
      <c r="AU296" s="234" t="s">
        <v>87</v>
      </c>
      <c r="AV296" s="13" t="s">
        <v>87</v>
      </c>
      <c r="AW296" s="13" t="s">
        <v>38</v>
      </c>
      <c r="AX296" s="13" t="s">
        <v>77</v>
      </c>
      <c r="AY296" s="234" t="s">
        <v>140</v>
      </c>
    </row>
    <row r="297" s="13" customFormat="1">
      <c r="A297" s="13"/>
      <c r="B297" s="224"/>
      <c r="C297" s="225"/>
      <c r="D297" s="219" t="s">
        <v>175</v>
      </c>
      <c r="E297" s="226" t="s">
        <v>75</v>
      </c>
      <c r="F297" s="227" t="s">
        <v>340</v>
      </c>
      <c r="G297" s="225"/>
      <c r="H297" s="228">
        <v>-46.990000000000002</v>
      </c>
      <c r="I297" s="229"/>
      <c r="J297" s="225"/>
      <c r="K297" s="225"/>
      <c r="L297" s="230"/>
      <c r="M297" s="231"/>
      <c r="N297" s="232"/>
      <c r="O297" s="232"/>
      <c r="P297" s="232"/>
      <c r="Q297" s="232"/>
      <c r="R297" s="232"/>
      <c r="S297" s="232"/>
      <c r="T297" s="23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4" t="s">
        <v>175</v>
      </c>
      <c r="AU297" s="234" t="s">
        <v>87</v>
      </c>
      <c r="AV297" s="13" t="s">
        <v>87</v>
      </c>
      <c r="AW297" s="13" t="s">
        <v>38</v>
      </c>
      <c r="AX297" s="13" t="s">
        <v>77</v>
      </c>
      <c r="AY297" s="234" t="s">
        <v>140</v>
      </c>
    </row>
    <row r="298" s="16" customFormat="1">
      <c r="A298" s="16"/>
      <c r="B298" s="256"/>
      <c r="C298" s="257"/>
      <c r="D298" s="219" t="s">
        <v>175</v>
      </c>
      <c r="E298" s="258" t="s">
        <v>75</v>
      </c>
      <c r="F298" s="259" t="s">
        <v>247</v>
      </c>
      <c r="G298" s="257"/>
      <c r="H298" s="260">
        <v>568.56700000000001</v>
      </c>
      <c r="I298" s="261"/>
      <c r="J298" s="257"/>
      <c r="K298" s="257"/>
      <c r="L298" s="262"/>
      <c r="M298" s="263"/>
      <c r="N298" s="264"/>
      <c r="O298" s="264"/>
      <c r="P298" s="264"/>
      <c r="Q298" s="264"/>
      <c r="R298" s="264"/>
      <c r="S298" s="264"/>
      <c r="T298" s="265"/>
      <c r="U298" s="16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  <c r="AT298" s="266" t="s">
        <v>175</v>
      </c>
      <c r="AU298" s="266" t="s">
        <v>87</v>
      </c>
      <c r="AV298" s="16" t="s">
        <v>147</v>
      </c>
      <c r="AW298" s="16" t="s">
        <v>38</v>
      </c>
      <c r="AX298" s="16" t="s">
        <v>85</v>
      </c>
      <c r="AY298" s="266" t="s">
        <v>140</v>
      </c>
    </row>
    <row r="299" s="2" customFormat="1" ht="16.5" customHeight="1">
      <c r="A299" s="40"/>
      <c r="B299" s="41"/>
      <c r="C299" s="267" t="s">
        <v>341</v>
      </c>
      <c r="D299" s="267" t="s">
        <v>321</v>
      </c>
      <c r="E299" s="268" t="s">
        <v>342</v>
      </c>
      <c r="F299" s="269" t="s">
        <v>343</v>
      </c>
      <c r="G299" s="270" t="s">
        <v>299</v>
      </c>
      <c r="H299" s="271">
        <v>1137.134</v>
      </c>
      <c r="I299" s="272"/>
      <c r="J299" s="273">
        <f>ROUND(I299*H299,2)</f>
        <v>0</v>
      </c>
      <c r="K299" s="269" t="s">
        <v>146</v>
      </c>
      <c r="L299" s="274"/>
      <c r="M299" s="275" t="s">
        <v>75</v>
      </c>
      <c r="N299" s="276" t="s">
        <v>47</v>
      </c>
      <c r="O299" s="86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186</v>
      </c>
      <c r="AT299" s="217" t="s">
        <v>321</v>
      </c>
      <c r="AU299" s="217" t="s">
        <v>87</v>
      </c>
      <c r="AY299" s="19" t="s">
        <v>140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85</v>
      </c>
      <c r="BK299" s="218">
        <f>ROUND(I299*H299,2)</f>
        <v>0</v>
      </c>
      <c r="BL299" s="19" t="s">
        <v>147</v>
      </c>
      <c r="BM299" s="217" t="s">
        <v>344</v>
      </c>
    </row>
    <row r="300" s="2" customFormat="1">
      <c r="A300" s="40"/>
      <c r="B300" s="41"/>
      <c r="C300" s="42"/>
      <c r="D300" s="219" t="s">
        <v>149</v>
      </c>
      <c r="E300" s="42"/>
      <c r="F300" s="220" t="s">
        <v>343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149</v>
      </c>
      <c r="AU300" s="19" t="s">
        <v>87</v>
      </c>
    </row>
    <row r="301" s="13" customFormat="1">
      <c r="A301" s="13"/>
      <c r="B301" s="224"/>
      <c r="C301" s="225"/>
      <c r="D301" s="219" t="s">
        <v>175</v>
      </c>
      <c r="E301" s="226" t="s">
        <v>75</v>
      </c>
      <c r="F301" s="227" t="s">
        <v>345</v>
      </c>
      <c r="G301" s="225"/>
      <c r="H301" s="228">
        <v>1137.134</v>
      </c>
      <c r="I301" s="229"/>
      <c r="J301" s="225"/>
      <c r="K301" s="225"/>
      <c r="L301" s="230"/>
      <c r="M301" s="231"/>
      <c r="N301" s="232"/>
      <c r="O301" s="232"/>
      <c r="P301" s="232"/>
      <c r="Q301" s="232"/>
      <c r="R301" s="232"/>
      <c r="S301" s="232"/>
      <c r="T301" s="23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4" t="s">
        <v>175</v>
      </c>
      <c r="AU301" s="234" t="s">
        <v>87</v>
      </c>
      <c r="AV301" s="13" t="s">
        <v>87</v>
      </c>
      <c r="AW301" s="13" t="s">
        <v>38</v>
      </c>
      <c r="AX301" s="13" t="s">
        <v>85</v>
      </c>
      <c r="AY301" s="234" t="s">
        <v>140</v>
      </c>
    </row>
    <row r="302" s="2" customFormat="1" ht="16.5" customHeight="1">
      <c r="A302" s="40"/>
      <c r="B302" s="41"/>
      <c r="C302" s="206" t="s">
        <v>346</v>
      </c>
      <c r="D302" s="206" t="s">
        <v>142</v>
      </c>
      <c r="E302" s="207" t="s">
        <v>347</v>
      </c>
      <c r="F302" s="208" t="s">
        <v>348</v>
      </c>
      <c r="G302" s="209" t="s">
        <v>145</v>
      </c>
      <c r="H302" s="210">
        <v>138</v>
      </c>
      <c r="I302" s="211"/>
      <c r="J302" s="212">
        <f>ROUND(I302*H302,2)</f>
        <v>0</v>
      </c>
      <c r="K302" s="208" t="s">
        <v>75</v>
      </c>
      <c r="L302" s="46"/>
      <c r="M302" s="213" t="s">
        <v>75</v>
      </c>
      <c r="N302" s="214" t="s">
        <v>47</v>
      </c>
      <c r="O302" s="86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147</v>
      </c>
      <c r="AT302" s="217" t="s">
        <v>142</v>
      </c>
      <c r="AU302" s="217" t="s">
        <v>87</v>
      </c>
      <c r="AY302" s="19" t="s">
        <v>140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85</v>
      </c>
      <c r="BK302" s="218">
        <f>ROUND(I302*H302,2)</f>
        <v>0</v>
      </c>
      <c r="BL302" s="19" t="s">
        <v>147</v>
      </c>
      <c r="BM302" s="217" t="s">
        <v>349</v>
      </c>
    </row>
    <row r="303" s="2" customFormat="1">
      <c r="A303" s="40"/>
      <c r="B303" s="41"/>
      <c r="C303" s="42"/>
      <c r="D303" s="219" t="s">
        <v>149</v>
      </c>
      <c r="E303" s="42"/>
      <c r="F303" s="220" t="s">
        <v>348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149</v>
      </c>
      <c r="AU303" s="19" t="s">
        <v>87</v>
      </c>
    </row>
    <row r="304" s="12" customFormat="1" ht="22.8" customHeight="1">
      <c r="A304" s="12"/>
      <c r="B304" s="190"/>
      <c r="C304" s="191"/>
      <c r="D304" s="192" t="s">
        <v>76</v>
      </c>
      <c r="E304" s="204" t="s">
        <v>87</v>
      </c>
      <c r="F304" s="204" t="s">
        <v>350</v>
      </c>
      <c r="G304" s="191"/>
      <c r="H304" s="191"/>
      <c r="I304" s="194"/>
      <c r="J304" s="205">
        <f>BK304</f>
        <v>0</v>
      </c>
      <c r="K304" s="191"/>
      <c r="L304" s="196"/>
      <c r="M304" s="197"/>
      <c r="N304" s="198"/>
      <c r="O304" s="198"/>
      <c r="P304" s="199">
        <f>SUM(P305:P316)</f>
        <v>0</v>
      </c>
      <c r="Q304" s="198"/>
      <c r="R304" s="199">
        <f>SUM(R305:R316)</f>
        <v>0.99202455</v>
      </c>
      <c r="S304" s="198"/>
      <c r="T304" s="200">
        <f>SUM(T305:T316)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01" t="s">
        <v>85</v>
      </c>
      <c r="AT304" s="202" t="s">
        <v>76</v>
      </c>
      <c r="AU304" s="202" t="s">
        <v>85</v>
      </c>
      <c r="AY304" s="201" t="s">
        <v>140</v>
      </c>
      <c r="BK304" s="203">
        <f>SUM(BK305:BK316)</f>
        <v>0</v>
      </c>
    </row>
    <row r="305" s="2" customFormat="1" ht="16.5" customHeight="1">
      <c r="A305" s="40"/>
      <c r="B305" s="41"/>
      <c r="C305" s="206" t="s">
        <v>351</v>
      </c>
      <c r="D305" s="206" t="s">
        <v>142</v>
      </c>
      <c r="E305" s="207" t="s">
        <v>352</v>
      </c>
      <c r="F305" s="208" t="s">
        <v>353</v>
      </c>
      <c r="G305" s="209" t="s">
        <v>145</v>
      </c>
      <c r="H305" s="210">
        <v>1745.0999999999999</v>
      </c>
      <c r="I305" s="211"/>
      <c r="J305" s="212">
        <f>ROUND(I305*H305,2)</f>
        <v>0</v>
      </c>
      <c r="K305" s="208" t="s">
        <v>146</v>
      </c>
      <c r="L305" s="46"/>
      <c r="M305" s="213" t="s">
        <v>75</v>
      </c>
      <c r="N305" s="214" t="s">
        <v>47</v>
      </c>
      <c r="O305" s="86"/>
      <c r="P305" s="215">
        <f>O305*H305</f>
        <v>0</v>
      </c>
      <c r="Q305" s="215">
        <v>0.00048999999999999998</v>
      </c>
      <c r="R305" s="215">
        <f>Q305*H305</f>
        <v>0.85509899999999994</v>
      </c>
      <c r="S305" s="215">
        <v>0</v>
      </c>
      <c r="T305" s="21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147</v>
      </c>
      <c r="AT305" s="217" t="s">
        <v>142</v>
      </c>
      <c r="AU305" s="217" t="s">
        <v>87</v>
      </c>
      <c r="AY305" s="19" t="s">
        <v>140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9" t="s">
        <v>85</v>
      </c>
      <c r="BK305" s="218">
        <f>ROUND(I305*H305,2)</f>
        <v>0</v>
      </c>
      <c r="BL305" s="19" t="s">
        <v>147</v>
      </c>
      <c r="BM305" s="217" t="s">
        <v>354</v>
      </c>
    </row>
    <row r="306" s="2" customFormat="1">
      <c r="A306" s="40"/>
      <c r="B306" s="41"/>
      <c r="C306" s="42"/>
      <c r="D306" s="219" t="s">
        <v>149</v>
      </c>
      <c r="E306" s="42"/>
      <c r="F306" s="220" t="s">
        <v>355</v>
      </c>
      <c r="G306" s="42"/>
      <c r="H306" s="42"/>
      <c r="I306" s="221"/>
      <c r="J306" s="42"/>
      <c r="K306" s="42"/>
      <c r="L306" s="46"/>
      <c r="M306" s="222"/>
      <c r="N306" s="22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149</v>
      </c>
      <c r="AU306" s="19" t="s">
        <v>87</v>
      </c>
    </row>
    <row r="307" s="13" customFormat="1">
      <c r="A307" s="13"/>
      <c r="B307" s="224"/>
      <c r="C307" s="225"/>
      <c r="D307" s="219" t="s">
        <v>175</v>
      </c>
      <c r="E307" s="226" t="s">
        <v>75</v>
      </c>
      <c r="F307" s="227" t="s">
        <v>356</v>
      </c>
      <c r="G307" s="225"/>
      <c r="H307" s="228">
        <v>1158.8</v>
      </c>
      <c r="I307" s="229"/>
      <c r="J307" s="225"/>
      <c r="K307" s="225"/>
      <c r="L307" s="230"/>
      <c r="M307" s="231"/>
      <c r="N307" s="232"/>
      <c r="O307" s="232"/>
      <c r="P307" s="232"/>
      <c r="Q307" s="232"/>
      <c r="R307" s="232"/>
      <c r="S307" s="232"/>
      <c r="T307" s="23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4" t="s">
        <v>175</v>
      </c>
      <c r="AU307" s="234" t="s">
        <v>87</v>
      </c>
      <c r="AV307" s="13" t="s">
        <v>87</v>
      </c>
      <c r="AW307" s="13" t="s">
        <v>38</v>
      </c>
      <c r="AX307" s="13" t="s">
        <v>77</v>
      </c>
      <c r="AY307" s="234" t="s">
        <v>140</v>
      </c>
    </row>
    <row r="308" s="13" customFormat="1">
      <c r="A308" s="13"/>
      <c r="B308" s="224"/>
      <c r="C308" s="225"/>
      <c r="D308" s="219" t="s">
        <v>175</v>
      </c>
      <c r="E308" s="226" t="s">
        <v>75</v>
      </c>
      <c r="F308" s="227" t="s">
        <v>357</v>
      </c>
      <c r="G308" s="225"/>
      <c r="H308" s="228">
        <v>337.69999999999999</v>
      </c>
      <c r="I308" s="229"/>
      <c r="J308" s="225"/>
      <c r="K308" s="225"/>
      <c r="L308" s="230"/>
      <c r="M308" s="231"/>
      <c r="N308" s="232"/>
      <c r="O308" s="232"/>
      <c r="P308" s="232"/>
      <c r="Q308" s="232"/>
      <c r="R308" s="232"/>
      <c r="S308" s="232"/>
      <c r="T308" s="23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4" t="s">
        <v>175</v>
      </c>
      <c r="AU308" s="234" t="s">
        <v>87</v>
      </c>
      <c r="AV308" s="13" t="s">
        <v>87</v>
      </c>
      <c r="AW308" s="13" t="s">
        <v>38</v>
      </c>
      <c r="AX308" s="13" t="s">
        <v>77</v>
      </c>
      <c r="AY308" s="234" t="s">
        <v>140</v>
      </c>
    </row>
    <row r="309" s="13" customFormat="1">
      <c r="A309" s="13"/>
      <c r="B309" s="224"/>
      <c r="C309" s="225"/>
      <c r="D309" s="219" t="s">
        <v>175</v>
      </c>
      <c r="E309" s="226" t="s">
        <v>75</v>
      </c>
      <c r="F309" s="227" t="s">
        <v>358</v>
      </c>
      <c r="G309" s="225"/>
      <c r="H309" s="228">
        <v>158.59999999999999</v>
      </c>
      <c r="I309" s="229"/>
      <c r="J309" s="225"/>
      <c r="K309" s="225"/>
      <c r="L309" s="230"/>
      <c r="M309" s="231"/>
      <c r="N309" s="232"/>
      <c r="O309" s="232"/>
      <c r="P309" s="232"/>
      <c r="Q309" s="232"/>
      <c r="R309" s="232"/>
      <c r="S309" s="232"/>
      <c r="T309" s="23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4" t="s">
        <v>175</v>
      </c>
      <c r="AU309" s="234" t="s">
        <v>87</v>
      </c>
      <c r="AV309" s="13" t="s">
        <v>87</v>
      </c>
      <c r="AW309" s="13" t="s">
        <v>38</v>
      </c>
      <c r="AX309" s="13" t="s">
        <v>77</v>
      </c>
      <c r="AY309" s="234" t="s">
        <v>140</v>
      </c>
    </row>
    <row r="310" s="13" customFormat="1">
      <c r="A310" s="13"/>
      <c r="B310" s="224"/>
      <c r="C310" s="225"/>
      <c r="D310" s="219" t="s">
        <v>175</v>
      </c>
      <c r="E310" s="226" t="s">
        <v>75</v>
      </c>
      <c r="F310" s="227" t="s">
        <v>359</v>
      </c>
      <c r="G310" s="225"/>
      <c r="H310" s="228">
        <v>65</v>
      </c>
      <c r="I310" s="229"/>
      <c r="J310" s="225"/>
      <c r="K310" s="225"/>
      <c r="L310" s="230"/>
      <c r="M310" s="231"/>
      <c r="N310" s="232"/>
      <c r="O310" s="232"/>
      <c r="P310" s="232"/>
      <c r="Q310" s="232"/>
      <c r="R310" s="232"/>
      <c r="S310" s="232"/>
      <c r="T310" s="23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4" t="s">
        <v>175</v>
      </c>
      <c r="AU310" s="234" t="s">
        <v>87</v>
      </c>
      <c r="AV310" s="13" t="s">
        <v>87</v>
      </c>
      <c r="AW310" s="13" t="s">
        <v>38</v>
      </c>
      <c r="AX310" s="13" t="s">
        <v>77</v>
      </c>
      <c r="AY310" s="234" t="s">
        <v>140</v>
      </c>
    </row>
    <row r="311" s="13" customFormat="1">
      <c r="A311" s="13"/>
      <c r="B311" s="224"/>
      <c r="C311" s="225"/>
      <c r="D311" s="219" t="s">
        <v>175</v>
      </c>
      <c r="E311" s="226" t="s">
        <v>75</v>
      </c>
      <c r="F311" s="227" t="s">
        <v>360</v>
      </c>
      <c r="G311" s="225"/>
      <c r="H311" s="228">
        <v>10.5</v>
      </c>
      <c r="I311" s="229"/>
      <c r="J311" s="225"/>
      <c r="K311" s="225"/>
      <c r="L311" s="230"/>
      <c r="M311" s="231"/>
      <c r="N311" s="232"/>
      <c r="O311" s="232"/>
      <c r="P311" s="232"/>
      <c r="Q311" s="232"/>
      <c r="R311" s="232"/>
      <c r="S311" s="232"/>
      <c r="T311" s="23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4" t="s">
        <v>175</v>
      </c>
      <c r="AU311" s="234" t="s">
        <v>87</v>
      </c>
      <c r="AV311" s="13" t="s">
        <v>87</v>
      </c>
      <c r="AW311" s="13" t="s">
        <v>38</v>
      </c>
      <c r="AX311" s="13" t="s">
        <v>77</v>
      </c>
      <c r="AY311" s="234" t="s">
        <v>140</v>
      </c>
    </row>
    <row r="312" s="13" customFormat="1">
      <c r="A312" s="13"/>
      <c r="B312" s="224"/>
      <c r="C312" s="225"/>
      <c r="D312" s="219" t="s">
        <v>175</v>
      </c>
      <c r="E312" s="226" t="s">
        <v>75</v>
      </c>
      <c r="F312" s="227" t="s">
        <v>361</v>
      </c>
      <c r="G312" s="225"/>
      <c r="H312" s="228">
        <v>14.5</v>
      </c>
      <c r="I312" s="229"/>
      <c r="J312" s="225"/>
      <c r="K312" s="225"/>
      <c r="L312" s="230"/>
      <c r="M312" s="231"/>
      <c r="N312" s="232"/>
      <c r="O312" s="232"/>
      <c r="P312" s="232"/>
      <c r="Q312" s="232"/>
      <c r="R312" s="232"/>
      <c r="S312" s="232"/>
      <c r="T312" s="23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4" t="s">
        <v>175</v>
      </c>
      <c r="AU312" s="234" t="s">
        <v>87</v>
      </c>
      <c r="AV312" s="13" t="s">
        <v>87</v>
      </c>
      <c r="AW312" s="13" t="s">
        <v>38</v>
      </c>
      <c r="AX312" s="13" t="s">
        <v>77</v>
      </c>
      <c r="AY312" s="234" t="s">
        <v>140</v>
      </c>
    </row>
    <row r="313" s="16" customFormat="1">
      <c r="A313" s="16"/>
      <c r="B313" s="256"/>
      <c r="C313" s="257"/>
      <c r="D313" s="219" t="s">
        <v>175</v>
      </c>
      <c r="E313" s="258" t="s">
        <v>75</v>
      </c>
      <c r="F313" s="259" t="s">
        <v>247</v>
      </c>
      <c r="G313" s="257"/>
      <c r="H313" s="260">
        <v>1745.0999999999999</v>
      </c>
      <c r="I313" s="261"/>
      <c r="J313" s="257"/>
      <c r="K313" s="257"/>
      <c r="L313" s="262"/>
      <c r="M313" s="263"/>
      <c r="N313" s="264"/>
      <c r="O313" s="264"/>
      <c r="P313" s="264"/>
      <c r="Q313" s="264"/>
      <c r="R313" s="264"/>
      <c r="S313" s="264"/>
      <c r="T313" s="265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T313" s="266" t="s">
        <v>175</v>
      </c>
      <c r="AU313" s="266" t="s">
        <v>87</v>
      </c>
      <c r="AV313" s="16" t="s">
        <v>147</v>
      </c>
      <c r="AW313" s="16" t="s">
        <v>38</v>
      </c>
      <c r="AX313" s="16" t="s">
        <v>85</v>
      </c>
      <c r="AY313" s="266" t="s">
        <v>140</v>
      </c>
    </row>
    <row r="314" s="2" customFormat="1" ht="16.5" customHeight="1">
      <c r="A314" s="40"/>
      <c r="B314" s="41"/>
      <c r="C314" s="206" t="s">
        <v>362</v>
      </c>
      <c r="D314" s="206" t="s">
        <v>142</v>
      </c>
      <c r="E314" s="207" t="s">
        <v>363</v>
      </c>
      <c r="F314" s="208" t="s">
        <v>364</v>
      </c>
      <c r="G314" s="209" t="s">
        <v>172</v>
      </c>
      <c r="H314" s="210">
        <v>0.044999999999999998</v>
      </c>
      <c r="I314" s="211"/>
      <c r="J314" s="212">
        <f>ROUND(I314*H314,2)</f>
        <v>0</v>
      </c>
      <c r="K314" s="208" t="s">
        <v>146</v>
      </c>
      <c r="L314" s="46"/>
      <c r="M314" s="213" t="s">
        <v>75</v>
      </c>
      <c r="N314" s="214" t="s">
        <v>47</v>
      </c>
      <c r="O314" s="86"/>
      <c r="P314" s="215">
        <f>O314*H314</f>
        <v>0</v>
      </c>
      <c r="Q314" s="215">
        <v>3.0427900000000001</v>
      </c>
      <c r="R314" s="215">
        <f>Q314*H314</f>
        <v>0.13692555000000001</v>
      </c>
      <c r="S314" s="215">
        <v>0</v>
      </c>
      <c r="T314" s="216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147</v>
      </c>
      <c r="AT314" s="217" t="s">
        <v>142</v>
      </c>
      <c r="AU314" s="217" t="s">
        <v>87</v>
      </c>
      <c r="AY314" s="19" t="s">
        <v>140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9" t="s">
        <v>85</v>
      </c>
      <c r="BK314" s="218">
        <f>ROUND(I314*H314,2)</f>
        <v>0</v>
      </c>
      <c r="BL314" s="19" t="s">
        <v>147</v>
      </c>
      <c r="BM314" s="217" t="s">
        <v>365</v>
      </c>
    </row>
    <row r="315" s="2" customFormat="1">
      <c r="A315" s="40"/>
      <c r="B315" s="41"/>
      <c r="C315" s="42"/>
      <c r="D315" s="219" t="s">
        <v>149</v>
      </c>
      <c r="E315" s="42"/>
      <c r="F315" s="220" t="s">
        <v>366</v>
      </c>
      <c r="G315" s="42"/>
      <c r="H315" s="42"/>
      <c r="I315" s="221"/>
      <c r="J315" s="42"/>
      <c r="K315" s="42"/>
      <c r="L315" s="46"/>
      <c r="M315" s="222"/>
      <c r="N315" s="22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149</v>
      </c>
      <c r="AU315" s="19" t="s">
        <v>87</v>
      </c>
    </row>
    <row r="316" s="13" customFormat="1">
      <c r="A316" s="13"/>
      <c r="B316" s="224"/>
      <c r="C316" s="225"/>
      <c r="D316" s="219" t="s">
        <v>175</v>
      </c>
      <c r="E316" s="226" t="s">
        <v>75</v>
      </c>
      <c r="F316" s="227" t="s">
        <v>367</v>
      </c>
      <c r="G316" s="225"/>
      <c r="H316" s="228">
        <v>0.044999999999999998</v>
      </c>
      <c r="I316" s="229"/>
      <c r="J316" s="225"/>
      <c r="K316" s="225"/>
      <c r="L316" s="230"/>
      <c r="M316" s="231"/>
      <c r="N316" s="232"/>
      <c r="O316" s="232"/>
      <c r="P316" s="232"/>
      <c r="Q316" s="232"/>
      <c r="R316" s="232"/>
      <c r="S316" s="232"/>
      <c r="T316" s="23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4" t="s">
        <v>175</v>
      </c>
      <c r="AU316" s="234" t="s">
        <v>87</v>
      </c>
      <c r="AV316" s="13" t="s">
        <v>87</v>
      </c>
      <c r="AW316" s="13" t="s">
        <v>38</v>
      </c>
      <c r="AX316" s="13" t="s">
        <v>85</v>
      </c>
      <c r="AY316" s="234" t="s">
        <v>140</v>
      </c>
    </row>
    <row r="317" s="12" customFormat="1" ht="22.8" customHeight="1">
      <c r="A317" s="12"/>
      <c r="B317" s="190"/>
      <c r="C317" s="191"/>
      <c r="D317" s="192" t="s">
        <v>76</v>
      </c>
      <c r="E317" s="204" t="s">
        <v>155</v>
      </c>
      <c r="F317" s="204" t="s">
        <v>368</v>
      </c>
      <c r="G317" s="191"/>
      <c r="H317" s="191"/>
      <c r="I317" s="194"/>
      <c r="J317" s="205">
        <f>BK317</f>
        <v>0</v>
      </c>
      <c r="K317" s="191"/>
      <c r="L317" s="196"/>
      <c r="M317" s="197"/>
      <c r="N317" s="198"/>
      <c r="O317" s="198"/>
      <c r="P317" s="199">
        <f>SUM(P318:P329)</f>
        <v>0</v>
      </c>
      <c r="Q317" s="198"/>
      <c r="R317" s="199">
        <f>SUM(R318:R329)</f>
        <v>13.027361000000001</v>
      </c>
      <c r="S317" s="198"/>
      <c r="T317" s="200">
        <f>SUM(T318:T329)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01" t="s">
        <v>85</v>
      </c>
      <c r="AT317" s="202" t="s">
        <v>76</v>
      </c>
      <c r="AU317" s="202" t="s">
        <v>85</v>
      </c>
      <c r="AY317" s="201" t="s">
        <v>140</v>
      </c>
      <c r="BK317" s="203">
        <f>SUM(BK318:BK329)</f>
        <v>0</v>
      </c>
    </row>
    <row r="318" s="2" customFormat="1" ht="16.5" customHeight="1">
      <c r="A318" s="40"/>
      <c r="B318" s="41"/>
      <c r="C318" s="206" t="s">
        <v>369</v>
      </c>
      <c r="D318" s="206" t="s">
        <v>142</v>
      </c>
      <c r="E318" s="207" t="s">
        <v>370</v>
      </c>
      <c r="F318" s="208" t="s">
        <v>371</v>
      </c>
      <c r="G318" s="209" t="s">
        <v>372</v>
      </c>
      <c r="H318" s="210">
        <v>1</v>
      </c>
      <c r="I318" s="211"/>
      <c r="J318" s="212">
        <f>ROUND(I318*H318,2)</f>
        <v>0</v>
      </c>
      <c r="K318" s="208" t="s">
        <v>75</v>
      </c>
      <c r="L318" s="46"/>
      <c r="M318" s="213" t="s">
        <v>75</v>
      </c>
      <c r="N318" s="214" t="s">
        <v>47</v>
      </c>
      <c r="O318" s="86"/>
      <c r="P318" s="215">
        <f>O318*H318</f>
        <v>0</v>
      </c>
      <c r="Q318" s="215">
        <v>0</v>
      </c>
      <c r="R318" s="215">
        <f>Q318*H318</f>
        <v>0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147</v>
      </c>
      <c r="AT318" s="217" t="s">
        <v>142</v>
      </c>
      <c r="AU318" s="217" t="s">
        <v>87</v>
      </c>
      <c r="AY318" s="19" t="s">
        <v>140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85</v>
      </c>
      <c r="BK318" s="218">
        <f>ROUND(I318*H318,2)</f>
        <v>0</v>
      </c>
      <c r="BL318" s="19" t="s">
        <v>147</v>
      </c>
      <c r="BM318" s="217" t="s">
        <v>373</v>
      </c>
    </row>
    <row r="319" s="2" customFormat="1">
      <c r="A319" s="40"/>
      <c r="B319" s="41"/>
      <c r="C319" s="42"/>
      <c r="D319" s="219" t="s">
        <v>149</v>
      </c>
      <c r="E319" s="42"/>
      <c r="F319" s="220" t="s">
        <v>371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149</v>
      </c>
      <c r="AU319" s="19" t="s">
        <v>87</v>
      </c>
    </row>
    <row r="320" s="2" customFormat="1" ht="16.5" customHeight="1">
      <c r="A320" s="40"/>
      <c r="B320" s="41"/>
      <c r="C320" s="267" t="s">
        <v>374</v>
      </c>
      <c r="D320" s="267" t="s">
        <v>321</v>
      </c>
      <c r="E320" s="268" t="s">
        <v>375</v>
      </c>
      <c r="F320" s="269" t="s">
        <v>376</v>
      </c>
      <c r="G320" s="270" t="s">
        <v>372</v>
      </c>
      <c r="H320" s="271">
        <v>1</v>
      </c>
      <c r="I320" s="272"/>
      <c r="J320" s="273">
        <f>ROUND(I320*H320,2)</f>
        <v>0</v>
      </c>
      <c r="K320" s="269" t="s">
        <v>75</v>
      </c>
      <c r="L320" s="274"/>
      <c r="M320" s="275" t="s">
        <v>75</v>
      </c>
      <c r="N320" s="276" t="s">
        <v>47</v>
      </c>
      <c r="O320" s="86"/>
      <c r="P320" s="215">
        <f>O320*H320</f>
        <v>0</v>
      </c>
      <c r="Q320" s="215">
        <v>13</v>
      </c>
      <c r="R320" s="215">
        <f>Q320*H320</f>
        <v>13</v>
      </c>
      <c r="S320" s="215">
        <v>0</v>
      </c>
      <c r="T320" s="21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7" t="s">
        <v>186</v>
      </c>
      <c r="AT320" s="217" t="s">
        <v>321</v>
      </c>
      <c r="AU320" s="217" t="s">
        <v>87</v>
      </c>
      <c r="AY320" s="19" t="s">
        <v>140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9" t="s">
        <v>85</v>
      </c>
      <c r="BK320" s="218">
        <f>ROUND(I320*H320,2)</f>
        <v>0</v>
      </c>
      <c r="BL320" s="19" t="s">
        <v>147</v>
      </c>
      <c r="BM320" s="217" t="s">
        <v>377</v>
      </c>
    </row>
    <row r="321" s="2" customFormat="1">
      <c r="A321" s="40"/>
      <c r="B321" s="41"/>
      <c r="C321" s="42"/>
      <c r="D321" s="219" t="s">
        <v>149</v>
      </c>
      <c r="E321" s="42"/>
      <c r="F321" s="220" t="s">
        <v>376</v>
      </c>
      <c r="G321" s="42"/>
      <c r="H321" s="42"/>
      <c r="I321" s="221"/>
      <c r="J321" s="42"/>
      <c r="K321" s="42"/>
      <c r="L321" s="46"/>
      <c r="M321" s="222"/>
      <c r="N321" s="22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149</v>
      </c>
      <c r="AU321" s="19" t="s">
        <v>87</v>
      </c>
    </row>
    <row r="322" s="2" customFormat="1">
      <c r="A322" s="40"/>
      <c r="B322" s="41"/>
      <c r="C322" s="42"/>
      <c r="D322" s="219" t="s">
        <v>378</v>
      </c>
      <c r="E322" s="42"/>
      <c r="F322" s="277" t="s">
        <v>379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378</v>
      </c>
      <c r="AU322" s="19" t="s">
        <v>87</v>
      </c>
    </row>
    <row r="323" s="2" customFormat="1" ht="16.5" customHeight="1">
      <c r="A323" s="40"/>
      <c r="B323" s="41"/>
      <c r="C323" s="206" t="s">
        <v>380</v>
      </c>
      <c r="D323" s="206" t="s">
        <v>142</v>
      </c>
      <c r="E323" s="207" t="s">
        <v>381</v>
      </c>
      <c r="F323" s="208" t="s">
        <v>382</v>
      </c>
      <c r="G323" s="209" t="s">
        <v>172</v>
      </c>
      <c r="H323" s="210">
        <v>0.01</v>
      </c>
      <c r="I323" s="211"/>
      <c r="J323" s="212">
        <f>ROUND(I323*H323,2)</f>
        <v>0</v>
      </c>
      <c r="K323" s="208" t="s">
        <v>146</v>
      </c>
      <c r="L323" s="46"/>
      <c r="M323" s="213" t="s">
        <v>75</v>
      </c>
      <c r="N323" s="214" t="s">
        <v>47</v>
      </c>
      <c r="O323" s="86"/>
      <c r="P323" s="215">
        <f>O323*H323</f>
        <v>0</v>
      </c>
      <c r="Q323" s="215">
        <v>2.5960999999999999</v>
      </c>
      <c r="R323" s="215">
        <f>Q323*H323</f>
        <v>0.025960999999999998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147</v>
      </c>
      <c r="AT323" s="217" t="s">
        <v>142</v>
      </c>
      <c r="AU323" s="217" t="s">
        <v>87</v>
      </c>
      <c r="AY323" s="19" t="s">
        <v>140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85</v>
      </c>
      <c r="BK323" s="218">
        <f>ROUND(I323*H323,2)</f>
        <v>0</v>
      </c>
      <c r="BL323" s="19" t="s">
        <v>147</v>
      </c>
      <c r="BM323" s="217" t="s">
        <v>383</v>
      </c>
    </row>
    <row r="324" s="2" customFormat="1">
      <c r="A324" s="40"/>
      <c r="B324" s="41"/>
      <c r="C324" s="42"/>
      <c r="D324" s="219" t="s">
        <v>149</v>
      </c>
      <c r="E324" s="42"/>
      <c r="F324" s="220" t="s">
        <v>382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149</v>
      </c>
      <c r="AU324" s="19" t="s">
        <v>87</v>
      </c>
    </row>
    <row r="325" s="2" customFormat="1">
      <c r="A325" s="40"/>
      <c r="B325" s="41"/>
      <c r="C325" s="42"/>
      <c r="D325" s="219" t="s">
        <v>378</v>
      </c>
      <c r="E325" s="42"/>
      <c r="F325" s="277" t="s">
        <v>384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378</v>
      </c>
      <c r="AU325" s="19" t="s">
        <v>87</v>
      </c>
    </row>
    <row r="326" s="13" customFormat="1">
      <c r="A326" s="13"/>
      <c r="B326" s="224"/>
      <c r="C326" s="225"/>
      <c r="D326" s="219" t="s">
        <v>175</v>
      </c>
      <c r="E326" s="226" t="s">
        <v>75</v>
      </c>
      <c r="F326" s="227" t="s">
        <v>385</v>
      </c>
      <c r="G326" s="225"/>
      <c r="H326" s="228">
        <v>0.01</v>
      </c>
      <c r="I326" s="229"/>
      <c r="J326" s="225"/>
      <c r="K326" s="225"/>
      <c r="L326" s="230"/>
      <c r="M326" s="231"/>
      <c r="N326" s="232"/>
      <c r="O326" s="232"/>
      <c r="P326" s="232"/>
      <c r="Q326" s="232"/>
      <c r="R326" s="232"/>
      <c r="S326" s="232"/>
      <c r="T326" s="23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4" t="s">
        <v>175</v>
      </c>
      <c r="AU326" s="234" t="s">
        <v>87</v>
      </c>
      <c r="AV326" s="13" t="s">
        <v>87</v>
      </c>
      <c r="AW326" s="13" t="s">
        <v>38</v>
      </c>
      <c r="AX326" s="13" t="s">
        <v>85</v>
      </c>
      <c r="AY326" s="234" t="s">
        <v>140</v>
      </c>
    </row>
    <row r="327" s="2" customFormat="1" ht="16.5" customHeight="1">
      <c r="A327" s="40"/>
      <c r="B327" s="41"/>
      <c r="C327" s="267" t="s">
        <v>386</v>
      </c>
      <c r="D327" s="267" t="s">
        <v>321</v>
      </c>
      <c r="E327" s="268" t="s">
        <v>387</v>
      </c>
      <c r="F327" s="269" t="s">
        <v>388</v>
      </c>
      <c r="G327" s="270" t="s">
        <v>145</v>
      </c>
      <c r="H327" s="271">
        <v>7</v>
      </c>
      <c r="I327" s="272"/>
      <c r="J327" s="273">
        <f>ROUND(I327*H327,2)</f>
        <v>0</v>
      </c>
      <c r="K327" s="269" t="s">
        <v>75</v>
      </c>
      <c r="L327" s="274"/>
      <c r="M327" s="275" t="s">
        <v>75</v>
      </c>
      <c r="N327" s="276" t="s">
        <v>47</v>
      </c>
      <c r="O327" s="86"/>
      <c r="P327" s="215">
        <f>O327*H327</f>
        <v>0</v>
      </c>
      <c r="Q327" s="215">
        <v>0.00020000000000000001</v>
      </c>
      <c r="R327" s="215">
        <f>Q327*H327</f>
        <v>0.0014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186</v>
      </c>
      <c r="AT327" s="217" t="s">
        <v>321</v>
      </c>
      <c r="AU327" s="217" t="s">
        <v>87</v>
      </c>
      <c r="AY327" s="19" t="s">
        <v>140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85</v>
      </c>
      <c r="BK327" s="218">
        <f>ROUND(I327*H327,2)</f>
        <v>0</v>
      </c>
      <c r="BL327" s="19" t="s">
        <v>147</v>
      </c>
      <c r="BM327" s="217" t="s">
        <v>389</v>
      </c>
    </row>
    <row r="328" s="2" customFormat="1">
      <c r="A328" s="40"/>
      <c r="B328" s="41"/>
      <c r="C328" s="42"/>
      <c r="D328" s="219" t="s">
        <v>149</v>
      </c>
      <c r="E328" s="42"/>
      <c r="F328" s="220" t="s">
        <v>390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149</v>
      </c>
      <c r="AU328" s="19" t="s">
        <v>87</v>
      </c>
    </row>
    <row r="329" s="2" customFormat="1">
      <c r="A329" s="40"/>
      <c r="B329" s="41"/>
      <c r="C329" s="42"/>
      <c r="D329" s="219" t="s">
        <v>378</v>
      </c>
      <c r="E329" s="42"/>
      <c r="F329" s="277" t="s">
        <v>391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378</v>
      </c>
      <c r="AU329" s="19" t="s">
        <v>87</v>
      </c>
    </row>
    <row r="330" s="12" customFormat="1" ht="22.8" customHeight="1">
      <c r="A330" s="12"/>
      <c r="B330" s="190"/>
      <c r="C330" s="191"/>
      <c r="D330" s="192" t="s">
        <v>76</v>
      </c>
      <c r="E330" s="204" t="s">
        <v>147</v>
      </c>
      <c r="F330" s="204" t="s">
        <v>392</v>
      </c>
      <c r="G330" s="191"/>
      <c r="H330" s="191"/>
      <c r="I330" s="194"/>
      <c r="J330" s="205">
        <f>BK330</f>
        <v>0</v>
      </c>
      <c r="K330" s="191"/>
      <c r="L330" s="196"/>
      <c r="M330" s="197"/>
      <c r="N330" s="198"/>
      <c r="O330" s="198"/>
      <c r="P330" s="199">
        <f>SUM(P331:P381)</f>
        <v>0</v>
      </c>
      <c r="Q330" s="198"/>
      <c r="R330" s="199">
        <f>SUM(R331:R381)</f>
        <v>0.40290963000000002</v>
      </c>
      <c r="S330" s="198"/>
      <c r="T330" s="200">
        <f>SUM(T331:T381)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01" t="s">
        <v>85</v>
      </c>
      <c r="AT330" s="202" t="s">
        <v>76</v>
      </c>
      <c r="AU330" s="202" t="s">
        <v>85</v>
      </c>
      <c r="AY330" s="201" t="s">
        <v>140</v>
      </c>
      <c r="BK330" s="203">
        <f>SUM(BK331:BK381)</f>
        <v>0</v>
      </c>
    </row>
    <row r="331" s="2" customFormat="1" ht="16.5" customHeight="1">
      <c r="A331" s="40"/>
      <c r="B331" s="41"/>
      <c r="C331" s="206" t="s">
        <v>393</v>
      </c>
      <c r="D331" s="206" t="s">
        <v>142</v>
      </c>
      <c r="E331" s="207" t="s">
        <v>394</v>
      </c>
      <c r="F331" s="208" t="s">
        <v>395</v>
      </c>
      <c r="G331" s="209" t="s">
        <v>172</v>
      </c>
      <c r="H331" s="210">
        <v>1.2769999999999999</v>
      </c>
      <c r="I331" s="211"/>
      <c r="J331" s="212">
        <f>ROUND(I331*H331,2)</f>
        <v>0</v>
      </c>
      <c r="K331" s="208" t="s">
        <v>146</v>
      </c>
      <c r="L331" s="46"/>
      <c r="M331" s="213" t="s">
        <v>75</v>
      </c>
      <c r="N331" s="214" t="s">
        <v>47</v>
      </c>
      <c r="O331" s="86"/>
      <c r="P331" s="215">
        <f>O331*H331</f>
        <v>0</v>
      </c>
      <c r="Q331" s="215">
        <v>0</v>
      </c>
      <c r="R331" s="215">
        <f>Q331*H331</f>
        <v>0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147</v>
      </c>
      <c r="AT331" s="217" t="s">
        <v>142</v>
      </c>
      <c r="AU331" s="217" t="s">
        <v>87</v>
      </c>
      <c r="AY331" s="19" t="s">
        <v>140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85</v>
      </c>
      <c r="BK331" s="218">
        <f>ROUND(I331*H331,2)</f>
        <v>0</v>
      </c>
      <c r="BL331" s="19" t="s">
        <v>147</v>
      </c>
      <c r="BM331" s="217" t="s">
        <v>396</v>
      </c>
    </row>
    <row r="332" s="2" customFormat="1">
      <c r="A332" s="40"/>
      <c r="B332" s="41"/>
      <c r="C332" s="42"/>
      <c r="D332" s="219" t="s">
        <v>149</v>
      </c>
      <c r="E332" s="42"/>
      <c r="F332" s="220" t="s">
        <v>397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149</v>
      </c>
      <c r="AU332" s="19" t="s">
        <v>87</v>
      </c>
    </row>
    <row r="333" s="13" customFormat="1">
      <c r="A333" s="13"/>
      <c r="B333" s="224"/>
      <c r="C333" s="225"/>
      <c r="D333" s="219" t="s">
        <v>175</v>
      </c>
      <c r="E333" s="226" t="s">
        <v>75</v>
      </c>
      <c r="F333" s="227" t="s">
        <v>398</v>
      </c>
      <c r="G333" s="225"/>
      <c r="H333" s="228">
        <v>1.2769999999999999</v>
      </c>
      <c r="I333" s="229"/>
      <c r="J333" s="225"/>
      <c r="K333" s="225"/>
      <c r="L333" s="230"/>
      <c r="M333" s="231"/>
      <c r="N333" s="232"/>
      <c r="O333" s="232"/>
      <c r="P333" s="232"/>
      <c r="Q333" s="232"/>
      <c r="R333" s="232"/>
      <c r="S333" s="232"/>
      <c r="T333" s="23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4" t="s">
        <v>175</v>
      </c>
      <c r="AU333" s="234" t="s">
        <v>87</v>
      </c>
      <c r="AV333" s="13" t="s">
        <v>87</v>
      </c>
      <c r="AW333" s="13" t="s">
        <v>38</v>
      </c>
      <c r="AX333" s="13" t="s">
        <v>85</v>
      </c>
      <c r="AY333" s="234" t="s">
        <v>140</v>
      </c>
    </row>
    <row r="334" s="2" customFormat="1" ht="16.5" customHeight="1">
      <c r="A334" s="40"/>
      <c r="B334" s="41"/>
      <c r="C334" s="206" t="s">
        <v>399</v>
      </c>
      <c r="D334" s="206" t="s">
        <v>142</v>
      </c>
      <c r="E334" s="207" t="s">
        <v>400</v>
      </c>
      <c r="F334" s="208" t="s">
        <v>401</v>
      </c>
      <c r="G334" s="209" t="s">
        <v>172</v>
      </c>
      <c r="H334" s="210">
        <v>233.155</v>
      </c>
      <c r="I334" s="211"/>
      <c r="J334" s="212">
        <f>ROUND(I334*H334,2)</f>
        <v>0</v>
      </c>
      <c r="K334" s="208" t="s">
        <v>146</v>
      </c>
      <c r="L334" s="46"/>
      <c r="M334" s="213" t="s">
        <v>75</v>
      </c>
      <c r="N334" s="214" t="s">
        <v>47</v>
      </c>
      <c r="O334" s="86"/>
      <c r="P334" s="215">
        <f>O334*H334</f>
        <v>0</v>
      </c>
      <c r="Q334" s="215">
        <v>0</v>
      </c>
      <c r="R334" s="215">
        <f>Q334*H334</f>
        <v>0</v>
      </c>
      <c r="S334" s="215">
        <v>0</v>
      </c>
      <c r="T334" s="216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7" t="s">
        <v>147</v>
      </c>
      <c r="AT334" s="217" t="s">
        <v>142</v>
      </c>
      <c r="AU334" s="217" t="s">
        <v>87</v>
      </c>
      <c r="AY334" s="19" t="s">
        <v>140</v>
      </c>
      <c r="BE334" s="218">
        <f>IF(N334="základní",J334,0)</f>
        <v>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19" t="s">
        <v>85</v>
      </c>
      <c r="BK334" s="218">
        <f>ROUND(I334*H334,2)</f>
        <v>0</v>
      </c>
      <c r="BL334" s="19" t="s">
        <v>147</v>
      </c>
      <c r="BM334" s="217" t="s">
        <v>402</v>
      </c>
    </row>
    <row r="335" s="2" customFormat="1">
      <c r="A335" s="40"/>
      <c r="B335" s="41"/>
      <c r="C335" s="42"/>
      <c r="D335" s="219" t="s">
        <v>149</v>
      </c>
      <c r="E335" s="42"/>
      <c r="F335" s="220" t="s">
        <v>403</v>
      </c>
      <c r="G335" s="42"/>
      <c r="H335" s="42"/>
      <c r="I335" s="221"/>
      <c r="J335" s="42"/>
      <c r="K335" s="42"/>
      <c r="L335" s="46"/>
      <c r="M335" s="222"/>
      <c r="N335" s="223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149</v>
      </c>
      <c r="AU335" s="19" t="s">
        <v>87</v>
      </c>
    </row>
    <row r="336" s="13" customFormat="1">
      <c r="A336" s="13"/>
      <c r="B336" s="224"/>
      <c r="C336" s="225"/>
      <c r="D336" s="219" t="s">
        <v>175</v>
      </c>
      <c r="E336" s="226" t="s">
        <v>75</v>
      </c>
      <c r="F336" s="227" t="s">
        <v>404</v>
      </c>
      <c r="G336" s="225"/>
      <c r="H336" s="228">
        <v>156.43799999999999</v>
      </c>
      <c r="I336" s="229"/>
      <c r="J336" s="225"/>
      <c r="K336" s="225"/>
      <c r="L336" s="230"/>
      <c r="M336" s="231"/>
      <c r="N336" s="232"/>
      <c r="O336" s="232"/>
      <c r="P336" s="232"/>
      <c r="Q336" s="232"/>
      <c r="R336" s="232"/>
      <c r="S336" s="232"/>
      <c r="T336" s="23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4" t="s">
        <v>175</v>
      </c>
      <c r="AU336" s="234" t="s">
        <v>87</v>
      </c>
      <c r="AV336" s="13" t="s">
        <v>87</v>
      </c>
      <c r="AW336" s="13" t="s">
        <v>38</v>
      </c>
      <c r="AX336" s="13" t="s">
        <v>77</v>
      </c>
      <c r="AY336" s="234" t="s">
        <v>140</v>
      </c>
    </row>
    <row r="337" s="13" customFormat="1">
      <c r="A337" s="13"/>
      <c r="B337" s="224"/>
      <c r="C337" s="225"/>
      <c r="D337" s="219" t="s">
        <v>175</v>
      </c>
      <c r="E337" s="226" t="s">
        <v>75</v>
      </c>
      <c r="F337" s="227" t="s">
        <v>405</v>
      </c>
      <c r="G337" s="225"/>
      <c r="H337" s="228">
        <v>1.74</v>
      </c>
      <c r="I337" s="229"/>
      <c r="J337" s="225"/>
      <c r="K337" s="225"/>
      <c r="L337" s="230"/>
      <c r="M337" s="231"/>
      <c r="N337" s="232"/>
      <c r="O337" s="232"/>
      <c r="P337" s="232"/>
      <c r="Q337" s="232"/>
      <c r="R337" s="232"/>
      <c r="S337" s="232"/>
      <c r="T337" s="23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4" t="s">
        <v>175</v>
      </c>
      <c r="AU337" s="234" t="s">
        <v>87</v>
      </c>
      <c r="AV337" s="13" t="s">
        <v>87</v>
      </c>
      <c r="AW337" s="13" t="s">
        <v>38</v>
      </c>
      <c r="AX337" s="13" t="s">
        <v>77</v>
      </c>
      <c r="AY337" s="234" t="s">
        <v>140</v>
      </c>
    </row>
    <row r="338" s="13" customFormat="1">
      <c r="A338" s="13"/>
      <c r="B338" s="224"/>
      <c r="C338" s="225"/>
      <c r="D338" s="219" t="s">
        <v>175</v>
      </c>
      <c r="E338" s="226" t="s">
        <v>75</v>
      </c>
      <c r="F338" s="227" t="s">
        <v>406</v>
      </c>
      <c r="G338" s="225"/>
      <c r="H338" s="228">
        <v>45.590000000000003</v>
      </c>
      <c r="I338" s="229"/>
      <c r="J338" s="225"/>
      <c r="K338" s="225"/>
      <c r="L338" s="230"/>
      <c r="M338" s="231"/>
      <c r="N338" s="232"/>
      <c r="O338" s="232"/>
      <c r="P338" s="232"/>
      <c r="Q338" s="232"/>
      <c r="R338" s="232"/>
      <c r="S338" s="232"/>
      <c r="T338" s="23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4" t="s">
        <v>175</v>
      </c>
      <c r="AU338" s="234" t="s">
        <v>87</v>
      </c>
      <c r="AV338" s="13" t="s">
        <v>87</v>
      </c>
      <c r="AW338" s="13" t="s">
        <v>38</v>
      </c>
      <c r="AX338" s="13" t="s">
        <v>77</v>
      </c>
      <c r="AY338" s="234" t="s">
        <v>140</v>
      </c>
    </row>
    <row r="339" s="13" customFormat="1">
      <c r="A339" s="13"/>
      <c r="B339" s="224"/>
      <c r="C339" s="225"/>
      <c r="D339" s="219" t="s">
        <v>175</v>
      </c>
      <c r="E339" s="226" t="s">
        <v>75</v>
      </c>
      <c r="F339" s="227" t="s">
        <v>407</v>
      </c>
      <c r="G339" s="225"/>
      <c r="H339" s="228">
        <v>19.032</v>
      </c>
      <c r="I339" s="229"/>
      <c r="J339" s="225"/>
      <c r="K339" s="225"/>
      <c r="L339" s="230"/>
      <c r="M339" s="231"/>
      <c r="N339" s="232"/>
      <c r="O339" s="232"/>
      <c r="P339" s="232"/>
      <c r="Q339" s="232"/>
      <c r="R339" s="232"/>
      <c r="S339" s="232"/>
      <c r="T339" s="23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4" t="s">
        <v>175</v>
      </c>
      <c r="AU339" s="234" t="s">
        <v>87</v>
      </c>
      <c r="AV339" s="13" t="s">
        <v>87</v>
      </c>
      <c r="AW339" s="13" t="s">
        <v>38</v>
      </c>
      <c r="AX339" s="13" t="s">
        <v>77</v>
      </c>
      <c r="AY339" s="234" t="s">
        <v>140</v>
      </c>
    </row>
    <row r="340" s="13" customFormat="1">
      <c r="A340" s="13"/>
      <c r="B340" s="224"/>
      <c r="C340" s="225"/>
      <c r="D340" s="219" t="s">
        <v>175</v>
      </c>
      <c r="E340" s="226" t="s">
        <v>75</v>
      </c>
      <c r="F340" s="227" t="s">
        <v>408</v>
      </c>
      <c r="G340" s="225"/>
      <c r="H340" s="228">
        <v>7.7999999999999998</v>
      </c>
      <c r="I340" s="229"/>
      <c r="J340" s="225"/>
      <c r="K340" s="225"/>
      <c r="L340" s="230"/>
      <c r="M340" s="231"/>
      <c r="N340" s="232"/>
      <c r="O340" s="232"/>
      <c r="P340" s="232"/>
      <c r="Q340" s="232"/>
      <c r="R340" s="232"/>
      <c r="S340" s="232"/>
      <c r="T340" s="23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4" t="s">
        <v>175</v>
      </c>
      <c r="AU340" s="234" t="s">
        <v>87</v>
      </c>
      <c r="AV340" s="13" t="s">
        <v>87</v>
      </c>
      <c r="AW340" s="13" t="s">
        <v>38</v>
      </c>
      <c r="AX340" s="13" t="s">
        <v>77</v>
      </c>
      <c r="AY340" s="234" t="s">
        <v>140</v>
      </c>
    </row>
    <row r="341" s="13" customFormat="1">
      <c r="A341" s="13"/>
      <c r="B341" s="224"/>
      <c r="C341" s="225"/>
      <c r="D341" s="219" t="s">
        <v>175</v>
      </c>
      <c r="E341" s="226" t="s">
        <v>75</v>
      </c>
      <c r="F341" s="227" t="s">
        <v>409</v>
      </c>
      <c r="G341" s="225"/>
      <c r="H341" s="228">
        <v>1.692</v>
      </c>
      <c r="I341" s="229"/>
      <c r="J341" s="225"/>
      <c r="K341" s="225"/>
      <c r="L341" s="230"/>
      <c r="M341" s="231"/>
      <c r="N341" s="232"/>
      <c r="O341" s="232"/>
      <c r="P341" s="232"/>
      <c r="Q341" s="232"/>
      <c r="R341" s="232"/>
      <c r="S341" s="232"/>
      <c r="T341" s="23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4" t="s">
        <v>175</v>
      </c>
      <c r="AU341" s="234" t="s">
        <v>87</v>
      </c>
      <c r="AV341" s="13" t="s">
        <v>87</v>
      </c>
      <c r="AW341" s="13" t="s">
        <v>38</v>
      </c>
      <c r="AX341" s="13" t="s">
        <v>77</v>
      </c>
      <c r="AY341" s="234" t="s">
        <v>140</v>
      </c>
    </row>
    <row r="342" s="13" customFormat="1">
      <c r="A342" s="13"/>
      <c r="B342" s="224"/>
      <c r="C342" s="225"/>
      <c r="D342" s="219" t="s">
        <v>175</v>
      </c>
      <c r="E342" s="226" t="s">
        <v>75</v>
      </c>
      <c r="F342" s="227" t="s">
        <v>410</v>
      </c>
      <c r="G342" s="225"/>
      <c r="H342" s="228">
        <v>0.59999999999999998</v>
      </c>
      <c r="I342" s="229"/>
      <c r="J342" s="225"/>
      <c r="K342" s="225"/>
      <c r="L342" s="230"/>
      <c r="M342" s="231"/>
      <c r="N342" s="232"/>
      <c r="O342" s="232"/>
      <c r="P342" s="232"/>
      <c r="Q342" s="232"/>
      <c r="R342" s="232"/>
      <c r="S342" s="232"/>
      <c r="T342" s="23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4" t="s">
        <v>175</v>
      </c>
      <c r="AU342" s="234" t="s">
        <v>87</v>
      </c>
      <c r="AV342" s="13" t="s">
        <v>87</v>
      </c>
      <c r="AW342" s="13" t="s">
        <v>38</v>
      </c>
      <c r="AX342" s="13" t="s">
        <v>77</v>
      </c>
      <c r="AY342" s="234" t="s">
        <v>140</v>
      </c>
    </row>
    <row r="343" s="13" customFormat="1">
      <c r="A343" s="13"/>
      <c r="B343" s="224"/>
      <c r="C343" s="225"/>
      <c r="D343" s="219" t="s">
        <v>175</v>
      </c>
      <c r="E343" s="226" t="s">
        <v>75</v>
      </c>
      <c r="F343" s="227" t="s">
        <v>411</v>
      </c>
      <c r="G343" s="225"/>
      <c r="H343" s="228">
        <v>0.26300000000000001</v>
      </c>
      <c r="I343" s="229"/>
      <c r="J343" s="225"/>
      <c r="K343" s="225"/>
      <c r="L343" s="230"/>
      <c r="M343" s="231"/>
      <c r="N343" s="232"/>
      <c r="O343" s="232"/>
      <c r="P343" s="232"/>
      <c r="Q343" s="232"/>
      <c r="R343" s="232"/>
      <c r="S343" s="232"/>
      <c r="T343" s="23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4" t="s">
        <v>175</v>
      </c>
      <c r="AU343" s="234" t="s">
        <v>87</v>
      </c>
      <c r="AV343" s="13" t="s">
        <v>87</v>
      </c>
      <c r="AW343" s="13" t="s">
        <v>38</v>
      </c>
      <c r="AX343" s="13" t="s">
        <v>77</v>
      </c>
      <c r="AY343" s="234" t="s">
        <v>140</v>
      </c>
    </row>
    <row r="344" s="16" customFormat="1">
      <c r="A344" s="16"/>
      <c r="B344" s="256"/>
      <c r="C344" s="257"/>
      <c r="D344" s="219" t="s">
        <v>175</v>
      </c>
      <c r="E344" s="258" t="s">
        <v>75</v>
      </c>
      <c r="F344" s="259" t="s">
        <v>247</v>
      </c>
      <c r="G344" s="257"/>
      <c r="H344" s="260">
        <v>233.155</v>
      </c>
      <c r="I344" s="261"/>
      <c r="J344" s="257"/>
      <c r="K344" s="257"/>
      <c r="L344" s="262"/>
      <c r="M344" s="263"/>
      <c r="N344" s="264"/>
      <c r="O344" s="264"/>
      <c r="P344" s="264"/>
      <c r="Q344" s="264"/>
      <c r="R344" s="264"/>
      <c r="S344" s="264"/>
      <c r="T344" s="265"/>
      <c r="U344" s="16"/>
      <c r="V344" s="16"/>
      <c r="W344" s="16"/>
      <c r="X344" s="16"/>
      <c r="Y344" s="16"/>
      <c r="Z344" s="16"/>
      <c r="AA344" s="16"/>
      <c r="AB344" s="16"/>
      <c r="AC344" s="16"/>
      <c r="AD344" s="16"/>
      <c r="AE344" s="16"/>
      <c r="AT344" s="266" t="s">
        <v>175</v>
      </c>
      <c r="AU344" s="266" t="s">
        <v>87</v>
      </c>
      <c r="AV344" s="16" t="s">
        <v>147</v>
      </c>
      <c r="AW344" s="16" t="s">
        <v>38</v>
      </c>
      <c r="AX344" s="16" t="s">
        <v>85</v>
      </c>
      <c r="AY344" s="266" t="s">
        <v>140</v>
      </c>
    </row>
    <row r="345" s="2" customFormat="1" ht="16.5" customHeight="1">
      <c r="A345" s="40"/>
      <c r="B345" s="41"/>
      <c r="C345" s="206" t="s">
        <v>412</v>
      </c>
      <c r="D345" s="206" t="s">
        <v>142</v>
      </c>
      <c r="E345" s="207" t="s">
        <v>413</v>
      </c>
      <c r="F345" s="208" t="s">
        <v>414</v>
      </c>
      <c r="G345" s="209" t="s">
        <v>172</v>
      </c>
      <c r="H345" s="210">
        <v>14.869999999999999</v>
      </c>
      <c r="I345" s="211"/>
      <c r="J345" s="212">
        <f>ROUND(I345*H345,2)</f>
        <v>0</v>
      </c>
      <c r="K345" s="208" t="s">
        <v>146</v>
      </c>
      <c r="L345" s="46"/>
      <c r="M345" s="213" t="s">
        <v>75</v>
      </c>
      <c r="N345" s="214" t="s">
        <v>47</v>
      </c>
      <c r="O345" s="86"/>
      <c r="P345" s="215">
        <f>O345*H345</f>
        <v>0</v>
      </c>
      <c r="Q345" s="215">
        <v>0</v>
      </c>
      <c r="R345" s="215">
        <f>Q345*H345</f>
        <v>0</v>
      </c>
      <c r="S345" s="215">
        <v>0</v>
      </c>
      <c r="T345" s="216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17" t="s">
        <v>147</v>
      </c>
      <c r="AT345" s="217" t="s">
        <v>142</v>
      </c>
      <c r="AU345" s="217" t="s">
        <v>87</v>
      </c>
      <c r="AY345" s="19" t="s">
        <v>140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9" t="s">
        <v>85</v>
      </c>
      <c r="BK345" s="218">
        <f>ROUND(I345*H345,2)</f>
        <v>0</v>
      </c>
      <c r="BL345" s="19" t="s">
        <v>147</v>
      </c>
      <c r="BM345" s="217" t="s">
        <v>415</v>
      </c>
    </row>
    <row r="346" s="2" customFormat="1">
      <c r="A346" s="40"/>
      <c r="B346" s="41"/>
      <c r="C346" s="42"/>
      <c r="D346" s="219" t="s">
        <v>149</v>
      </c>
      <c r="E346" s="42"/>
      <c r="F346" s="220" t="s">
        <v>416</v>
      </c>
      <c r="G346" s="42"/>
      <c r="H346" s="42"/>
      <c r="I346" s="221"/>
      <c r="J346" s="42"/>
      <c r="K346" s="42"/>
      <c r="L346" s="46"/>
      <c r="M346" s="222"/>
      <c r="N346" s="223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149</v>
      </c>
      <c r="AU346" s="19" t="s">
        <v>87</v>
      </c>
    </row>
    <row r="347" s="13" customFormat="1">
      <c r="A347" s="13"/>
      <c r="B347" s="224"/>
      <c r="C347" s="225"/>
      <c r="D347" s="219" t="s">
        <v>175</v>
      </c>
      <c r="E347" s="226" t="s">
        <v>75</v>
      </c>
      <c r="F347" s="227" t="s">
        <v>417</v>
      </c>
      <c r="G347" s="225"/>
      <c r="H347" s="228">
        <v>0.029999999999999999</v>
      </c>
      <c r="I347" s="229"/>
      <c r="J347" s="225"/>
      <c r="K347" s="225"/>
      <c r="L347" s="230"/>
      <c r="M347" s="231"/>
      <c r="N347" s="232"/>
      <c r="O347" s="232"/>
      <c r="P347" s="232"/>
      <c r="Q347" s="232"/>
      <c r="R347" s="232"/>
      <c r="S347" s="232"/>
      <c r="T347" s="23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4" t="s">
        <v>175</v>
      </c>
      <c r="AU347" s="234" t="s">
        <v>87</v>
      </c>
      <c r="AV347" s="13" t="s">
        <v>87</v>
      </c>
      <c r="AW347" s="13" t="s">
        <v>38</v>
      </c>
      <c r="AX347" s="13" t="s">
        <v>77</v>
      </c>
      <c r="AY347" s="234" t="s">
        <v>140</v>
      </c>
    </row>
    <row r="348" s="13" customFormat="1">
      <c r="A348" s="13"/>
      <c r="B348" s="224"/>
      <c r="C348" s="225"/>
      <c r="D348" s="219" t="s">
        <v>175</v>
      </c>
      <c r="E348" s="226" t="s">
        <v>75</v>
      </c>
      <c r="F348" s="227" t="s">
        <v>418</v>
      </c>
      <c r="G348" s="225"/>
      <c r="H348" s="228">
        <v>0.17999999999999999</v>
      </c>
      <c r="I348" s="229"/>
      <c r="J348" s="225"/>
      <c r="K348" s="225"/>
      <c r="L348" s="230"/>
      <c r="M348" s="231"/>
      <c r="N348" s="232"/>
      <c r="O348" s="232"/>
      <c r="P348" s="232"/>
      <c r="Q348" s="232"/>
      <c r="R348" s="232"/>
      <c r="S348" s="232"/>
      <c r="T348" s="23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4" t="s">
        <v>175</v>
      </c>
      <c r="AU348" s="234" t="s">
        <v>87</v>
      </c>
      <c r="AV348" s="13" t="s">
        <v>87</v>
      </c>
      <c r="AW348" s="13" t="s">
        <v>38</v>
      </c>
      <c r="AX348" s="13" t="s">
        <v>77</v>
      </c>
      <c r="AY348" s="234" t="s">
        <v>140</v>
      </c>
    </row>
    <row r="349" s="13" customFormat="1">
      <c r="A349" s="13"/>
      <c r="B349" s="224"/>
      <c r="C349" s="225"/>
      <c r="D349" s="219" t="s">
        <v>175</v>
      </c>
      <c r="E349" s="226" t="s">
        <v>75</v>
      </c>
      <c r="F349" s="227" t="s">
        <v>419</v>
      </c>
      <c r="G349" s="225"/>
      <c r="H349" s="228">
        <v>0.070000000000000007</v>
      </c>
      <c r="I349" s="229"/>
      <c r="J349" s="225"/>
      <c r="K349" s="225"/>
      <c r="L349" s="230"/>
      <c r="M349" s="231"/>
      <c r="N349" s="232"/>
      <c r="O349" s="232"/>
      <c r="P349" s="232"/>
      <c r="Q349" s="232"/>
      <c r="R349" s="232"/>
      <c r="S349" s="232"/>
      <c r="T349" s="23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4" t="s">
        <v>175</v>
      </c>
      <c r="AU349" s="234" t="s">
        <v>87</v>
      </c>
      <c r="AV349" s="13" t="s">
        <v>87</v>
      </c>
      <c r="AW349" s="13" t="s">
        <v>38</v>
      </c>
      <c r="AX349" s="13" t="s">
        <v>77</v>
      </c>
      <c r="AY349" s="234" t="s">
        <v>140</v>
      </c>
    </row>
    <row r="350" s="13" customFormat="1">
      <c r="A350" s="13"/>
      <c r="B350" s="224"/>
      <c r="C350" s="225"/>
      <c r="D350" s="219" t="s">
        <v>175</v>
      </c>
      <c r="E350" s="226" t="s">
        <v>75</v>
      </c>
      <c r="F350" s="227" t="s">
        <v>420</v>
      </c>
      <c r="G350" s="225"/>
      <c r="H350" s="228">
        <v>0.28000000000000003</v>
      </c>
      <c r="I350" s="229"/>
      <c r="J350" s="225"/>
      <c r="K350" s="225"/>
      <c r="L350" s="230"/>
      <c r="M350" s="231"/>
      <c r="N350" s="232"/>
      <c r="O350" s="232"/>
      <c r="P350" s="232"/>
      <c r="Q350" s="232"/>
      <c r="R350" s="232"/>
      <c r="S350" s="232"/>
      <c r="T350" s="23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4" t="s">
        <v>175</v>
      </c>
      <c r="AU350" s="234" t="s">
        <v>87</v>
      </c>
      <c r="AV350" s="13" t="s">
        <v>87</v>
      </c>
      <c r="AW350" s="13" t="s">
        <v>38</v>
      </c>
      <c r="AX350" s="13" t="s">
        <v>77</v>
      </c>
      <c r="AY350" s="234" t="s">
        <v>140</v>
      </c>
    </row>
    <row r="351" s="13" customFormat="1">
      <c r="A351" s="13"/>
      <c r="B351" s="224"/>
      <c r="C351" s="225"/>
      <c r="D351" s="219" t="s">
        <v>175</v>
      </c>
      <c r="E351" s="226" t="s">
        <v>75</v>
      </c>
      <c r="F351" s="227" t="s">
        <v>421</v>
      </c>
      <c r="G351" s="225"/>
      <c r="H351" s="228">
        <v>1.1699999999999999</v>
      </c>
      <c r="I351" s="229"/>
      <c r="J351" s="225"/>
      <c r="K351" s="225"/>
      <c r="L351" s="230"/>
      <c r="M351" s="231"/>
      <c r="N351" s="232"/>
      <c r="O351" s="232"/>
      <c r="P351" s="232"/>
      <c r="Q351" s="232"/>
      <c r="R351" s="232"/>
      <c r="S351" s="232"/>
      <c r="T351" s="23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4" t="s">
        <v>175</v>
      </c>
      <c r="AU351" s="234" t="s">
        <v>87</v>
      </c>
      <c r="AV351" s="13" t="s">
        <v>87</v>
      </c>
      <c r="AW351" s="13" t="s">
        <v>38</v>
      </c>
      <c r="AX351" s="13" t="s">
        <v>77</v>
      </c>
      <c r="AY351" s="234" t="s">
        <v>140</v>
      </c>
    </row>
    <row r="352" s="13" customFormat="1">
      <c r="A352" s="13"/>
      <c r="B352" s="224"/>
      <c r="C352" s="225"/>
      <c r="D352" s="219" t="s">
        <v>175</v>
      </c>
      <c r="E352" s="226" t="s">
        <v>75</v>
      </c>
      <c r="F352" s="227" t="s">
        <v>422</v>
      </c>
      <c r="G352" s="225"/>
      <c r="H352" s="228">
        <v>1.1399999999999999</v>
      </c>
      <c r="I352" s="229"/>
      <c r="J352" s="225"/>
      <c r="K352" s="225"/>
      <c r="L352" s="230"/>
      <c r="M352" s="231"/>
      <c r="N352" s="232"/>
      <c r="O352" s="232"/>
      <c r="P352" s="232"/>
      <c r="Q352" s="232"/>
      <c r="R352" s="232"/>
      <c r="S352" s="232"/>
      <c r="T352" s="23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4" t="s">
        <v>175</v>
      </c>
      <c r="AU352" s="234" t="s">
        <v>87</v>
      </c>
      <c r="AV352" s="13" t="s">
        <v>87</v>
      </c>
      <c r="AW352" s="13" t="s">
        <v>38</v>
      </c>
      <c r="AX352" s="13" t="s">
        <v>77</v>
      </c>
      <c r="AY352" s="234" t="s">
        <v>140</v>
      </c>
    </row>
    <row r="353" s="13" customFormat="1">
      <c r="A353" s="13"/>
      <c r="B353" s="224"/>
      <c r="C353" s="225"/>
      <c r="D353" s="219" t="s">
        <v>175</v>
      </c>
      <c r="E353" s="226" t="s">
        <v>75</v>
      </c>
      <c r="F353" s="227" t="s">
        <v>423</v>
      </c>
      <c r="G353" s="225"/>
      <c r="H353" s="228">
        <v>1.71</v>
      </c>
      <c r="I353" s="229"/>
      <c r="J353" s="225"/>
      <c r="K353" s="225"/>
      <c r="L353" s="230"/>
      <c r="M353" s="231"/>
      <c r="N353" s="232"/>
      <c r="O353" s="232"/>
      <c r="P353" s="232"/>
      <c r="Q353" s="232"/>
      <c r="R353" s="232"/>
      <c r="S353" s="232"/>
      <c r="T353" s="23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4" t="s">
        <v>175</v>
      </c>
      <c r="AU353" s="234" t="s">
        <v>87</v>
      </c>
      <c r="AV353" s="13" t="s">
        <v>87</v>
      </c>
      <c r="AW353" s="13" t="s">
        <v>38</v>
      </c>
      <c r="AX353" s="13" t="s">
        <v>77</v>
      </c>
      <c r="AY353" s="234" t="s">
        <v>140</v>
      </c>
    </row>
    <row r="354" s="13" customFormat="1">
      <c r="A354" s="13"/>
      <c r="B354" s="224"/>
      <c r="C354" s="225"/>
      <c r="D354" s="219" t="s">
        <v>175</v>
      </c>
      <c r="E354" s="226" t="s">
        <v>75</v>
      </c>
      <c r="F354" s="227" t="s">
        <v>424</v>
      </c>
      <c r="G354" s="225"/>
      <c r="H354" s="228">
        <v>0.83999999999999997</v>
      </c>
      <c r="I354" s="229"/>
      <c r="J354" s="225"/>
      <c r="K354" s="225"/>
      <c r="L354" s="230"/>
      <c r="M354" s="231"/>
      <c r="N354" s="232"/>
      <c r="O354" s="232"/>
      <c r="P354" s="232"/>
      <c r="Q354" s="232"/>
      <c r="R354" s="232"/>
      <c r="S354" s="232"/>
      <c r="T354" s="23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4" t="s">
        <v>175</v>
      </c>
      <c r="AU354" s="234" t="s">
        <v>87</v>
      </c>
      <c r="AV354" s="13" t="s">
        <v>87</v>
      </c>
      <c r="AW354" s="13" t="s">
        <v>38</v>
      </c>
      <c r="AX354" s="13" t="s">
        <v>77</v>
      </c>
      <c r="AY354" s="234" t="s">
        <v>140</v>
      </c>
    </row>
    <row r="355" s="13" customFormat="1">
      <c r="A355" s="13"/>
      <c r="B355" s="224"/>
      <c r="C355" s="225"/>
      <c r="D355" s="219" t="s">
        <v>175</v>
      </c>
      <c r="E355" s="226" t="s">
        <v>75</v>
      </c>
      <c r="F355" s="227" t="s">
        <v>425</v>
      </c>
      <c r="G355" s="225"/>
      <c r="H355" s="228">
        <v>1.1699999999999999</v>
      </c>
      <c r="I355" s="229"/>
      <c r="J355" s="225"/>
      <c r="K355" s="225"/>
      <c r="L355" s="230"/>
      <c r="M355" s="231"/>
      <c r="N355" s="232"/>
      <c r="O355" s="232"/>
      <c r="P355" s="232"/>
      <c r="Q355" s="232"/>
      <c r="R355" s="232"/>
      <c r="S355" s="232"/>
      <c r="T355" s="23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4" t="s">
        <v>175</v>
      </c>
      <c r="AU355" s="234" t="s">
        <v>87</v>
      </c>
      <c r="AV355" s="13" t="s">
        <v>87</v>
      </c>
      <c r="AW355" s="13" t="s">
        <v>38</v>
      </c>
      <c r="AX355" s="13" t="s">
        <v>77</v>
      </c>
      <c r="AY355" s="234" t="s">
        <v>140</v>
      </c>
    </row>
    <row r="356" s="13" customFormat="1">
      <c r="A356" s="13"/>
      <c r="B356" s="224"/>
      <c r="C356" s="225"/>
      <c r="D356" s="219" t="s">
        <v>175</v>
      </c>
      <c r="E356" s="226" t="s">
        <v>75</v>
      </c>
      <c r="F356" s="227" t="s">
        <v>426</v>
      </c>
      <c r="G356" s="225"/>
      <c r="H356" s="228">
        <v>8.2799999999999994</v>
      </c>
      <c r="I356" s="229"/>
      <c r="J356" s="225"/>
      <c r="K356" s="225"/>
      <c r="L356" s="230"/>
      <c r="M356" s="231"/>
      <c r="N356" s="232"/>
      <c r="O356" s="232"/>
      <c r="P356" s="232"/>
      <c r="Q356" s="232"/>
      <c r="R356" s="232"/>
      <c r="S356" s="232"/>
      <c r="T356" s="23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4" t="s">
        <v>175</v>
      </c>
      <c r="AU356" s="234" t="s">
        <v>87</v>
      </c>
      <c r="AV356" s="13" t="s">
        <v>87</v>
      </c>
      <c r="AW356" s="13" t="s">
        <v>38</v>
      </c>
      <c r="AX356" s="13" t="s">
        <v>77</v>
      </c>
      <c r="AY356" s="234" t="s">
        <v>140</v>
      </c>
    </row>
    <row r="357" s="16" customFormat="1">
      <c r="A357" s="16"/>
      <c r="B357" s="256"/>
      <c r="C357" s="257"/>
      <c r="D357" s="219" t="s">
        <v>175</v>
      </c>
      <c r="E357" s="258" t="s">
        <v>75</v>
      </c>
      <c r="F357" s="259" t="s">
        <v>247</v>
      </c>
      <c r="G357" s="257"/>
      <c r="H357" s="260">
        <v>14.869999999999999</v>
      </c>
      <c r="I357" s="261"/>
      <c r="J357" s="257"/>
      <c r="K357" s="257"/>
      <c r="L357" s="262"/>
      <c r="M357" s="263"/>
      <c r="N357" s="264"/>
      <c r="O357" s="264"/>
      <c r="P357" s="264"/>
      <c r="Q357" s="264"/>
      <c r="R357" s="264"/>
      <c r="S357" s="264"/>
      <c r="T357" s="265"/>
      <c r="U357" s="16"/>
      <c r="V357" s="16"/>
      <c r="W357" s="16"/>
      <c r="X357" s="16"/>
      <c r="Y357" s="16"/>
      <c r="Z357" s="16"/>
      <c r="AA357" s="16"/>
      <c r="AB357" s="16"/>
      <c r="AC357" s="16"/>
      <c r="AD357" s="16"/>
      <c r="AE357" s="16"/>
      <c r="AT357" s="266" t="s">
        <v>175</v>
      </c>
      <c r="AU357" s="266" t="s">
        <v>87</v>
      </c>
      <c r="AV357" s="16" t="s">
        <v>147</v>
      </c>
      <c r="AW357" s="16" t="s">
        <v>38</v>
      </c>
      <c r="AX357" s="16" t="s">
        <v>85</v>
      </c>
      <c r="AY357" s="266" t="s">
        <v>140</v>
      </c>
    </row>
    <row r="358" s="2" customFormat="1" ht="16.5" customHeight="1">
      <c r="A358" s="40"/>
      <c r="B358" s="41"/>
      <c r="C358" s="206" t="s">
        <v>427</v>
      </c>
      <c r="D358" s="206" t="s">
        <v>142</v>
      </c>
      <c r="E358" s="207" t="s">
        <v>428</v>
      </c>
      <c r="F358" s="208" t="s">
        <v>429</v>
      </c>
      <c r="G358" s="209" t="s">
        <v>172</v>
      </c>
      <c r="H358" s="210">
        <v>1.4039999999999999</v>
      </c>
      <c r="I358" s="211"/>
      <c r="J358" s="212">
        <f>ROUND(I358*H358,2)</f>
        <v>0</v>
      </c>
      <c r="K358" s="208" t="s">
        <v>146</v>
      </c>
      <c r="L358" s="46"/>
      <c r="M358" s="213" t="s">
        <v>75</v>
      </c>
      <c r="N358" s="214" t="s">
        <v>47</v>
      </c>
      <c r="O358" s="86"/>
      <c r="P358" s="215">
        <f>O358*H358</f>
        <v>0</v>
      </c>
      <c r="Q358" s="215">
        <v>0</v>
      </c>
      <c r="R358" s="215">
        <f>Q358*H358</f>
        <v>0</v>
      </c>
      <c r="S358" s="215">
        <v>0</v>
      </c>
      <c r="T358" s="216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7" t="s">
        <v>147</v>
      </c>
      <c r="AT358" s="217" t="s">
        <v>142</v>
      </c>
      <c r="AU358" s="217" t="s">
        <v>87</v>
      </c>
      <c r="AY358" s="19" t="s">
        <v>140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9" t="s">
        <v>85</v>
      </c>
      <c r="BK358" s="218">
        <f>ROUND(I358*H358,2)</f>
        <v>0</v>
      </c>
      <c r="BL358" s="19" t="s">
        <v>147</v>
      </c>
      <c r="BM358" s="217" t="s">
        <v>430</v>
      </c>
    </row>
    <row r="359" s="2" customFormat="1">
      <c r="A359" s="40"/>
      <c r="B359" s="41"/>
      <c r="C359" s="42"/>
      <c r="D359" s="219" t="s">
        <v>149</v>
      </c>
      <c r="E359" s="42"/>
      <c r="F359" s="220" t="s">
        <v>431</v>
      </c>
      <c r="G359" s="42"/>
      <c r="H359" s="42"/>
      <c r="I359" s="221"/>
      <c r="J359" s="42"/>
      <c r="K359" s="42"/>
      <c r="L359" s="46"/>
      <c r="M359" s="222"/>
      <c r="N359" s="22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149</v>
      </c>
      <c r="AU359" s="19" t="s">
        <v>87</v>
      </c>
    </row>
    <row r="360" s="13" customFormat="1">
      <c r="A360" s="13"/>
      <c r="B360" s="224"/>
      <c r="C360" s="225"/>
      <c r="D360" s="219" t="s">
        <v>175</v>
      </c>
      <c r="E360" s="226" t="s">
        <v>75</v>
      </c>
      <c r="F360" s="227" t="s">
        <v>432</v>
      </c>
      <c r="G360" s="225"/>
      <c r="H360" s="228">
        <v>1.4039999999999999</v>
      </c>
      <c r="I360" s="229"/>
      <c r="J360" s="225"/>
      <c r="K360" s="225"/>
      <c r="L360" s="230"/>
      <c r="M360" s="231"/>
      <c r="N360" s="232"/>
      <c r="O360" s="232"/>
      <c r="P360" s="232"/>
      <c r="Q360" s="232"/>
      <c r="R360" s="232"/>
      <c r="S360" s="232"/>
      <c r="T360" s="23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4" t="s">
        <v>175</v>
      </c>
      <c r="AU360" s="234" t="s">
        <v>87</v>
      </c>
      <c r="AV360" s="13" t="s">
        <v>87</v>
      </c>
      <c r="AW360" s="13" t="s">
        <v>38</v>
      </c>
      <c r="AX360" s="13" t="s">
        <v>77</v>
      </c>
      <c r="AY360" s="234" t="s">
        <v>140</v>
      </c>
    </row>
    <row r="361" s="16" customFormat="1">
      <c r="A361" s="16"/>
      <c r="B361" s="256"/>
      <c r="C361" s="257"/>
      <c r="D361" s="219" t="s">
        <v>175</v>
      </c>
      <c r="E361" s="258" t="s">
        <v>75</v>
      </c>
      <c r="F361" s="259" t="s">
        <v>247</v>
      </c>
      <c r="G361" s="257"/>
      <c r="H361" s="260">
        <v>1.4039999999999999</v>
      </c>
      <c r="I361" s="261"/>
      <c r="J361" s="257"/>
      <c r="K361" s="257"/>
      <c r="L361" s="262"/>
      <c r="M361" s="263"/>
      <c r="N361" s="264"/>
      <c r="O361" s="264"/>
      <c r="P361" s="264"/>
      <c r="Q361" s="264"/>
      <c r="R361" s="264"/>
      <c r="S361" s="264"/>
      <c r="T361" s="265"/>
      <c r="U361" s="16"/>
      <c r="V361" s="16"/>
      <c r="W361" s="16"/>
      <c r="X361" s="16"/>
      <c r="Y361" s="16"/>
      <c r="Z361" s="16"/>
      <c r="AA361" s="16"/>
      <c r="AB361" s="16"/>
      <c r="AC361" s="16"/>
      <c r="AD361" s="16"/>
      <c r="AE361" s="16"/>
      <c r="AT361" s="266" t="s">
        <v>175</v>
      </c>
      <c r="AU361" s="266" t="s">
        <v>87</v>
      </c>
      <c r="AV361" s="16" t="s">
        <v>147</v>
      </c>
      <c r="AW361" s="16" t="s">
        <v>38</v>
      </c>
      <c r="AX361" s="16" t="s">
        <v>85</v>
      </c>
      <c r="AY361" s="266" t="s">
        <v>140</v>
      </c>
    </row>
    <row r="362" s="2" customFormat="1" ht="16.5" customHeight="1">
      <c r="A362" s="40"/>
      <c r="B362" s="41"/>
      <c r="C362" s="206" t="s">
        <v>433</v>
      </c>
      <c r="D362" s="206" t="s">
        <v>142</v>
      </c>
      <c r="E362" s="207" t="s">
        <v>434</v>
      </c>
      <c r="F362" s="208" t="s">
        <v>435</v>
      </c>
      <c r="G362" s="209" t="s">
        <v>214</v>
      </c>
      <c r="H362" s="210">
        <v>1.8600000000000001</v>
      </c>
      <c r="I362" s="211"/>
      <c r="J362" s="212">
        <f>ROUND(I362*H362,2)</f>
        <v>0</v>
      </c>
      <c r="K362" s="208" t="s">
        <v>146</v>
      </c>
      <c r="L362" s="46"/>
      <c r="M362" s="213" t="s">
        <v>75</v>
      </c>
      <c r="N362" s="214" t="s">
        <v>47</v>
      </c>
      <c r="O362" s="86"/>
      <c r="P362" s="215">
        <f>O362*H362</f>
        <v>0</v>
      </c>
      <c r="Q362" s="215">
        <v>0.0063200000000000001</v>
      </c>
      <c r="R362" s="215">
        <f>Q362*H362</f>
        <v>0.0117552</v>
      </c>
      <c r="S362" s="215">
        <v>0</v>
      </c>
      <c r="T362" s="216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7" t="s">
        <v>147</v>
      </c>
      <c r="AT362" s="217" t="s">
        <v>142</v>
      </c>
      <c r="AU362" s="217" t="s">
        <v>87</v>
      </c>
      <c r="AY362" s="19" t="s">
        <v>140</v>
      </c>
      <c r="BE362" s="218">
        <f>IF(N362="základní",J362,0)</f>
        <v>0</v>
      </c>
      <c r="BF362" s="218">
        <f>IF(N362="snížená",J362,0)</f>
        <v>0</v>
      </c>
      <c r="BG362" s="218">
        <f>IF(N362="zákl. přenesená",J362,0)</f>
        <v>0</v>
      </c>
      <c r="BH362" s="218">
        <f>IF(N362="sníž. přenesená",J362,0)</f>
        <v>0</v>
      </c>
      <c r="BI362" s="218">
        <f>IF(N362="nulová",J362,0)</f>
        <v>0</v>
      </c>
      <c r="BJ362" s="19" t="s">
        <v>85</v>
      </c>
      <c r="BK362" s="218">
        <f>ROUND(I362*H362,2)</f>
        <v>0</v>
      </c>
      <c r="BL362" s="19" t="s">
        <v>147</v>
      </c>
      <c r="BM362" s="217" t="s">
        <v>436</v>
      </c>
    </row>
    <row r="363" s="2" customFormat="1">
      <c r="A363" s="40"/>
      <c r="B363" s="41"/>
      <c r="C363" s="42"/>
      <c r="D363" s="219" t="s">
        <v>149</v>
      </c>
      <c r="E363" s="42"/>
      <c r="F363" s="220" t="s">
        <v>437</v>
      </c>
      <c r="G363" s="42"/>
      <c r="H363" s="42"/>
      <c r="I363" s="221"/>
      <c r="J363" s="42"/>
      <c r="K363" s="42"/>
      <c r="L363" s="46"/>
      <c r="M363" s="222"/>
      <c r="N363" s="223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149</v>
      </c>
      <c r="AU363" s="19" t="s">
        <v>87</v>
      </c>
    </row>
    <row r="364" s="13" customFormat="1">
      <c r="A364" s="13"/>
      <c r="B364" s="224"/>
      <c r="C364" s="225"/>
      <c r="D364" s="219" t="s">
        <v>175</v>
      </c>
      <c r="E364" s="226" t="s">
        <v>75</v>
      </c>
      <c r="F364" s="227" t="s">
        <v>438</v>
      </c>
      <c r="G364" s="225"/>
      <c r="H364" s="228">
        <v>1.8600000000000001</v>
      </c>
      <c r="I364" s="229"/>
      <c r="J364" s="225"/>
      <c r="K364" s="225"/>
      <c r="L364" s="230"/>
      <c r="M364" s="231"/>
      <c r="N364" s="232"/>
      <c r="O364" s="232"/>
      <c r="P364" s="232"/>
      <c r="Q364" s="232"/>
      <c r="R364" s="232"/>
      <c r="S364" s="232"/>
      <c r="T364" s="23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4" t="s">
        <v>175</v>
      </c>
      <c r="AU364" s="234" t="s">
        <v>87</v>
      </c>
      <c r="AV364" s="13" t="s">
        <v>87</v>
      </c>
      <c r="AW364" s="13" t="s">
        <v>38</v>
      </c>
      <c r="AX364" s="13" t="s">
        <v>77</v>
      </c>
      <c r="AY364" s="234" t="s">
        <v>140</v>
      </c>
    </row>
    <row r="365" s="14" customFormat="1">
      <c r="A365" s="14"/>
      <c r="B365" s="235"/>
      <c r="C365" s="236"/>
      <c r="D365" s="219" t="s">
        <v>175</v>
      </c>
      <c r="E365" s="237" t="s">
        <v>75</v>
      </c>
      <c r="F365" s="238" t="s">
        <v>177</v>
      </c>
      <c r="G365" s="236"/>
      <c r="H365" s="239">
        <v>1.8600000000000001</v>
      </c>
      <c r="I365" s="240"/>
      <c r="J365" s="236"/>
      <c r="K365" s="236"/>
      <c r="L365" s="241"/>
      <c r="M365" s="242"/>
      <c r="N365" s="243"/>
      <c r="O365" s="243"/>
      <c r="P365" s="243"/>
      <c r="Q365" s="243"/>
      <c r="R365" s="243"/>
      <c r="S365" s="243"/>
      <c r="T365" s="24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5" t="s">
        <v>175</v>
      </c>
      <c r="AU365" s="245" t="s">
        <v>87</v>
      </c>
      <c r="AV365" s="14" t="s">
        <v>155</v>
      </c>
      <c r="AW365" s="14" t="s">
        <v>38</v>
      </c>
      <c r="AX365" s="14" t="s">
        <v>85</v>
      </c>
      <c r="AY365" s="245" t="s">
        <v>140</v>
      </c>
    </row>
    <row r="366" s="2" customFormat="1" ht="16.5" customHeight="1">
      <c r="A366" s="40"/>
      <c r="B366" s="41"/>
      <c r="C366" s="206" t="s">
        <v>439</v>
      </c>
      <c r="D366" s="206" t="s">
        <v>142</v>
      </c>
      <c r="E366" s="207" t="s">
        <v>440</v>
      </c>
      <c r="F366" s="208" t="s">
        <v>441</v>
      </c>
      <c r="G366" s="209" t="s">
        <v>214</v>
      </c>
      <c r="H366" s="210">
        <v>51.917000000000002</v>
      </c>
      <c r="I366" s="211"/>
      <c r="J366" s="212">
        <f>ROUND(I366*H366,2)</f>
        <v>0</v>
      </c>
      <c r="K366" s="208" t="s">
        <v>146</v>
      </c>
      <c r="L366" s="46"/>
      <c r="M366" s="213" t="s">
        <v>75</v>
      </c>
      <c r="N366" s="214" t="s">
        <v>47</v>
      </c>
      <c r="O366" s="86"/>
      <c r="P366" s="215">
        <f>O366*H366</f>
        <v>0</v>
      </c>
      <c r="Q366" s="215">
        <v>0.0063899999999999998</v>
      </c>
      <c r="R366" s="215">
        <f>Q366*H366</f>
        <v>0.33174963000000002</v>
      </c>
      <c r="S366" s="215">
        <v>0</v>
      </c>
      <c r="T366" s="216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7" t="s">
        <v>147</v>
      </c>
      <c r="AT366" s="217" t="s">
        <v>142</v>
      </c>
      <c r="AU366" s="217" t="s">
        <v>87</v>
      </c>
      <c r="AY366" s="19" t="s">
        <v>140</v>
      </c>
      <c r="BE366" s="218">
        <f>IF(N366="základní",J366,0)</f>
        <v>0</v>
      </c>
      <c r="BF366" s="218">
        <f>IF(N366="snížená",J366,0)</f>
        <v>0</v>
      </c>
      <c r="BG366" s="218">
        <f>IF(N366="zákl. přenesená",J366,0)</f>
        <v>0</v>
      </c>
      <c r="BH366" s="218">
        <f>IF(N366="sníž. přenesená",J366,0)</f>
        <v>0</v>
      </c>
      <c r="BI366" s="218">
        <f>IF(N366="nulová",J366,0)</f>
        <v>0</v>
      </c>
      <c r="BJ366" s="19" t="s">
        <v>85</v>
      </c>
      <c r="BK366" s="218">
        <f>ROUND(I366*H366,2)</f>
        <v>0</v>
      </c>
      <c r="BL366" s="19" t="s">
        <v>147</v>
      </c>
      <c r="BM366" s="217" t="s">
        <v>442</v>
      </c>
    </row>
    <row r="367" s="2" customFormat="1">
      <c r="A367" s="40"/>
      <c r="B367" s="41"/>
      <c r="C367" s="42"/>
      <c r="D367" s="219" t="s">
        <v>149</v>
      </c>
      <c r="E367" s="42"/>
      <c r="F367" s="220" t="s">
        <v>443</v>
      </c>
      <c r="G367" s="42"/>
      <c r="H367" s="42"/>
      <c r="I367" s="221"/>
      <c r="J367" s="42"/>
      <c r="K367" s="42"/>
      <c r="L367" s="46"/>
      <c r="M367" s="222"/>
      <c r="N367" s="223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149</v>
      </c>
      <c r="AU367" s="19" t="s">
        <v>87</v>
      </c>
    </row>
    <row r="368" s="13" customFormat="1">
      <c r="A368" s="13"/>
      <c r="B368" s="224"/>
      <c r="C368" s="225"/>
      <c r="D368" s="219" t="s">
        <v>175</v>
      </c>
      <c r="E368" s="226" t="s">
        <v>75</v>
      </c>
      <c r="F368" s="227" t="s">
        <v>444</v>
      </c>
      <c r="G368" s="225"/>
      <c r="H368" s="228">
        <v>0.27600000000000002</v>
      </c>
      <c r="I368" s="229"/>
      <c r="J368" s="225"/>
      <c r="K368" s="225"/>
      <c r="L368" s="230"/>
      <c r="M368" s="231"/>
      <c r="N368" s="232"/>
      <c r="O368" s="232"/>
      <c r="P368" s="232"/>
      <c r="Q368" s="232"/>
      <c r="R368" s="232"/>
      <c r="S368" s="232"/>
      <c r="T368" s="23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4" t="s">
        <v>175</v>
      </c>
      <c r="AU368" s="234" t="s">
        <v>87</v>
      </c>
      <c r="AV368" s="13" t="s">
        <v>87</v>
      </c>
      <c r="AW368" s="13" t="s">
        <v>38</v>
      </c>
      <c r="AX368" s="13" t="s">
        <v>77</v>
      </c>
      <c r="AY368" s="234" t="s">
        <v>140</v>
      </c>
    </row>
    <row r="369" s="13" customFormat="1">
      <c r="A369" s="13"/>
      <c r="B369" s="224"/>
      <c r="C369" s="225"/>
      <c r="D369" s="219" t="s">
        <v>175</v>
      </c>
      <c r="E369" s="226" t="s">
        <v>75</v>
      </c>
      <c r="F369" s="227" t="s">
        <v>445</v>
      </c>
      <c r="G369" s="225"/>
      <c r="H369" s="228">
        <v>0.94999999999999996</v>
      </c>
      <c r="I369" s="229"/>
      <c r="J369" s="225"/>
      <c r="K369" s="225"/>
      <c r="L369" s="230"/>
      <c r="M369" s="231"/>
      <c r="N369" s="232"/>
      <c r="O369" s="232"/>
      <c r="P369" s="232"/>
      <c r="Q369" s="232"/>
      <c r="R369" s="232"/>
      <c r="S369" s="232"/>
      <c r="T369" s="23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4" t="s">
        <v>175</v>
      </c>
      <c r="AU369" s="234" t="s">
        <v>87</v>
      </c>
      <c r="AV369" s="13" t="s">
        <v>87</v>
      </c>
      <c r="AW369" s="13" t="s">
        <v>38</v>
      </c>
      <c r="AX369" s="13" t="s">
        <v>77</v>
      </c>
      <c r="AY369" s="234" t="s">
        <v>140</v>
      </c>
    </row>
    <row r="370" s="13" customFormat="1">
      <c r="A370" s="13"/>
      <c r="B370" s="224"/>
      <c r="C370" s="225"/>
      <c r="D370" s="219" t="s">
        <v>175</v>
      </c>
      <c r="E370" s="226" t="s">
        <v>75</v>
      </c>
      <c r="F370" s="227" t="s">
        <v>446</v>
      </c>
      <c r="G370" s="225"/>
      <c r="H370" s="228">
        <v>0.41399999999999998</v>
      </c>
      <c r="I370" s="229"/>
      <c r="J370" s="225"/>
      <c r="K370" s="225"/>
      <c r="L370" s="230"/>
      <c r="M370" s="231"/>
      <c r="N370" s="232"/>
      <c r="O370" s="232"/>
      <c r="P370" s="232"/>
      <c r="Q370" s="232"/>
      <c r="R370" s="232"/>
      <c r="S370" s="232"/>
      <c r="T370" s="23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4" t="s">
        <v>175</v>
      </c>
      <c r="AU370" s="234" t="s">
        <v>87</v>
      </c>
      <c r="AV370" s="13" t="s">
        <v>87</v>
      </c>
      <c r="AW370" s="13" t="s">
        <v>38</v>
      </c>
      <c r="AX370" s="13" t="s">
        <v>77</v>
      </c>
      <c r="AY370" s="234" t="s">
        <v>140</v>
      </c>
    </row>
    <row r="371" s="13" customFormat="1">
      <c r="A371" s="13"/>
      <c r="B371" s="224"/>
      <c r="C371" s="225"/>
      <c r="D371" s="219" t="s">
        <v>175</v>
      </c>
      <c r="E371" s="226" t="s">
        <v>75</v>
      </c>
      <c r="F371" s="227" t="s">
        <v>447</v>
      </c>
      <c r="G371" s="225"/>
      <c r="H371" s="228">
        <v>1.2969999999999999</v>
      </c>
      <c r="I371" s="229"/>
      <c r="J371" s="225"/>
      <c r="K371" s="225"/>
      <c r="L371" s="230"/>
      <c r="M371" s="231"/>
      <c r="N371" s="232"/>
      <c r="O371" s="232"/>
      <c r="P371" s="232"/>
      <c r="Q371" s="232"/>
      <c r="R371" s="232"/>
      <c r="S371" s="232"/>
      <c r="T371" s="23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4" t="s">
        <v>175</v>
      </c>
      <c r="AU371" s="234" t="s">
        <v>87</v>
      </c>
      <c r="AV371" s="13" t="s">
        <v>87</v>
      </c>
      <c r="AW371" s="13" t="s">
        <v>38</v>
      </c>
      <c r="AX371" s="13" t="s">
        <v>77</v>
      </c>
      <c r="AY371" s="234" t="s">
        <v>140</v>
      </c>
    </row>
    <row r="372" s="13" customFormat="1">
      <c r="A372" s="13"/>
      <c r="B372" s="224"/>
      <c r="C372" s="225"/>
      <c r="D372" s="219" t="s">
        <v>175</v>
      </c>
      <c r="E372" s="226" t="s">
        <v>75</v>
      </c>
      <c r="F372" s="227" t="s">
        <v>448</v>
      </c>
      <c r="G372" s="225"/>
      <c r="H372" s="228">
        <v>6.8250000000000002</v>
      </c>
      <c r="I372" s="229"/>
      <c r="J372" s="225"/>
      <c r="K372" s="225"/>
      <c r="L372" s="230"/>
      <c r="M372" s="231"/>
      <c r="N372" s="232"/>
      <c r="O372" s="232"/>
      <c r="P372" s="232"/>
      <c r="Q372" s="232"/>
      <c r="R372" s="232"/>
      <c r="S372" s="232"/>
      <c r="T372" s="23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4" t="s">
        <v>175</v>
      </c>
      <c r="AU372" s="234" t="s">
        <v>87</v>
      </c>
      <c r="AV372" s="13" t="s">
        <v>87</v>
      </c>
      <c r="AW372" s="13" t="s">
        <v>38</v>
      </c>
      <c r="AX372" s="13" t="s">
        <v>77</v>
      </c>
      <c r="AY372" s="234" t="s">
        <v>140</v>
      </c>
    </row>
    <row r="373" s="13" customFormat="1">
      <c r="A373" s="13"/>
      <c r="B373" s="224"/>
      <c r="C373" s="225"/>
      <c r="D373" s="219" t="s">
        <v>175</v>
      </c>
      <c r="E373" s="226" t="s">
        <v>75</v>
      </c>
      <c r="F373" s="227" t="s">
        <v>449</v>
      </c>
      <c r="G373" s="225"/>
      <c r="H373" s="228">
        <v>4.8840000000000003</v>
      </c>
      <c r="I373" s="229"/>
      <c r="J373" s="225"/>
      <c r="K373" s="225"/>
      <c r="L373" s="230"/>
      <c r="M373" s="231"/>
      <c r="N373" s="232"/>
      <c r="O373" s="232"/>
      <c r="P373" s="232"/>
      <c r="Q373" s="232"/>
      <c r="R373" s="232"/>
      <c r="S373" s="232"/>
      <c r="T373" s="23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4" t="s">
        <v>175</v>
      </c>
      <c r="AU373" s="234" t="s">
        <v>87</v>
      </c>
      <c r="AV373" s="13" t="s">
        <v>87</v>
      </c>
      <c r="AW373" s="13" t="s">
        <v>38</v>
      </c>
      <c r="AX373" s="13" t="s">
        <v>77</v>
      </c>
      <c r="AY373" s="234" t="s">
        <v>140</v>
      </c>
    </row>
    <row r="374" s="13" customFormat="1">
      <c r="A374" s="13"/>
      <c r="B374" s="224"/>
      <c r="C374" s="225"/>
      <c r="D374" s="219" t="s">
        <v>175</v>
      </c>
      <c r="E374" s="226" t="s">
        <v>75</v>
      </c>
      <c r="F374" s="227" t="s">
        <v>450</v>
      </c>
      <c r="G374" s="225"/>
      <c r="H374" s="228">
        <v>7.327</v>
      </c>
      <c r="I374" s="229"/>
      <c r="J374" s="225"/>
      <c r="K374" s="225"/>
      <c r="L374" s="230"/>
      <c r="M374" s="231"/>
      <c r="N374" s="232"/>
      <c r="O374" s="232"/>
      <c r="P374" s="232"/>
      <c r="Q374" s="232"/>
      <c r="R374" s="232"/>
      <c r="S374" s="232"/>
      <c r="T374" s="23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4" t="s">
        <v>175</v>
      </c>
      <c r="AU374" s="234" t="s">
        <v>87</v>
      </c>
      <c r="AV374" s="13" t="s">
        <v>87</v>
      </c>
      <c r="AW374" s="13" t="s">
        <v>38</v>
      </c>
      <c r="AX374" s="13" t="s">
        <v>77</v>
      </c>
      <c r="AY374" s="234" t="s">
        <v>140</v>
      </c>
    </row>
    <row r="375" s="13" customFormat="1">
      <c r="A375" s="13"/>
      <c r="B375" s="224"/>
      <c r="C375" s="225"/>
      <c r="D375" s="219" t="s">
        <v>175</v>
      </c>
      <c r="E375" s="226" t="s">
        <v>75</v>
      </c>
      <c r="F375" s="227" t="s">
        <v>451</v>
      </c>
      <c r="G375" s="225"/>
      <c r="H375" s="228">
        <v>2.6469999999999998</v>
      </c>
      <c r="I375" s="229"/>
      <c r="J375" s="225"/>
      <c r="K375" s="225"/>
      <c r="L375" s="230"/>
      <c r="M375" s="231"/>
      <c r="N375" s="232"/>
      <c r="O375" s="232"/>
      <c r="P375" s="232"/>
      <c r="Q375" s="232"/>
      <c r="R375" s="232"/>
      <c r="S375" s="232"/>
      <c r="T375" s="23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4" t="s">
        <v>175</v>
      </c>
      <c r="AU375" s="234" t="s">
        <v>87</v>
      </c>
      <c r="AV375" s="13" t="s">
        <v>87</v>
      </c>
      <c r="AW375" s="13" t="s">
        <v>38</v>
      </c>
      <c r="AX375" s="13" t="s">
        <v>77</v>
      </c>
      <c r="AY375" s="234" t="s">
        <v>140</v>
      </c>
    </row>
    <row r="376" s="13" customFormat="1">
      <c r="A376" s="13"/>
      <c r="B376" s="224"/>
      <c r="C376" s="225"/>
      <c r="D376" s="219" t="s">
        <v>175</v>
      </c>
      <c r="E376" s="226" t="s">
        <v>75</v>
      </c>
      <c r="F376" s="227" t="s">
        <v>452</v>
      </c>
      <c r="G376" s="225"/>
      <c r="H376" s="228">
        <v>3.1419999999999999</v>
      </c>
      <c r="I376" s="229"/>
      <c r="J376" s="225"/>
      <c r="K376" s="225"/>
      <c r="L376" s="230"/>
      <c r="M376" s="231"/>
      <c r="N376" s="232"/>
      <c r="O376" s="232"/>
      <c r="P376" s="232"/>
      <c r="Q376" s="232"/>
      <c r="R376" s="232"/>
      <c r="S376" s="232"/>
      <c r="T376" s="23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4" t="s">
        <v>175</v>
      </c>
      <c r="AU376" s="234" t="s">
        <v>87</v>
      </c>
      <c r="AV376" s="13" t="s">
        <v>87</v>
      </c>
      <c r="AW376" s="13" t="s">
        <v>38</v>
      </c>
      <c r="AX376" s="13" t="s">
        <v>77</v>
      </c>
      <c r="AY376" s="234" t="s">
        <v>140</v>
      </c>
    </row>
    <row r="377" s="13" customFormat="1">
      <c r="A377" s="13"/>
      <c r="B377" s="224"/>
      <c r="C377" s="225"/>
      <c r="D377" s="219" t="s">
        <v>175</v>
      </c>
      <c r="E377" s="226" t="s">
        <v>75</v>
      </c>
      <c r="F377" s="227" t="s">
        <v>453</v>
      </c>
      <c r="G377" s="225"/>
      <c r="H377" s="228">
        <v>24.155000000000001</v>
      </c>
      <c r="I377" s="229"/>
      <c r="J377" s="225"/>
      <c r="K377" s="225"/>
      <c r="L377" s="230"/>
      <c r="M377" s="231"/>
      <c r="N377" s="232"/>
      <c r="O377" s="232"/>
      <c r="P377" s="232"/>
      <c r="Q377" s="232"/>
      <c r="R377" s="232"/>
      <c r="S377" s="232"/>
      <c r="T377" s="23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4" t="s">
        <v>175</v>
      </c>
      <c r="AU377" s="234" t="s">
        <v>87</v>
      </c>
      <c r="AV377" s="13" t="s">
        <v>87</v>
      </c>
      <c r="AW377" s="13" t="s">
        <v>38</v>
      </c>
      <c r="AX377" s="13" t="s">
        <v>77</v>
      </c>
      <c r="AY377" s="234" t="s">
        <v>140</v>
      </c>
    </row>
    <row r="378" s="16" customFormat="1">
      <c r="A378" s="16"/>
      <c r="B378" s="256"/>
      <c r="C378" s="257"/>
      <c r="D378" s="219" t="s">
        <v>175</v>
      </c>
      <c r="E378" s="258" t="s">
        <v>75</v>
      </c>
      <c r="F378" s="259" t="s">
        <v>247</v>
      </c>
      <c r="G378" s="257"/>
      <c r="H378" s="260">
        <v>51.917000000000002</v>
      </c>
      <c r="I378" s="261"/>
      <c r="J378" s="257"/>
      <c r="K378" s="257"/>
      <c r="L378" s="262"/>
      <c r="M378" s="263"/>
      <c r="N378" s="264"/>
      <c r="O378" s="264"/>
      <c r="P378" s="264"/>
      <c r="Q378" s="264"/>
      <c r="R378" s="264"/>
      <c r="S378" s="264"/>
      <c r="T378" s="265"/>
      <c r="U378" s="16"/>
      <c r="V378" s="16"/>
      <c r="W378" s="16"/>
      <c r="X378" s="16"/>
      <c r="Y378" s="16"/>
      <c r="Z378" s="16"/>
      <c r="AA378" s="16"/>
      <c r="AB378" s="16"/>
      <c r="AC378" s="16"/>
      <c r="AD378" s="16"/>
      <c r="AE378" s="16"/>
      <c r="AT378" s="266" t="s">
        <v>175</v>
      </c>
      <c r="AU378" s="266" t="s">
        <v>87</v>
      </c>
      <c r="AV378" s="16" t="s">
        <v>147</v>
      </c>
      <c r="AW378" s="16" t="s">
        <v>38</v>
      </c>
      <c r="AX378" s="16" t="s">
        <v>85</v>
      </c>
      <c r="AY378" s="266" t="s">
        <v>140</v>
      </c>
    </row>
    <row r="379" s="2" customFormat="1" ht="16.5" customHeight="1">
      <c r="A379" s="40"/>
      <c r="B379" s="41"/>
      <c r="C379" s="206" t="s">
        <v>454</v>
      </c>
      <c r="D379" s="206" t="s">
        <v>142</v>
      </c>
      <c r="E379" s="207" t="s">
        <v>455</v>
      </c>
      <c r="F379" s="208" t="s">
        <v>456</v>
      </c>
      <c r="G379" s="209" t="s">
        <v>299</v>
      </c>
      <c r="H379" s="210">
        <v>0.056000000000000001</v>
      </c>
      <c r="I379" s="211"/>
      <c r="J379" s="212">
        <f>ROUND(I379*H379,2)</f>
        <v>0</v>
      </c>
      <c r="K379" s="208" t="s">
        <v>146</v>
      </c>
      <c r="L379" s="46"/>
      <c r="M379" s="213" t="s">
        <v>75</v>
      </c>
      <c r="N379" s="214" t="s">
        <v>47</v>
      </c>
      <c r="O379" s="86"/>
      <c r="P379" s="215">
        <f>O379*H379</f>
        <v>0</v>
      </c>
      <c r="Q379" s="215">
        <v>1.0608</v>
      </c>
      <c r="R379" s="215">
        <f>Q379*H379</f>
        <v>0.059404800000000001</v>
      </c>
      <c r="S379" s="215">
        <v>0</v>
      </c>
      <c r="T379" s="216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7" t="s">
        <v>147</v>
      </c>
      <c r="AT379" s="217" t="s">
        <v>142</v>
      </c>
      <c r="AU379" s="217" t="s">
        <v>87</v>
      </c>
      <c r="AY379" s="19" t="s">
        <v>140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9" t="s">
        <v>85</v>
      </c>
      <c r="BK379" s="218">
        <f>ROUND(I379*H379,2)</f>
        <v>0</v>
      </c>
      <c r="BL379" s="19" t="s">
        <v>147</v>
      </c>
      <c r="BM379" s="217" t="s">
        <v>457</v>
      </c>
    </row>
    <row r="380" s="2" customFormat="1">
      <c r="A380" s="40"/>
      <c r="B380" s="41"/>
      <c r="C380" s="42"/>
      <c r="D380" s="219" t="s">
        <v>149</v>
      </c>
      <c r="E380" s="42"/>
      <c r="F380" s="220" t="s">
        <v>458</v>
      </c>
      <c r="G380" s="42"/>
      <c r="H380" s="42"/>
      <c r="I380" s="221"/>
      <c r="J380" s="42"/>
      <c r="K380" s="42"/>
      <c r="L380" s="46"/>
      <c r="M380" s="222"/>
      <c r="N380" s="223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149</v>
      </c>
      <c r="AU380" s="19" t="s">
        <v>87</v>
      </c>
    </row>
    <row r="381" s="13" customFormat="1">
      <c r="A381" s="13"/>
      <c r="B381" s="224"/>
      <c r="C381" s="225"/>
      <c r="D381" s="219" t="s">
        <v>175</v>
      </c>
      <c r="E381" s="226" t="s">
        <v>75</v>
      </c>
      <c r="F381" s="227" t="s">
        <v>459</v>
      </c>
      <c r="G381" s="225"/>
      <c r="H381" s="228">
        <v>0.056000000000000001</v>
      </c>
      <c r="I381" s="229"/>
      <c r="J381" s="225"/>
      <c r="K381" s="225"/>
      <c r="L381" s="230"/>
      <c r="M381" s="231"/>
      <c r="N381" s="232"/>
      <c r="O381" s="232"/>
      <c r="P381" s="232"/>
      <c r="Q381" s="232"/>
      <c r="R381" s="232"/>
      <c r="S381" s="232"/>
      <c r="T381" s="23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4" t="s">
        <v>175</v>
      </c>
      <c r="AU381" s="234" t="s">
        <v>87</v>
      </c>
      <c r="AV381" s="13" t="s">
        <v>87</v>
      </c>
      <c r="AW381" s="13" t="s">
        <v>38</v>
      </c>
      <c r="AX381" s="13" t="s">
        <v>85</v>
      </c>
      <c r="AY381" s="234" t="s">
        <v>140</v>
      </c>
    </row>
    <row r="382" s="12" customFormat="1" ht="22.8" customHeight="1">
      <c r="A382" s="12"/>
      <c r="B382" s="190"/>
      <c r="C382" s="191"/>
      <c r="D382" s="192" t="s">
        <v>76</v>
      </c>
      <c r="E382" s="204" t="s">
        <v>186</v>
      </c>
      <c r="F382" s="204" t="s">
        <v>460</v>
      </c>
      <c r="G382" s="191"/>
      <c r="H382" s="191"/>
      <c r="I382" s="194"/>
      <c r="J382" s="205">
        <f>BK382</f>
        <v>0</v>
      </c>
      <c r="K382" s="191"/>
      <c r="L382" s="196"/>
      <c r="M382" s="197"/>
      <c r="N382" s="198"/>
      <c r="O382" s="198"/>
      <c r="P382" s="199">
        <f>P383+SUM(P384:P589)</f>
        <v>0</v>
      </c>
      <c r="Q382" s="198"/>
      <c r="R382" s="199">
        <f>R383+SUM(R384:R589)</f>
        <v>70.309296200000006</v>
      </c>
      <c r="S382" s="198"/>
      <c r="T382" s="200">
        <f>T383+SUM(T384:T589)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01" t="s">
        <v>85</v>
      </c>
      <c r="AT382" s="202" t="s">
        <v>76</v>
      </c>
      <c r="AU382" s="202" t="s">
        <v>85</v>
      </c>
      <c r="AY382" s="201" t="s">
        <v>140</v>
      </c>
      <c r="BK382" s="203">
        <f>BK383+SUM(BK384:BK589)</f>
        <v>0</v>
      </c>
    </row>
    <row r="383" s="2" customFormat="1" ht="16.5" customHeight="1">
      <c r="A383" s="40"/>
      <c r="B383" s="41"/>
      <c r="C383" s="206" t="s">
        <v>461</v>
      </c>
      <c r="D383" s="206" t="s">
        <v>142</v>
      </c>
      <c r="E383" s="207" t="s">
        <v>462</v>
      </c>
      <c r="F383" s="208" t="s">
        <v>463</v>
      </c>
      <c r="G383" s="209" t="s">
        <v>464</v>
      </c>
      <c r="H383" s="210">
        <v>10</v>
      </c>
      <c r="I383" s="211"/>
      <c r="J383" s="212">
        <f>ROUND(I383*H383,2)</f>
        <v>0</v>
      </c>
      <c r="K383" s="208" t="s">
        <v>75</v>
      </c>
      <c r="L383" s="46"/>
      <c r="M383" s="213" t="s">
        <v>75</v>
      </c>
      <c r="N383" s="214" t="s">
        <v>47</v>
      </c>
      <c r="O383" s="86"/>
      <c r="P383" s="215">
        <f>O383*H383</f>
        <v>0</v>
      </c>
      <c r="Q383" s="215">
        <v>0</v>
      </c>
      <c r="R383" s="215">
        <f>Q383*H383</f>
        <v>0</v>
      </c>
      <c r="S383" s="215">
        <v>0</v>
      </c>
      <c r="T383" s="216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17" t="s">
        <v>147</v>
      </c>
      <c r="AT383" s="217" t="s">
        <v>142</v>
      </c>
      <c r="AU383" s="217" t="s">
        <v>87</v>
      </c>
      <c r="AY383" s="19" t="s">
        <v>140</v>
      </c>
      <c r="BE383" s="218">
        <f>IF(N383="základní",J383,0)</f>
        <v>0</v>
      </c>
      <c r="BF383" s="218">
        <f>IF(N383="snížená",J383,0)</f>
        <v>0</v>
      </c>
      <c r="BG383" s="218">
        <f>IF(N383="zákl. přenesená",J383,0)</f>
        <v>0</v>
      </c>
      <c r="BH383" s="218">
        <f>IF(N383="sníž. přenesená",J383,0)</f>
        <v>0</v>
      </c>
      <c r="BI383" s="218">
        <f>IF(N383="nulová",J383,0)</f>
        <v>0</v>
      </c>
      <c r="BJ383" s="19" t="s">
        <v>85</v>
      </c>
      <c r="BK383" s="218">
        <f>ROUND(I383*H383,2)</f>
        <v>0</v>
      </c>
      <c r="BL383" s="19" t="s">
        <v>147</v>
      </c>
      <c r="BM383" s="217" t="s">
        <v>465</v>
      </c>
    </row>
    <row r="384" s="2" customFormat="1">
      <c r="A384" s="40"/>
      <c r="B384" s="41"/>
      <c r="C384" s="42"/>
      <c r="D384" s="219" t="s">
        <v>149</v>
      </c>
      <c r="E384" s="42"/>
      <c r="F384" s="220" t="s">
        <v>463</v>
      </c>
      <c r="G384" s="42"/>
      <c r="H384" s="42"/>
      <c r="I384" s="221"/>
      <c r="J384" s="42"/>
      <c r="K384" s="42"/>
      <c r="L384" s="46"/>
      <c r="M384" s="222"/>
      <c r="N384" s="223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149</v>
      </c>
      <c r="AU384" s="19" t="s">
        <v>87</v>
      </c>
    </row>
    <row r="385" s="2" customFormat="1" ht="16.5" customHeight="1">
      <c r="A385" s="40"/>
      <c r="B385" s="41"/>
      <c r="C385" s="206" t="s">
        <v>466</v>
      </c>
      <c r="D385" s="206" t="s">
        <v>142</v>
      </c>
      <c r="E385" s="207" t="s">
        <v>467</v>
      </c>
      <c r="F385" s="208" t="s">
        <v>468</v>
      </c>
      <c r="G385" s="209" t="s">
        <v>464</v>
      </c>
      <c r="H385" s="210">
        <v>5</v>
      </c>
      <c r="I385" s="211"/>
      <c r="J385" s="212">
        <f>ROUND(I385*H385,2)</f>
        <v>0</v>
      </c>
      <c r="K385" s="208" t="s">
        <v>75</v>
      </c>
      <c r="L385" s="46"/>
      <c r="M385" s="213" t="s">
        <v>75</v>
      </c>
      <c r="N385" s="214" t="s">
        <v>47</v>
      </c>
      <c r="O385" s="86"/>
      <c r="P385" s="215">
        <f>O385*H385</f>
        <v>0</v>
      </c>
      <c r="Q385" s="215">
        <v>0</v>
      </c>
      <c r="R385" s="215">
        <f>Q385*H385</f>
        <v>0</v>
      </c>
      <c r="S385" s="215">
        <v>0</v>
      </c>
      <c r="T385" s="216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7" t="s">
        <v>147</v>
      </c>
      <c r="AT385" s="217" t="s">
        <v>142</v>
      </c>
      <c r="AU385" s="217" t="s">
        <v>87</v>
      </c>
      <c r="AY385" s="19" t="s">
        <v>140</v>
      </c>
      <c r="BE385" s="218">
        <f>IF(N385="základní",J385,0)</f>
        <v>0</v>
      </c>
      <c r="BF385" s="218">
        <f>IF(N385="snížená",J385,0)</f>
        <v>0</v>
      </c>
      <c r="BG385" s="218">
        <f>IF(N385="zákl. přenesená",J385,0)</f>
        <v>0</v>
      </c>
      <c r="BH385" s="218">
        <f>IF(N385="sníž. přenesená",J385,0)</f>
        <v>0</v>
      </c>
      <c r="BI385" s="218">
        <f>IF(N385="nulová",J385,0)</f>
        <v>0</v>
      </c>
      <c r="BJ385" s="19" t="s">
        <v>85</v>
      </c>
      <c r="BK385" s="218">
        <f>ROUND(I385*H385,2)</f>
        <v>0</v>
      </c>
      <c r="BL385" s="19" t="s">
        <v>147</v>
      </c>
      <c r="BM385" s="217" t="s">
        <v>469</v>
      </c>
    </row>
    <row r="386" s="2" customFormat="1">
      <c r="A386" s="40"/>
      <c r="B386" s="41"/>
      <c r="C386" s="42"/>
      <c r="D386" s="219" t="s">
        <v>149</v>
      </c>
      <c r="E386" s="42"/>
      <c r="F386" s="220" t="s">
        <v>468</v>
      </c>
      <c r="G386" s="42"/>
      <c r="H386" s="42"/>
      <c r="I386" s="221"/>
      <c r="J386" s="42"/>
      <c r="K386" s="42"/>
      <c r="L386" s="46"/>
      <c r="M386" s="222"/>
      <c r="N386" s="223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149</v>
      </c>
      <c r="AU386" s="19" t="s">
        <v>87</v>
      </c>
    </row>
    <row r="387" s="2" customFormat="1" ht="16.5" customHeight="1">
      <c r="A387" s="40"/>
      <c r="B387" s="41"/>
      <c r="C387" s="206" t="s">
        <v>470</v>
      </c>
      <c r="D387" s="206" t="s">
        <v>142</v>
      </c>
      <c r="E387" s="207" t="s">
        <v>471</v>
      </c>
      <c r="F387" s="208" t="s">
        <v>472</v>
      </c>
      <c r="G387" s="209" t="s">
        <v>464</v>
      </c>
      <c r="H387" s="210">
        <v>12</v>
      </c>
      <c r="I387" s="211"/>
      <c r="J387" s="212">
        <f>ROUND(I387*H387,2)</f>
        <v>0</v>
      </c>
      <c r="K387" s="208" t="s">
        <v>75</v>
      </c>
      <c r="L387" s="46"/>
      <c r="M387" s="213" t="s">
        <v>75</v>
      </c>
      <c r="N387" s="214" t="s">
        <v>47</v>
      </c>
      <c r="O387" s="86"/>
      <c r="P387" s="215">
        <f>O387*H387</f>
        <v>0</v>
      </c>
      <c r="Q387" s="215">
        <v>0</v>
      </c>
      <c r="R387" s="215">
        <f>Q387*H387</f>
        <v>0</v>
      </c>
      <c r="S387" s="215">
        <v>0</v>
      </c>
      <c r="T387" s="216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17" t="s">
        <v>147</v>
      </c>
      <c r="AT387" s="217" t="s">
        <v>142</v>
      </c>
      <c r="AU387" s="217" t="s">
        <v>87</v>
      </c>
      <c r="AY387" s="19" t="s">
        <v>140</v>
      </c>
      <c r="BE387" s="218">
        <f>IF(N387="základní",J387,0)</f>
        <v>0</v>
      </c>
      <c r="BF387" s="218">
        <f>IF(N387="snížená",J387,0)</f>
        <v>0</v>
      </c>
      <c r="BG387" s="218">
        <f>IF(N387="zákl. přenesená",J387,0)</f>
        <v>0</v>
      </c>
      <c r="BH387" s="218">
        <f>IF(N387="sníž. přenesená",J387,0)</f>
        <v>0</v>
      </c>
      <c r="BI387" s="218">
        <f>IF(N387="nulová",J387,0)</f>
        <v>0</v>
      </c>
      <c r="BJ387" s="19" t="s">
        <v>85</v>
      </c>
      <c r="BK387" s="218">
        <f>ROUND(I387*H387,2)</f>
        <v>0</v>
      </c>
      <c r="BL387" s="19" t="s">
        <v>147</v>
      </c>
      <c r="BM387" s="217" t="s">
        <v>473</v>
      </c>
    </row>
    <row r="388" s="2" customFormat="1">
      <c r="A388" s="40"/>
      <c r="B388" s="41"/>
      <c r="C388" s="42"/>
      <c r="D388" s="219" t="s">
        <v>149</v>
      </c>
      <c r="E388" s="42"/>
      <c r="F388" s="220" t="s">
        <v>472</v>
      </c>
      <c r="G388" s="42"/>
      <c r="H388" s="42"/>
      <c r="I388" s="221"/>
      <c r="J388" s="42"/>
      <c r="K388" s="42"/>
      <c r="L388" s="46"/>
      <c r="M388" s="222"/>
      <c r="N388" s="223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149</v>
      </c>
      <c r="AU388" s="19" t="s">
        <v>87</v>
      </c>
    </row>
    <row r="389" s="2" customFormat="1" ht="16.5" customHeight="1">
      <c r="A389" s="40"/>
      <c r="B389" s="41"/>
      <c r="C389" s="206" t="s">
        <v>474</v>
      </c>
      <c r="D389" s="206" t="s">
        <v>142</v>
      </c>
      <c r="E389" s="207" t="s">
        <v>475</v>
      </c>
      <c r="F389" s="208" t="s">
        <v>476</v>
      </c>
      <c r="G389" s="209" t="s">
        <v>145</v>
      </c>
      <c r="H389" s="210">
        <v>225.09999999999999</v>
      </c>
      <c r="I389" s="211"/>
      <c r="J389" s="212">
        <f>ROUND(I389*H389,2)</f>
        <v>0</v>
      </c>
      <c r="K389" s="208" t="s">
        <v>146</v>
      </c>
      <c r="L389" s="46"/>
      <c r="M389" s="213" t="s">
        <v>75</v>
      </c>
      <c r="N389" s="214" t="s">
        <v>47</v>
      </c>
      <c r="O389" s="86"/>
      <c r="P389" s="215">
        <f>O389*H389</f>
        <v>0</v>
      </c>
      <c r="Q389" s="215">
        <v>0</v>
      </c>
      <c r="R389" s="215">
        <f>Q389*H389</f>
        <v>0</v>
      </c>
      <c r="S389" s="215">
        <v>0</v>
      </c>
      <c r="T389" s="216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7" t="s">
        <v>147</v>
      </c>
      <c r="AT389" s="217" t="s">
        <v>142</v>
      </c>
      <c r="AU389" s="217" t="s">
        <v>87</v>
      </c>
      <c r="AY389" s="19" t="s">
        <v>140</v>
      </c>
      <c r="BE389" s="218">
        <f>IF(N389="základní",J389,0)</f>
        <v>0</v>
      </c>
      <c r="BF389" s="218">
        <f>IF(N389="snížená",J389,0)</f>
        <v>0</v>
      </c>
      <c r="BG389" s="218">
        <f>IF(N389="zákl. přenesená",J389,0)</f>
        <v>0</v>
      </c>
      <c r="BH389" s="218">
        <f>IF(N389="sníž. přenesená",J389,0)</f>
        <v>0</v>
      </c>
      <c r="BI389" s="218">
        <f>IF(N389="nulová",J389,0)</f>
        <v>0</v>
      </c>
      <c r="BJ389" s="19" t="s">
        <v>85</v>
      </c>
      <c r="BK389" s="218">
        <f>ROUND(I389*H389,2)</f>
        <v>0</v>
      </c>
      <c r="BL389" s="19" t="s">
        <v>147</v>
      </c>
      <c r="BM389" s="217" t="s">
        <v>477</v>
      </c>
    </row>
    <row r="390" s="2" customFormat="1">
      <c r="A390" s="40"/>
      <c r="B390" s="41"/>
      <c r="C390" s="42"/>
      <c r="D390" s="219" t="s">
        <v>149</v>
      </c>
      <c r="E390" s="42"/>
      <c r="F390" s="220" t="s">
        <v>478</v>
      </c>
      <c r="G390" s="42"/>
      <c r="H390" s="42"/>
      <c r="I390" s="221"/>
      <c r="J390" s="42"/>
      <c r="K390" s="42"/>
      <c r="L390" s="46"/>
      <c r="M390" s="222"/>
      <c r="N390" s="223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149</v>
      </c>
      <c r="AU390" s="19" t="s">
        <v>87</v>
      </c>
    </row>
    <row r="391" s="2" customFormat="1" ht="16.5" customHeight="1">
      <c r="A391" s="40"/>
      <c r="B391" s="41"/>
      <c r="C391" s="267" t="s">
        <v>479</v>
      </c>
      <c r="D391" s="267" t="s">
        <v>321</v>
      </c>
      <c r="E391" s="268" t="s">
        <v>480</v>
      </c>
      <c r="F391" s="269" t="s">
        <v>481</v>
      </c>
      <c r="G391" s="270" t="s">
        <v>145</v>
      </c>
      <c r="H391" s="271">
        <v>227.351</v>
      </c>
      <c r="I391" s="272"/>
      <c r="J391" s="273">
        <f>ROUND(I391*H391,2)</f>
        <v>0</v>
      </c>
      <c r="K391" s="269" t="s">
        <v>146</v>
      </c>
      <c r="L391" s="274"/>
      <c r="M391" s="275" t="s">
        <v>75</v>
      </c>
      <c r="N391" s="276" t="s">
        <v>47</v>
      </c>
      <c r="O391" s="86"/>
      <c r="P391" s="215">
        <f>O391*H391</f>
        <v>0</v>
      </c>
      <c r="Q391" s="215">
        <v>0.014500000000000001</v>
      </c>
      <c r="R391" s="215">
        <f>Q391*H391</f>
        <v>3.2965895000000001</v>
      </c>
      <c r="S391" s="215">
        <v>0</v>
      </c>
      <c r="T391" s="216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7" t="s">
        <v>482</v>
      </c>
      <c r="AT391" s="217" t="s">
        <v>321</v>
      </c>
      <c r="AU391" s="217" t="s">
        <v>87</v>
      </c>
      <c r="AY391" s="19" t="s">
        <v>140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9" t="s">
        <v>85</v>
      </c>
      <c r="BK391" s="218">
        <f>ROUND(I391*H391,2)</f>
        <v>0</v>
      </c>
      <c r="BL391" s="19" t="s">
        <v>482</v>
      </c>
      <c r="BM391" s="217" t="s">
        <v>483</v>
      </c>
    </row>
    <row r="392" s="2" customFormat="1">
      <c r="A392" s="40"/>
      <c r="B392" s="41"/>
      <c r="C392" s="42"/>
      <c r="D392" s="219" t="s">
        <v>149</v>
      </c>
      <c r="E392" s="42"/>
      <c r="F392" s="220" t="s">
        <v>481</v>
      </c>
      <c r="G392" s="42"/>
      <c r="H392" s="42"/>
      <c r="I392" s="221"/>
      <c r="J392" s="42"/>
      <c r="K392" s="42"/>
      <c r="L392" s="46"/>
      <c r="M392" s="222"/>
      <c r="N392" s="223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149</v>
      </c>
      <c r="AU392" s="19" t="s">
        <v>87</v>
      </c>
    </row>
    <row r="393" s="13" customFormat="1">
      <c r="A393" s="13"/>
      <c r="B393" s="224"/>
      <c r="C393" s="225"/>
      <c r="D393" s="219" t="s">
        <v>175</v>
      </c>
      <c r="E393" s="226" t="s">
        <v>75</v>
      </c>
      <c r="F393" s="227" t="s">
        <v>484</v>
      </c>
      <c r="G393" s="225"/>
      <c r="H393" s="228">
        <v>158.59999999999999</v>
      </c>
      <c r="I393" s="229"/>
      <c r="J393" s="225"/>
      <c r="K393" s="225"/>
      <c r="L393" s="230"/>
      <c r="M393" s="231"/>
      <c r="N393" s="232"/>
      <c r="O393" s="232"/>
      <c r="P393" s="232"/>
      <c r="Q393" s="232"/>
      <c r="R393" s="232"/>
      <c r="S393" s="232"/>
      <c r="T393" s="23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4" t="s">
        <v>175</v>
      </c>
      <c r="AU393" s="234" t="s">
        <v>87</v>
      </c>
      <c r="AV393" s="13" t="s">
        <v>87</v>
      </c>
      <c r="AW393" s="13" t="s">
        <v>38</v>
      </c>
      <c r="AX393" s="13" t="s">
        <v>77</v>
      </c>
      <c r="AY393" s="234" t="s">
        <v>140</v>
      </c>
    </row>
    <row r="394" s="13" customFormat="1">
      <c r="A394" s="13"/>
      <c r="B394" s="224"/>
      <c r="C394" s="225"/>
      <c r="D394" s="219" t="s">
        <v>175</v>
      </c>
      <c r="E394" s="226" t="s">
        <v>75</v>
      </c>
      <c r="F394" s="227" t="s">
        <v>485</v>
      </c>
      <c r="G394" s="225"/>
      <c r="H394" s="228">
        <v>65</v>
      </c>
      <c r="I394" s="229"/>
      <c r="J394" s="225"/>
      <c r="K394" s="225"/>
      <c r="L394" s="230"/>
      <c r="M394" s="231"/>
      <c r="N394" s="232"/>
      <c r="O394" s="232"/>
      <c r="P394" s="232"/>
      <c r="Q394" s="232"/>
      <c r="R394" s="232"/>
      <c r="S394" s="232"/>
      <c r="T394" s="23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4" t="s">
        <v>175</v>
      </c>
      <c r="AU394" s="234" t="s">
        <v>87</v>
      </c>
      <c r="AV394" s="13" t="s">
        <v>87</v>
      </c>
      <c r="AW394" s="13" t="s">
        <v>38</v>
      </c>
      <c r="AX394" s="13" t="s">
        <v>77</v>
      </c>
      <c r="AY394" s="234" t="s">
        <v>140</v>
      </c>
    </row>
    <row r="395" s="13" customFormat="1">
      <c r="A395" s="13"/>
      <c r="B395" s="224"/>
      <c r="C395" s="225"/>
      <c r="D395" s="219" t="s">
        <v>175</v>
      </c>
      <c r="E395" s="226" t="s">
        <v>75</v>
      </c>
      <c r="F395" s="227" t="s">
        <v>486</v>
      </c>
      <c r="G395" s="225"/>
      <c r="H395" s="228">
        <v>1.5</v>
      </c>
      <c r="I395" s="229"/>
      <c r="J395" s="225"/>
      <c r="K395" s="225"/>
      <c r="L395" s="230"/>
      <c r="M395" s="231"/>
      <c r="N395" s="232"/>
      <c r="O395" s="232"/>
      <c r="P395" s="232"/>
      <c r="Q395" s="232"/>
      <c r="R395" s="232"/>
      <c r="S395" s="232"/>
      <c r="T395" s="23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4" t="s">
        <v>175</v>
      </c>
      <c r="AU395" s="234" t="s">
        <v>87</v>
      </c>
      <c r="AV395" s="13" t="s">
        <v>87</v>
      </c>
      <c r="AW395" s="13" t="s">
        <v>38</v>
      </c>
      <c r="AX395" s="13" t="s">
        <v>77</v>
      </c>
      <c r="AY395" s="234" t="s">
        <v>140</v>
      </c>
    </row>
    <row r="396" s="16" customFormat="1">
      <c r="A396" s="16"/>
      <c r="B396" s="256"/>
      <c r="C396" s="257"/>
      <c r="D396" s="219" t="s">
        <v>175</v>
      </c>
      <c r="E396" s="258" t="s">
        <v>75</v>
      </c>
      <c r="F396" s="259" t="s">
        <v>247</v>
      </c>
      <c r="G396" s="257"/>
      <c r="H396" s="260">
        <v>225.09999999999999</v>
      </c>
      <c r="I396" s="261"/>
      <c r="J396" s="257"/>
      <c r="K396" s="257"/>
      <c r="L396" s="262"/>
      <c r="M396" s="263"/>
      <c r="N396" s="264"/>
      <c r="O396" s="264"/>
      <c r="P396" s="264"/>
      <c r="Q396" s="264"/>
      <c r="R396" s="264"/>
      <c r="S396" s="264"/>
      <c r="T396" s="265"/>
      <c r="U396" s="16"/>
      <c r="V396" s="16"/>
      <c r="W396" s="16"/>
      <c r="X396" s="16"/>
      <c r="Y396" s="16"/>
      <c r="Z396" s="16"/>
      <c r="AA396" s="16"/>
      <c r="AB396" s="16"/>
      <c r="AC396" s="16"/>
      <c r="AD396" s="16"/>
      <c r="AE396" s="16"/>
      <c r="AT396" s="266" t="s">
        <v>175</v>
      </c>
      <c r="AU396" s="266" t="s">
        <v>87</v>
      </c>
      <c r="AV396" s="16" t="s">
        <v>147</v>
      </c>
      <c r="AW396" s="16" t="s">
        <v>38</v>
      </c>
      <c r="AX396" s="16" t="s">
        <v>85</v>
      </c>
      <c r="AY396" s="266" t="s">
        <v>140</v>
      </c>
    </row>
    <row r="397" s="13" customFormat="1">
      <c r="A397" s="13"/>
      <c r="B397" s="224"/>
      <c r="C397" s="225"/>
      <c r="D397" s="219" t="s">
        <v>175</v>
      </c>
      <c r="E397" s="225"/>
      <c r="F397" s="227" t="s">
        <v>487</v>
      </c>
      <c r="G397" s="225"/>
      <c r="H397" s="228">
        <v>227.351</v>
      </c>
      <c r="I397" s="229"/>
      <c r="J397" s="225"/>
      <c r="K397" s="225"/>
      <c r="L397" s="230"/>
      <c r="M397" s="231"/>
      <c r="N397" s="232"/>
      <c r="O397" s="232"/>
      <c r="P397" s="232"/>
      <c r="Q397" s="232"/>
      <c r="R397" s="232"/>
      <c r="S397" s="232"/>
      <c r="T397" s="23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4" t="s">
        <v>175</v>
      </c>
      <c r="AU397" s="234" t="s">
        <v>87</v>
      </c>
      <c r="AV397" s="13" t="s">
        <v>87</v>
      </c>
      <c r="AW397" s="13" t="s">
        <v>4</v>
      </c>
      <c r="AX397" s="13" t="s">
        <v>85</v>
      </c>
      <c r="AY397" s="234" t="s">
        <v>140</v>
      </c>
    </row>
    <row r="398" s="2" customFormat="1" ht="16.5" customHeight="1">
      <c r="A398" s="40"/>
      <c r="B398" s="41"/>
      <c r="C398" s="267" t="s">
        <v>488</v>
      </c>
      <c r="D398" s="267" t="s">
        <v>321</v>
      </c>
      <c r="E398" s="268" t="s">
        <v>489</v>
      </c>
      <c r="F398" s="269" t="s">
        <v>490</v>
      </c>
      <c r="G398" s="270" t="s">
        <v>372</v>
      </c>
      <c r="H398" s="271">
        <v>14</v>
      </c>
      <c r="I398" s="272"/>
      <c r="J398" s="273">
        <f>ROUND(I398*H398,2)</f>
        <v>0</v>
      </c>
      <c r="K398" s="269" t="s">
        <v>75</v>
      </c>
      <c r="L398" s="274"/>
      <c r="M398" s="275" t="s">
        <v>75</v>
      </c>
      <c r="N398" s="276" t="s">
        <v>47</v>
      </c>
      <c r="O398" s="86"/>
      <c r="P398" s="215">
        <f>O398*H398</f>
        <v>0</v>
      </c>
      <c r="Q398" s="215">
        <v>0.00020000000000000001</v>
      </c>
      <c r="R398" s="215">
        <f>Q398*H398</f>
        <v>0.0028</v>
      </c>
      <c r="S398" s="215">
        <v>0</v>
      </c>
      <c r="T398" s="216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7" t="s">
        <v>482</v>
      </c>
      <c r="AT398" s="217" t="s">
        <v>321</v>
      </c>
      <c r="AU398" s="217" t="s">
        <v>87</v>
      </c>
      <c r="AY398" s="19" t="s">
        <v>140</v>
      </c>
      <c r="BE398" s="218">
        <f>IF(N398="základní",J398,0)</f>
        <v>0</v>
      </c>
      <c r="BF398" s="218">
        <f>IF(N398="snížená",J398,0)</f>
        <v>0</v>
      </c>
      <c r="BG398" s="218">
        <f>IF(N398="zákl. přenesená",J398,0)</f>
        <v>0</v>
      </c>
      <c r="BH398" s="218">
        <f>IF(N398="sníž. přenesená",J398,0)</f>
        <v>0</v>
      </c>
      <c r="BI398" s="218">
        <f>IF(N398="nulová",J398,0)</f>
        <v>0</v>
      </c>
      <c r="BJ398" s="19" t="s">
        <v>85</v>
      </c>
      <c r="BK398" s="218">
        <f>ROUND(I398*H398,2)</f>
        <v>0</v>
      </c>
      <c r="BL398" s="19" t="s">
        <v>482</v>
      </c>
      <c r="BM398" s="217" t="s">
        <v>491</v>
      </c>
    </row>
    <row r="399" s="2" customFormat="1">
      <c r="A399" s="40"/>
      <c r="B399" s="41"/>
      <c r="C399" s="42"/>
      <c r="D399" s="219" t="s">
        <v>149</v>
      </c>
      <c r="E399" s="42"/>
      <c r="F399" s="220" t="s">
        <v>492</v>
      </c>
      <c r="G399" s="42"/>
      <c r="H399" s="42"/>
      <c r="I399" s="221"/>
      <c r="J399" s="42"/>
      <c r="K399" s="42"/>
      <c r="L399" s="46"/>
      <c r="M399" s="222"/>
      <c r="N399" s="223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149</v>
      </c>
      <c r="AU399" s="19" t="s">
        <v>87</v>
      </c>
    </row>
    <row r="400" s="2" customFormat="1" ht="16.5" customHeight="1">
      <c r="A400" s="40"/>
      <c r="B400" s="41"/>
      <c r="C400" s="206" t="s">
        <v>493</v>
      </c>
      <c r="D400" s="206" t="s">
        <v>142</v>
      </c>
      <c r="E400" s="207" t="s">
        <v>494</v>
      </c>
      <c r="F400" s="208" t="s">
        <v>495</v>
      </c>
      <c r="G400" s="209" t="s">
        <v>145</v>
      </c>
      <c r="H400" s="210">
        <v>15.5</v>
      </c>
      <c r="I400" s="211"/>
      <c r="J400" s="212">
        <f>ROUND(I400*H400,2)</f>
        <v>0</v>
      </c>
      <c r="K400" s="208" t="s">
        <v>146</v>
      </c>
      <c r="L400" s="46"/>
      <c r="M400" s="213" t="s">
        <v>75</v>
      </c>
      <c r="N400" s="214" t="s">
        <v>47</v>
      </c>
      <c r="O400" s="86"/>
      <c r="P400" s="215">
        <f>O400*H400</f>
        <v>0</v>
      </c>
      <c r="Q400" s="215">
        <v>0</v>
      </c>
      <c r="R400" s="215">
        <f>Q400*H400</f>
        <v>0</v>
      </c>
      <c r="S400" s="215">
        <v>0</v>
      </c>
      <c r="T400" s="216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7" t="s">
        <v>147</v>
      </c>
      <c r="AT400" s="217" t="s">
        <v>142</v>
      </c>
      <c r="AU400" s="217" t="s">
        <v>87</v>
      </c>
      <c r="AY400" s="19" t="s">
        <v>140</v>
      </c>
      <c r="BE400" s="218">
        <f>IF(N400="základní",J400,0)</f>
        <v>0</v>
      </c>
      <c r="BF400" s="218">
        <f>IF(N400="snížená",J400,0)</f>
        <v>0</v>
      </c>
      <c r="BG400" s="218">
        <f>IF(N400="zákl. přenesená",J400,0)</f>
        <v>0</v>
      </c>
      <c r="BH400" s="218">
        <f>IF(N400="sníž. přenesená",J400,0)</f>
        <v>0</v>
      </c>
      <c r="BI400" s="218">
        <f>IF(N400="nulová",J400,0)</f>
        <v>0</v>
      </c>
      <c r="BJ400" s="19" t="s">
        <v>85</v>
      </c>
      <c r="BK400" s="218">
        <f>ROUND(I400*H400,2)</f>
        <v>0</v>
      </c>
      <c r="BL400" s="19" t="s">
        <v>147</v>
      </c>
      <c r="BM400" s="217" t="s">
        <v>496</v>
      </c>
    </row>
    <row r="401" s="2" customFormat="1">
      <c r="A401" s="40"/>
      <c r="B401" s="41"/>
      <c r="C401" s="42"/>
      <c r="D401" s="219" t="s">
        <v>149</v>
      </c>
      <c r="E401" s="42"/>
      <c r="F401" s="220" t="s">
        <v>497</v>
      </c>
      <c r="G401" s="42"/>
      <c r="H401" s="42"/>
      <c r="I401" s="221"/>
      <c r="J401" s="42"/>
      <c r="K401" s="42"/>
      <c r="L401" s="46"/>
      <c r="M401" s="222"/>
      <c r="N401" s="223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149</v>
      </c>
      <c r="AU401" s="19" t="s">
        <v>87</v>
      </c>
    </row>
    <row r="402" s="2" customFormat="1" ht="16.5" customHeight="1">
      <c r="A402" s="40"/>
      <c r="B402" s="41"/>
      <c r="C402" s="267" t="s">
        <v>498</v>
      </c>
      <c r="D402" s="267" t="s">
        <v>321</v>
      </c>
      <c r="E402" s="268" t="s">
        <v>499</v>
      </c>
      <c r="F402" s="269" t="s">
        <v>500</v>
      </c>
      <c r="G402" s="270" t="s">
        <v>145</v>
      </c>
      <c r="H402" s="271">
        <v>15.654999999999999</v>
      </c>
      <c r="I402" s="272"/>
      <c r="J402" s="273">
        <f>ROUND(I402*H402,2)</f>
        <v>0</v>
      </c>
      <c r="K402" s="269" t="s">
        <v>146</v>
      </c>
      <c r="L402" s="274"/>
      <c r="M402" s="275" t="s">
        <v>75</v>
      </c>
      <c r="N402" s="276" t="s">
        <v>47</v>
      </c>
      <c r="O402" s="86"/>
      <c r="P402" s="215">
        <f>O402*H402</f>
        <v>0</v>
      </c>
      <c r="Q402" s="215">
        <v>0.018100000000000002</v>
      </c>
      <c r="R402" s="215">
        <f>Q402*H402</f>
        <v>0.28335550000000004</v>
      </c>
      <c r="S402" s="215">
        <v>0</v>
      </c>
      <c r="T402" s="216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17" t="s">
        <v>186</v>
      </c>
      <c r="AT402" s="217" t="s">
        <v>321</v>
      </c>
      <c r="AU402" s="217" t="s">
        <v>87</v>
      </c>
      <c r="AY402" s="19" t="s">
        <v>140</v>
      </c>
      <c r="BE402" s="218">
        <f>IF(N402="základní",J402,0)</f>
        <v>0</v>
      </c>
      <c r="BF402" s="218">
        <f>IF(N402="snížená",J402,0)</f>
        <v>0</v>
      </c>
      <c r="BG402" s="218">
        <f>IF(N402="zákl. přenesená",J402,0)</f>
        <v>0</v>
      </c>
      <c r="BH402" s="218">
        <f>IF(N402="sníž. přenesená",J402,0)</f>
        <v>0</v>
      </c>
      <c r="BI402" s="218">
        <f>IF(N402="nulová",J402,0)</f>
        <v>0</v>
      </c>
      <c r="BJ402" s="19" t="s">
        <v>85</v>
      </c>
      <c r="BK402" s="218">
        <f>ROUND(I402*H402,2)</f>
        <v>0</v>
      </c>
      <c r="BL402" s="19" t="s">
        <v>147</v>
      </c>
      <c r="BM402" s="217" t="s">
        <v>501</v>
      </c>
    </row>
    <row r="403" s="2" customFormat="1">
      <c r="A403" s="40"/>
      <c r="B403" s="41"/>
      <c r="C403" s="42"/>
      <c r="D403" s="219" t="s">
        <v>149</v>
      </c>
      <c r="E403" s="42"/>
      <c r="F403" s="220" t="s">
        <v>500</v>
      </c>
      <c r="G403" s="42"/>
      <c r="H403" s="42"/>
      <c r="I403" s="221"/>
      <c r="J403" s="42"/>
      <c r="K403" s="42"/>
      <c r="L403" s="46"/>
      <c r="M403" s="222"/>
      <c r="N403" s="223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149</v>
      </c>
      <c r="AU403" s="19" t="s">
        <v>87</v>
      </c>
    </row>
    <row r="404" s="15" customFormat="1">
      <c r="A404" s="15"/>
      <c r="B404" s="246"/>
      <c r="C404" s="247"/>
      <c r="D404" s="219" t="s">
        <v>175</v>
      </c>
      <c r="E404" s="248" t="s">
        <v>75</v>
      </c>
      <c r="F404" s="249" t="s">
        <v>502</v>
      </c>
      <c r="G404" s="247"/>
      <c r="H404" s="248" t="s">
        <v>75</v>
      </c>
      <c r="I404" s="250"/>
      <c r="J404" s="247"/>
      <c r="K404" s="247"/>
      <c r="L404" s="251"/>
      <c r="M404" s="252"/>
      <c r="N404" s="253"/>
      <c r="O404" s="253"/>
      <c r="P404" s="253"/>
      <c r="Q404" s="253"/>
      <c r="R404" s="253"/>
      <c r="S404" s="253"/>
      <c r="T404" s="254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55" t="s">
        <v>175</v>
      </c>
      <c r="AU404" s="255" t="s">
        <v>87</v>
      </c>
      <c r="AV404" s="15" t="s">
        <v>85</v>
      </c>
      <c r="AW404" s="15" t="s">
        <v>38</v>
      </c>
      <c r="AX404" s="15" t="s">
        <v>77</v>
      </c>
      <c r="AY404" s="255" t="s">
        <v>140</v>
      </c>
    </row>
    <row r="405" s="13" customFormat="1">
      <c r="A405" s="13"/>
      <c r="B405" s="224"/>
      <c r="C405" s="225"/>
      <c r="D405" s="219" t="s">
        <v>175</v>
      </c>
      <c r="E405" s="226" t="s">
        <v>75</v>
      </c>
      <c r="F405" s="227" t="s">
        <v>503</v>
      </c>
      <c r="G405" s="225"/>
      <c r="H405" s="228">
        <v>14.5</v>
      </c>
      <c r="I405" s="229"/>
      <c r="J405" s="225"/>
      <c r="K405" s="225"/>
      <c r="L405" s="230"/>
      <c r="M405" s="231"/>
      <c r="N405" s="232"/>
      <c r="O405" s="232"/>
      <c r="P405" s="232"/>
      <c r="Q405" s="232"/>
      <c r="R405" s="232"/>
      <c r="S405" s="232"/>
      <c r="T405" s="23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4" t="s">
        <v>175</v>
      </c>
      <c r="AU405" s="234" t="s">
        <v>87</v>
      </c>
      <c r="AV405" s="13" t="s">
        <v>87</v>
      </c>
      <c r="AW405" s="13" t="s">
        <v>38</v>
      </c>
      <c r="AX405" s="13" t="s">
        <v>77</v>
      </c>
      <c r="AY405" s="234" t="s">
        <v>140</v>
      </c>
    </row>
    <row r="406" s="13" customFormat="1">
      <c r="A406" s="13"/>
      <c r="B406" s="224"/>
      <c r="C406" s="225"/>
      <c r="D406" s="219" t="s">
        <v>175</v>
      </c>
      <c r="E406" s="226" t="s">
        <v>75</v>
      </c>
      <c r="F406" s="227" t="s">
        <v>504</v>
      </c>
      <c r="G406" s="225"/>
      <c r="H406" s="228">
        <v>1</v>
      </c>
      <c r="I406" s="229"/>
      <c r="J406" s="225"/>
      <c r="K406" s="225"/>
      <c r="L406" s="230"/>
      <c r="M406" s="231"/>
      <c r="N406" s="232"/>
      <c r="O406" s="232"/>
      <c r="P406" s="232"/>
      <c r="Q406" s="232"/>
      <c r="R406" s="232"/>
      <c r="S406" s="232"/>
      <c r="T406" s="23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4" t="s">
        <v>175</v>
      </c>
      <c r="AU406" s="234" t="s">
        <v>87</v>
      </c>
      <c r="AV406" s="13" t="s">
        <v>87</v>
      </c>
      <c r="AW406" s="13" t="s">
        <v>38</v>
      </c>
      <c r="AX406" s="13" t="s">
        <v>77</v>
      </c>
      <c r="AY406" s="234" t="s">
        <v>140</v>
      </c>
    </row>
    <row r="407" s="16" customFormat="1">
      <c r="A407" s="16"/>
      <c r="B407" s="256"/>
      <c r="C407" s="257"/>
      <c r="D407" s="219" t="s">
        <v>175</v>
      </c>
      <c r="E407" s="258" t="s">
        <v>75</v>
      </c>
      <c r="F407" s="259" t="s">
        <v>247</v>
      </c>
      <c r="G407" s="257"/>
      <c r="H407" s="260">
        <v>15.5</v>
      </c>
      <c r="I407" s="261"/>
      <c r="J407" s="257"/>
      <c r="K407" s="257"/>
      <c r="L407" s="262"/>
      <c r="M407" s="263"/>
      <c r="N407" s="264"/>
      <c r="O407" s="264"/>
      <c r="P407" s="264"/>
      <c r="Q407" s="264"/>
      <c r="R407" s="264"/>
      <c r="S407" s="264"/>
      <c r="T407" s="265"/>
      <c r="U407" s="16"/>
      <c r="V407" s="16"/>
      <c r="W407" s="16"/>
      <c r="X407" s="16"/>
      <c r="Y407" s="16"/>
      <c r="Z407" s="16"/>
      <c r="AA407" s="16"/>
      <c r="AB407" s="16"/>
      <c r="AC407" s="16"/>
      <c r="AD407" s="16"/>
      <c r="AE407" s="16"/>
      <c r="AT407" s="266" t="s">
        <v>175</v>
      </c>
      <c r="AU407" s="266" t="s">
        <v>87</v>
      </c>
      <c r="AV407" s="16" t="s">
        <v>147</v>
      </c>
      <c r="AW407" s="16" t="s">
        <v>38</v>
      </c>
      <c r="AX407" s="16" t="s">
        <v>85</v>
      </c>
      <c r="AY407" s="266" t="s">
        <v>140</v>
      </c>
    </row>
    <row r="408" s="13" customFormat="1">
      <c r="A408" s="13"/>
      <c r="B408" s="224"/>
      <c r="C408" s="225"/>
      <c r="D408" s="219" t="s">
        <v>175</v>
      </c>
      <c r="E408" s="225"/>
      <c r="F408" s="227" t="s">
        <v>505</v>
      </c>
      <c r="G408" s="225"/>
      <c r="H408" s="228">
        <v>15.654999999999999</v>
      </c>
      <c r="I408" s="229"/>
      <c r="J408" s="225"/>
      <c r="K408" s="225"/>
      <c r="L408" s="230"/>
      <c r="M408" s="231"/>
      <c r="N408" s="232"/>
      <c r="O408" s="232"/>
      <c r="P408" s="232"/>
      <c r="Q408" s="232"/>
      <c r="R408" s="232"/>
      <c r="S408" s="232"/>
      <c r="T408" s="23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4" t="s">
        <v>175</v>
      </c>
      <c r="AU408" s="234" t="s">
        <v>87</v>
      </c>
      <c r="AV408" s="13" t="s">
        <v>87</v>
      </c>
      <c r="AW408" s="13" t="s">
        <v>4</v>
      </c>
      <c r="AX408" s="13" t="s">
        <v>85</v>
      </c>
      <c r="AY408" s="234" t="s">
        <v>140</v>
      </c>
    </row>
    <row r="409" s="2" customFormat="1" ht="16.5" customHeight="1">
      <c r="A409" s="40"/>
      <c r="B409" s="41"/>
      <c r="C409" s="267" t="s">
        <v>506</v>
      </c>
      <c r="D409" s="267" t="s">
        <v>321</v>
      </c>
      <c r="E409" s="268" t="s">
        <v>507</v>
      </c>
      <c r="F409" s="269" t="s">
        <v>508</v>
      </c>
      <c r="G409" s="270" t="s">
        <v>372</v>
      </c>
      <c r="H409" s="271">
        <v>8</v>
      </c>
      <c r="I409" s="272"/>
      <c r="J409" s="273">
        <f>ROUND(I409*H409,2)</f>
        <v>0</v>
      </c>
      <c r="K409" s="269" t="s">
        <v>75</v>
      </c>
      <c r="L409" s="274"/>
      <c r="M409" s="275" t="s">
        <v>75</v>
      </c>
      <c r="N409" s="276" t="s">
        <v>47</v>
      </c>
      <c r="O409" s="86"/>
      <c r="P409" s="215">
        <f>O409*H409</f>
        <v>0</v>
      </c>
      <c r="Q409" s="215">
        <v>0.00020000000000000001</v>
      </c>
      <c r="R409" s="215">
        <f>Q409*H409</f>
        <v>0.0016000000000000001</v>
      </c>
      <c r="S409" s="215">
        <v>0</v>
      </c>
      <c r="T409" s="216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17" t="s">
        <v>186</v>
      </c>
      <c r="AT409" s="217" t="s">
        <v>321</v>
      </c>
      <c r="AU409" s="217" t="s">
        <v>87</v>
      </c>
      <c r="AY409" s="19" t="s">
        <v>140</v>
      </c>
      <c r="BE409" s="218">
        <f>IF(N409="základní",J409,0)</f>
        <v>0</v>
      </c>
      <c r="BF409" s="218">
        <f>IF(N409="snížená",J409,0)</f>
        <v>0</v>
      </c>
      <c r="BG409" s="218">
        <f>IF(N409="zákl. přenesená",J409,0)</f>
        <v>0</v>
      </c>
      <c r="BH409" s="218">
        <f>IF(N409="sníž. přenesená",J409,0)</f>
        <v>0</v>
      </c>
      <c r="BI409" s="218">
        <f>IF(N409="nulová",J409,0)</f>
        <v>0</v>
      </c>
      <c r="BJ409" s="19" t="s">
        <v>85</v>
      </c>
      <c r="BK409" s="218">
        <f>ROUND(I409*H409,2)</f>
        <v>0</v>
      </c>
      <c r="BL409" s="19" t="s">
        <v>147</v>
      </c>
      <c r="BM409" s="217" t="s">
        <v>509</v>
      </c>
    </row>
    <row r="410" s="2" customFormat="1">
      <c r="A410" s="40"/>
      <c r="B410" s="41"/>
      <c r="C410" s="42"/>
      <c r="D410" s="219" t="s">
        <v>149</v>
      </c>
      <c r="E410" s="42"/>
      <c r="F410" s="220" t="s">
        <v>510</v>
      </c>
      <c r="G410" s="42"/>
      <c r="H410" s="42"/>
      <c r="I410" s="221"/>
      <c r="J410" s="42"/>
      <c r="K410" s="42"/>
      <c r="L410" s="46"/>
      <c r="M410" s="222"/>
      <c r="N410" s="223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149</v>
      </c>
      <c r="AU410" s="19" t="s">
        <v>87</v>
      </c>
    </row>
    <row r="411" s="2" customFormat="1" ht="16.5" customHeight="1">
      <c r="A411" s="40"/>
      <c r="B411" s="41"/>
      <c r="C411" s="206" t="s">
        <v>511</v>
      </c>
      <c r="D411" s="206" t="s">
        <v>142</v>
      </c>
      <c r="E411" s="207" t="s">
        <v>512</v>
      </c>
      <c r="F411" s="208" t="s">
        <v>513</v>
      </c>
      <c r="G411" s="209" t="s">
        <v>145</v>
      </c>
      <c r="H411" s="210">
        <v>1497.5</v>
      </c>
      <c r="I411" s="211"/>
      <c r="J411" s="212">
        <f>ROUND(I411*H411,2)</f>
        <v>0</v>
      </c>
      <c r="K411" s="208" t="s">
        <v>146</v>
      </c>
      <c r="L411" s="46"/>
      <c r="M411" s="213" t="s">
        <v>75</v>
      </c>
      <c r="N411" s="214" t="s">
        <v>47</v>
      </c>
      <c r="O411" s="86"/>
      <c r="P411" s="215">
        <f>O411*H411</f>
        <v>0</v>
      </c>
      <c r="Q411" s="215">
        <v>0</v>
      </c>
      <c r="R411" s="215">
        <f>Q411*H411</f>
        <v>0</v>
      </c>
      <c r="S411" s="215">
        <v>0</v>
      </c>
      <c r="T411" s="216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7" t="s">
        <v>147</v>
      </c>
      <c r="AT411" s="217" t="s">
        <v>142</v>
      </c>
      <c r="AU411" s="217" t="s">
        <v>87</v>
      </c>
      <c r="AY411" s="19" t="s">
        <v>140</v>
      </c>
      <c r="BE411" s="218">
        <f>IF(N411="základní",J411,0)</f>
        <v>0</v>
      </c>
      <c r="BF411" s="218">
        <f>IF(N411="snížená",J411,0)</f>
        <v>0</v>
      </c>
      <c r="BG411" s="218">
        <f>IF(N411="zákl. přenesená",J411,0)</f>
        <v>0</v>
      </c>
      <c r="BH411" s="218">
        <f>IF(N411="sníž. přenesená",J411,0)</f>
        <v>0</v>
      </c>
      <c r="BI411" s="218">
        <f>IF(N411="nulová",J411,0)</f>
        <v>0</v>
      </c>
      <c r="BJ411" s="19" t="s">
        <v>85</v>
      </c>
      <c r="BK411" s="218">
        <f>ROUND(I411*H411,2)</f>
        <v>0</v>
      </c>
      <c r="BL411" s="19" t="s">
        <v>147</v>
      </c>
      <c r="BM411" s="217" t="s">
        <v>514</v>
      </c>
    </row>
    <row r="412" s="2" customFormat="1">
      <c r="A412" s="40"/>
      <c r="B412" s="41"/>
      <c r="C412" s="42"/>
      <c r="D412" s="219" t="s">
        <v>149</v>
      </c>
      <c r="E412" s="42"/>
      <c r="F412" s="220" t="s">
        <v>515</v>
      </c>
      <c r="G412" s="42"/>
      <c r="H412" s="42"/>
      <c r="I412" s="221"/>
      <c r="J412" s="42"/>
      <c r="K412" s="42"/>
      <c r="L412" s="46"/>
      <c r="M412" s="222"/>
      <c r="N412" s="223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149</v>
      </c>
      <c r="AU412" s="19" t="s">
        <v>87</v>
      </c>
    </row>
    <row r="413" s="2" customFormat="1" ht="16.5" customHeight="1">
      <c r="A413" s="40"/>
      <c r="B413" s="41"/>
      <c r="C413" s="267" t="s">
        <v>516</v>
      </c>
      <c r="D413" s="267" t="s">
        <v>321</v>
      </c>
      <c r="E413" s="268" t="s">
        <v>517</v>
      </c>
      <c r="F413" s="269" t="s">
        <v>518</v>
      </c>
      <c r="G413" s="270" t="s">
        <v>145</v>
      </c>
      <c r="H413" s="271">
        <v>1512.4749999999999</v>
      </c>
      <c r="I413" s="272"/>
      <c r="J413" s="273">
        <f>ROUND(I413*H413,2)</f>
        <v>0</v>
      </c>
      <c r="K413" s="269" t="s">
        <v>146</v>
      </c>
      <c r="L413" s="274"/>
      <c r="M413" s="275" t="s">
        <v>75</v>
      </c>
      <c r="N413" s="276" t="s">
        <v>47</v>
      </c>
      <c r="O413" s="86"/>
      <c r="P413" s="215">
        <f>O413*H413</f>
        <v>0</v>
      </c>
      <c r="Q413" s="215">
        <v>0.036999999999999998</v>
      </c>
      <c r="R413" s="215">
        <f>Q413*H413</f>
        <v>55.961574999999996</v>
      </c>
      <c r="S413" s="215">
        <v>0</v>
      </c>
      <c r="T413" s="216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7" t="s">
        <v>482</v>
      </c>
      <c r="AT413" s="217" t="s">
        <v>321</v>
      </c>
      <c r="AU413" s="217" t="s">
        <v>87</v>
      </c>
      <c r="AY413" s="19" t="s">
        <v>140</v>
      </c>
      <c r="BE413" s="218">
        <f>IF(N413="základní",J413,0)</f>
        <v>0</v>
      </c>
      <c r="BF413" s="218">
        <f>IF(N413="snížená",J413,0)</f>
        <v>0</v>
      </c>
      <c r="BG413" s="218">
        <f>IF(N413="zákl. přenesená",J413,0)</f>
        <v>0</v>
      </c>
      <c r="BH413" s="218">
        <f>IF(N413="sníž. přenesená",J413,0)</f>
        <v>0</v>
      </c>
      <c r="BI413" s="218">
        <f>IF(N413="nulová",J413,0)</f>
        <v>0</v>
      </c>
      <c r="BJ413" s="19" t="s">
        <v>85</v>
      </c>
      <c r="BK413" s="218">
        <f>ROUND(I413*H413,2)</f>
        <v>0</v>
      </c>
      <c r="BL413" s="19" t="s">
        <v>482</v>
      </c>
      <c r="BM413" s="217" t="s">
        <v>519</v>
      </c>
    </row>
    <row r="414" s="2" customFormat="1">
      <c r="A414" s="40"/>
      <c r="B414" s="41"/>
      <c r="C414" s="42"/>
      <c r="D414" s="219" t="s">
        <v>149</v>
      </c>
      <c r="E414" s="42"/>
      <c r="F414" s="220" t="s">
        <v>518</v>
      </c>
      <c r="G414" s="42"/>
      <c r="H414" s="42"/>
      <c r="I414" s="221"/>
      <c r="J414" s="42"/>
      <c r="K414" s="42"/>
      <c r="L414" s="46"/>
      <c r="M414" s="222"/>
      <c r="N414" s="223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149</v>
      </c>
      <c r="AU414" s="19" t="s">
        <v>87</v>
      </c>
    </row>
    <row r="415" s="13" customFormat="1">
      <c r="A415" s="13"/>
      <c r="B415" s="224"/>
      <c r="C415" s="225"/>
      <c r="D415" s="219" t="s">
        <v>175</v>
      </c>
      <c r="E415" s="226" t="s">
        <v>75</v>
      </c>
      <c r="F415" s="227" t="s">
        <v>520</v>
      </c>
      <c r="G415" s="225"/>
      <c r="H415" s="228">
        <v>1158.8</v>
      </c>
      <c r="I415" s="229"/>
      <c r="J415" s="225"/>
      <c r="K415" s="225"/>
      <c r="L415" s="230"/>
      <c r="M415" s="231"/>
      <c r="N415" s="232"/>
      <c r="O415" s="232"/>
      <c r="P415" s="232"/>
      <c r="Q415" s="232"/>
      <c r="R415" s="232"/>
      <c r="S415" s="232"/>
      <c r="T415" s="23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4" t="s">
        <v>175</v>
      </c>
      <c r="AU415" s="234" t="s">
        <v>87</v>
      </c>
      <c r="AV415" s="13" t="s">
        <v>87</v>
      </c>
      <c r="AW415" s="13" t="s">
        <v>38</v>
      </c>
      <c r="AX415" s="13" t="s">
        <v>77</v>
      </c>
      <c r="AY415" s="234" t="s">
        <v>140</v>
      </c>
    </row>
    <row r="416" s="13" customFormat="1">
      <c r="A416" s="13"/>
      <c r="B416" s="224"/>
      <c r="C416" s="225"/>
      <c r="D416" s="219" t="s">
        <v>175</v>
      </c>
      <c r="E416" s="226" t="s">
        <v>75</v>
      </c>
      <c r="F416" s="227" t="s">
        <v>521</v>
      </c>
      <c r="G416" s="225"/>
      <c r="H416" s="228">
        <v>337.69999999999999</v>
      </c>
      <c r="I416" s="229"/>
      <c r="J416" s="225"/>
      <c r="K416" s="225"/>
      <c r="L416" s="230"/>
      <c r="M416" s="231"/>
      <c r="N416" s="232"/>
      <c r="O416" s="232"/>
      <c r="P416" s="232"/>
      <c r="Q416" s="232"/>
      <c r="R416" s="232"/>
      <c r="S416" s="232"/>
      <c r="T416" s="23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4" t="s">
        <v>175</v>
      </c>
      <c r="AU416" s="234" t="s">
        <v>87</v>
      </c>
      <c r="AV416" s="13" t="s">
        <v>87</v>
      </c>
      <c r="AW416" s="13" t="s">
        <v>38</v>
      </c>
      <c r="AX416" s="13" t="s">
        <v>77</v>
      </c>
      <c r="AY416" s="234" t="s">
        <v>140</v>
      </c>
    </row>
    <row r="417" s="13" customFormat="1">
      <c r="A417" s="13"/>
      <c r="B417" s="224"/>
      <c r="C417" s="225"/>
      <c r="D417" s="219" t="s">
        <v>175</v>
      </c>
      <c r="E417" s="226" t="s">
        <v>75</v>
      </c>
      <c r="F417" s="227" t="s">
        <v>504</v>
      </c>
      <c r="G417" s="225"/>
      <c r="H417" s="228">
        <v>1</v>
      </c>
      <c r="I417" s="229"/>
      <c r="J417" s="225"/>
      <c r="K417" s="225"/>
      <c r="L417" s="230"/>
      <c r="M417" s="231"/>
      <c r="N417" s="232"/>
      <c r="O417" s="232"/>
      <c r="P417" s="232"/>
      <c r="Q417" s="232"/>
      <c r="R417" s="232"/>
      <c r="S417" s="232"/>
      <c r="T417" s="23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4" t="s">
        <v>175</v>
      </c>
      <c r="AU417" s="234" t="s">
        <v>87</v>
      </c>
      <c r="AV417" s="13" t="s">
        <v>87</v>
      </c>
      <c r="AW417" s="13" t="s">
        <v>38</v>
      </c>
      <c r="AX417" s="13" t="s">
        <v>77</v>
      </c>
      <c r="AY417" s="234" t="s">
        <v>140</v>
      </c>
    </row>
    <row r="418" s="16" customFormat="1">
      <c r="A418" s="16"/>
      <c r="B418" s="256"/>
      <c r="C418" s="257"/>
      <c r="D418" s="219" t="s">
        <v>175</v>
      </c>
      <c r="E418" s="258" t="s">
        <v>75</v>
      </c>
      <c r="F418" s="259" t="s">
        <v>247</v>
      </c>
      <c r="G418" s="257"/>
      <c r="H418" s="260">
        <v>1497.5</v>
      </c>
      <c r="I418" s="261"/>
      <c r="J418" s="257"/>
      <c r="K418" s="257"/>
      <c r="L418" s="262"/>
      <c r="M418" s="263"/>
      <c r="N418" s="264"/>
      <c r="O418" s="264"/>
      <c r="P418" s="264"/>
      <c r="Q418" s="264"/>
      <c r="R418" s="264"/>
      <c r="S418" s="264"/>
      <c r="T418" s="265"/>
      <c r="U418" s="16"/>
      <c r="V418" s="16"/>
      <c r="W418" s="16"/>
      <c r="X418" s="16"/>
      <c r="Y418" s="16"/>
      <c r="Z418" s="16"/>
      <c r="AA418" s="16"/>
      <c r="AB418" s="16"/>
      <c r="AC418" s="16"/>
      <c r="AD418" s="16"/>
      <c r="AE418" s="16"/>
      <c r="AT418" s="266" t="s">
        <v>175</v>
      </c>
      <c r="AU418" s="266" t="s">
        <v>87</v>
      </c>
      <c r="AV418" s="16" t="s">
        <v>147</v>
      </c>
      <c r="AW418" s="16" t="s">
        <v>38</v>
      </c>
      <c r="AX418" s="16" t="s">
        <v>85</v>
      </c>
      <c r="AY418" s="266" t="s">
        <v>140</v>
      </c>
    </row>
    <row r="419" s="13" customFormat="1">
      <c r="A419" s="13"/>
      <c r="B419" s="224"/>
      <c r="C419" s="225"/>
      <c r="D419" s="219" t="s">
        <v>175</v>
      </c>
      <c r="E419" s="225"/>
      <c r="F419" s="227" t="s">
        <v>522</v>
      </c>
      <c r="G419" s="225"/>
      <c r="H419" s="228">
        <v>1512.4749999999999</v>
      </c>
      <c r="I419" s="229"/>
      <c r="J419" s="225"/>
      <c r="K419" s="225"/>
      <c r="L419" s="230"/>
      <c r="M419" s="231"/>
      <c r="N419" s="232"/>
      <c r="O419" s="232"/>
      <c r="P419" s="232"/>
      <c r="Q419" s="232"/>
      <c r="R419" s="232"/>
      <c r="S419" s="232"/>
      <c r="T419" s="23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4" t="s">
        <v>175</v>
      </c>
      <c r="AU419" s="234" t="s">
        <v>87</v>
      </c>
      <c r="AV419" s="13" t="s">
        <v>87</v>
      </c>
      <c r="AW419" s="13" t="s">
        <v>4</v>
      </c>
      <c r="AX419" s="13" t="s">
        <v>85</v>
      </c>
      <c r="AY419" s="234" t="s">
        <v>140</v>
      </c>
    </row>
    <row r="420" s="2" customFormat="1" ht="16.5" customHeight="1">
      <c r="A420" s="40"/>
      <c r="B420" s="41"/>
      <c r="C420" s="267" t="s">
        <v>523</v>
      </c>
      <c r="D420" s="267" t="s">
        <v>321</v>
      </c>
      <c r="E420" s="268" t="s">
        <v>524</v>
      </c>
      <c r="F420" s="269" t="s">
        <v>525</v>
      </c>
      <c r="G420" s="270" t="s">
        <v>372</v>
      </c>
      <c r="H420" s="271">
        <v>232</v>
      </c>
      <c r="I420" s="272"/>
      <c r="J420" s="273">
        <f>ROUND(I420*H420,2)</f>
        <v>0</v>
      </c>
      <c r="K420" s="269" t="s">
        <v>75</v>
      </c>
      <c r="L420" s="274"/>
      <c r="M420" s="275" t="s">
        <v>75</v>
      </c>
      <c r="N420" s="276" t="s">
        <v>47</v>
      </c>
      <c r="O420" s="86"/>
      <c r="P420" s="215">
        <f>O420*H420</f>
        <v>0</v>
      </c>
      <c r="Q420" s="215">
        <v>0.00020000000000000001</v>
      </c>
      <c r="R420" s="215">
        <f>Q420*H420</f>
        <v>0.046400000000000004</v>
      </c>
      <c r="S420" s="215">
        <v>0</v>
      </c>
      <c r="T420" s="216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17" t="s">
        <v>482</v>
      </c>
      <c r="AT420" s="217" t="s">
        <v>321</v>
      </c>
      <c r="AU420" s="217" t="s">
        <v>87</v>
      </c>
      <c r="AY420" s="19" t="s">
        <v>140</v>
      </c>
      <c r="BE420" s="218">
        <f>IF(N420="základní",J420,0)</f>
        <v>0</v>
      </c>
      <c r="BF420" s="218">
        <f>IF(N420="snížená",J420,0)</f>
        <v>0</v>
      </c>
      <c r="BG420" s="218">
        <f>IF(N420="zákl. přenesená",J420,0)</f>
        <v>0</v>
      </c>
      <c r="BH420" s="218">
        <f>IF(N420="sníž. přenesená",J420,0)</f>
        <v>0</v>
      </c>
      <c r="BI420" s="218">
        <f>IF(N420="nulová",J420,0)</f>
        <v>0</v>
      </c>
      <c r="BJ420" s="19" t="s">
        <v>85</v>
      </c>
      <c r="BK420" s="218">
        <f>ROUND(I420*H420,2)</f>
        <v>0</v>
      </c>
      <c r="BL420" s="19" t="s">
        <v>482</v>
      </c>
      <c r="BM420" s="217" t="s">
        <v>526</v>
      </c>
    </row>
    <row r="421" s="2" customFormat="1">
      <c r="A421" s="40"/>
      <c r="B421" s="41"/>
      <c r="C421" s="42"/>
      <c r="D421" s="219" t="s">
        <v>149</v>
      </c>
      <c r="E421" s="42"/>
      <c r="F421" s="220" t="s">
        <v>527</v>
      </c>
      <c r="G421" s="42"/>
      <c r="H421" s="42"/>
      <c r="I421" s="221"/>
      <c r="J421" s="42"/>
      <c r="K421" s="42"/>
      <c r="L421" s="46"/>
      <c r="M421" s="222"/>
      <c r="N421" s="223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149</v>
      </c>
      <c r="AU421" s="19" t="s">
        <v>87</v>
      </c>
    </row>
    <row r="422" s="2" customFormat="1" ht="16.5" customHeight="1">
      <c r="A422" s="40"/>
      <c r="B422" s="41"/>
      <c r="C422" s="206" t="s">
        <v>528</v>
      </c>
      <c r="D422" s="206" t="s">
        <v>142</v>
      </c>
      <c r="E422" s="207" t="s">
        <v>529</v>
      </c>
      <c r="F422" s="208" t="s">
        <v>530</v>
      </c>
      <c r="G422" s="209" t="s">
        <v>372</v>
      </c>
      <c r="H422" s="210">
        <v>3</v>
      </c>
      <c r="I422" s="211"/>
      <c r="J422" s="212">
        <f>ROUND(I422*H422,2)</f>
        <v>0</v>
      </c>
      <c r="K422" s="208" t="s">
        <v>146</v>
      </c>
      <c r="L422" s="46"/>
      <c r="M422" s="213" t="s">
        <v>75</v>
      </c>
      <c r="N422" s="214" t="s">
        <v>47</v>
      </c>
      <c r="O422" s="86"/>
      <c r="P422" s="215">
        <f>O422*H422</f>
        <v>0</v>
      </c>
      <c r="Q422" s="215">
        <v>0</v>
      </c>
      <c r="R422" s="215">
        <f>Q422*H422</f>
        <v>0</v>
      </c>
      <c r="S422" s="215">
        <v>0</v>
      </c>
      <c r="T422" s="216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17" t="s">
        <v>147</v>
      </c>
      <c r="AT422" s="217" t="s">
        <v>142</v>
      </c>
      <c r="AU422" s="217" t="s">
        <v>87</v>
      </c>
      <c r="AY422" s="19" t="s">
        <v>140</v>
      </c>
      <c r="BE422" s="218">
        <f>IF(N422="základní",J422,0)</f>
        <v>0</v>
      </c>
      <c r="BF422" s="218">
        <f>IF(N422="snížená",J422,0)</f>
        <v>0</v>
      </c>
      <c r="BG422" s="218">
        <f>IF(N422="zákl. přenesená",J422,0)</f>
        <v>0</v>
      </c>
      <c r="BH422" s="218">
        <f>IF(N422="sníž. přenesená",J422,0)</f>
        <v>0</v>
      </c>
      <c r="BI422" s="218">
        <f>IF(N422="nulová",J422,0)</f>
        <v>0</v>
      </c>
      <c r="BJ422" s="19" t="s">
        <v>85</v>
      </c>
      <c r="BK422" s="218">
        <f>ROUND(I422*H422,2)</f>
        <v>0</v>
      </c>
      <c r="BL422" s="19" t="s">
        <v>147</v>
      </c>
      <c r="BM422" s="217" t="s">
        <v>531</v>
      </c>
    </row>
    <row r="423" s="2" customFormat="1">
      <c r="A423" s="40"/>
      <c r="B423" s="41"/>
      <c r="C423" s="42"/>
      <c r="D423" s="219" t="s">
        <v>149</v>
      </c>
      <c r="E423" s="42"/>
      <c r="F423" s="220" t="s">
        <v>532</v>
      </c>
      <c r="G423" s="42"/>
      <c r="H423" s="42"/>
      <c r="I423" s="221"/>
      <c r="J423" s="42"/>
      <c r="K423" s="42"/>
      <c r="L423" s="46"/>
      <c r="M423" s="222"/>
      <c r="N423" s="223"/>
      <c r="O423" s="86"/>
      <c r="P423" s="86"/>
      <c r="Q423" s="86"/>
      <c r="R423" s="86"/>
      <c r="S423" s="86"/>
      <c r="T423" s="87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149</v>
      </c>
      <c r="AU423" s="19" t="s">
        <v>87</v>
      </c>
    </row>
    <row r="424" s="2" customFormat="1" ht="16.5" customHeight="1">
      <c r="A424" s="40"/>
      <c r="B424" s="41"/>
      <c r="C424" s="267" t="s">
        <v>533</v>
      </c>
      <c r="D424" s="267" t="s">
        <v>321</v>
      </c>
      <c r="E424" s="268" t="s">
        <v>534</v>
      </c>
      <c r="F424" s="269" t="s">
        <v>535</v>
      </c>
      <c r="G424" s="270" t="s">
        <v>372</v>
      </c>
      <c r="H424" s="271">
        <v>2</v>
      </c>
      <c r="I424" s="272"/>
      <c r="J424" s="273">
        <f>ROUND(I424*H424,2)</f>
        <v>0</v>
      </c>
      <c r="K424" s="269" t="s">
        <v>75</v>
      </c>
      <c r="L424" s="274"/>
      <c r="M424" s="275" t="s">
        <v>75</v>
      </c>
      <c r="N424" s="276" t="s">
        <v>47</v>
      </c>
      <c r="O424" s="86"/>
      <c r="P424" s="215">
        <f>O424*H424</f>
        <v>0</v>
      </c>
      <c r="Q424" s="215">
        <v>0.0080000000000000002</v>
      </c>
      <c r="R424" s="215">
        <f>Q424*H424</f>
        <v>0.016</v>
      </c>
      <c r="S424" s="215">
        <v>0</v>
      </c>
      <c r="T424" s="216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7" t="s">
        <v>186</v>
      </c>
      <c r="AT424" s="217" t="s">
        <v>321</v>
      </c>
      <c r="AU424" s="217" t="s">
        <v>87</v>
      </c>
      <c r="AY424" s="19" t="s">
        <v>140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9" t="s">
        <v>85</v>
      </c>
      <c r="BK424" s="218">
        <f>ROUND(I424*H424,2)</f>
        <v>0</v>
      </c>
      <c r="BL424" s="19" t="s">
        <v>147</v>
      </c>
      <c r="BM424" s="217" t="s">
        <v>536</v>
      </c>
    </row>
    <row r="425" s="2" customFormat="1">
      <c r="A425" s="40"/>
      <c r="B425" s="41"/>
      <c r="C425" s="42"/>
      <c r="D425" s="219" t="s">
        <v>149</v>
      </c>
      <c r="E425" s="42"/>
      <c r="F425" s="220" t="s">
        <v>535</v>
      </c>
      <c r="G425" s="42"/>
      <c r="H425" s="42"/>
      <c r="I425" s="221"/>
      <c r="J425" s="42"/>
      <c r="K425" s="42"/>
      <c r="L425" s="46"/>
      <c r="M425" s="222"/>
      <c r="N425" s="223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149</v>
      </c>
      <c r="AU425" s="19" t="s">
        <v>87</v>
      </c>
    </row>
    <row r="426" s="2" customFormat="1" ht="16.5" customHeight="1">
      <c r="A426" s="40"/>
      <c r="B426" s="41"/>
      <c r="C426" s="267" t="s">
        <v>537</v>
      </c>
      <c r="D426" s="267" t="s">
        <v>321</v>
      </c>
      <c r="E426" s="268" t="s">
        <v>538</v>
      </c>
      <c r="F426" s="269" t="s">
        <v>539</v>
      </c>
      <c r="G426" s="270" t="s">
        <v>372</v>
      </c>
      <c r="H426" s="271">
        <v>1</v>
      </c>
      <c r="I426" s="272"/>
      <c r="J426" s="273">
        <f>ROUND(I426*H426,2)</f>
        <v>0</v>
      </c>
      <c r="K426" s="269" t="s">
        <v>75</v>
      </c>
      <c r="L426" s="274"/>
      <c r="M426" s="275" t="s">
        <v>75</v>
      </c>
      <c r="N426" s="276" t="s">
        <v>47</v>
      </c>
      <c r="O426" s="86"/>
      <c r="P426" s="215">
        <f>O426*H426</f>
        <v>0</v>
      </c>
      <c r="Q426" s="215">
        <v>0.0070000000000000001</v>
      </c>
      <c r="R426" s="215">
        <f>Q426*H426</f>
        <v>0.0070000000000000001</v>
      </c>
      <c r="S426" s="215">
        <v>0</v>
      </c>
      <c r="T426" s="216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17" t="s">
        <v>186</v>
      </c>
      <c r="AT426" s="217" t="s">
        <v>321</v>
      </c>
      <c r="AU426" s="217" t="s">
        <v>87</v>
      </c>
      <c r="AY426" s="19" t="s">
        <v>140</v>
      </c>
      <c r="BE426" s="218">
        <f>IF(N426="základní",J426,0)</f>
        <v>0</v>
      </c>
      <c r="BF426" s="218">
        <f>IF(N426="snížená",J426,0)</f>
        <v>0</v>
      </c>
      <c r="BG426" s="218">
        <f>IF(N426="zákl. přenesená",J426,0)</f>
        <v>0</v>
      </c>
      <c r="BH426" s="218">
        <f>IF(N426="sníž. přenesená",J426,0)</f>
        <v>0</v>
      </c>
      <c r="BI426" s="218">
        <f>IF(N426="nulová",J426,0)</f>
        <v>0</v>
      </c>
      <c r="BJ426" s="19" t="s">
        <v>85</v>
      </c>
      <c r="BK426" s="218">
        <f>ROUND(I426*H426,2)</f>
        <v>0</v>
      </c>
      <c r="BL426" s="19" t="s">
        <v>147</v>
      </c>
      <c r="BM426" s="217" t="s">
        <v>540</v>
      </c>
    </row>
    <row r="427" s="2" customFormat="1">
      <c r="A427" s="40"/>
      <c r="B427" s="41"/>
      <c r="C427" s="42"/>
      <c r="D427" s="219" t="s">
        <v>149</v>
      </c>
      <c r="E427" s="42"/>
      <c r="F427" s="220" t="s">
        <v>539</v>
      </c>
      <c r="G427" s="42"/>
      <c r="H427" s="42"/>
      <c r="I427" s="221"/>
      <c r="J427" s="42"/>
      <c r="K427" s="42"/>
      <c r="L427" s="46"/>
      <c r="M427" s="222"/>
      <c r="N427" s="223"/>
      <c r="O427" s="86"/>
      <c r="P427" s="86"/>
      <c r="Q427" s="86"/>
      <c r="R427" s="86"/>
      <c r="S427" s="86"/>
      <c r="T427" s="87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T427" s="19" t="s">
        <v>149</v>
      </c>
      <c r="AU427" s="19" t="s">
        <v>87</v>
      </c>
    </row>
    <row r="428" s="2" customFormat="1" ht="16.5" customHeight="1">
      <c r="A428" s="40"/>
      <c r="B428" s="41"/>
      <c r="C428" s="206" t="s">
        <v>541</v>
      </c>
      <c r="D428" s="206" t="s">
        <v>142</v>
      </c>
      <c r="E428" s="207" t="s">
        <v>542</v>
      </c>
      <c r="F428" s="208" t="s">
        <v>543</v>
      </c>
      <c r="G428" s="209" t="s">
        <v>372</v>
      </c>
      <c r="H428" s="210">
        <v>9</v>
      </c>
      <c r="I428" s="211"/>
      <c r="J428" s="212">
        <f>ROUND(I428*H428,2)</f>
        <v>0</v>
      </c>
      <c r="K428" s="208" t="s">
        <v>146</v>
      </c>
      <c r="L428" s="46"/>
      <c r="M428" s="213" t="s">
        <v>75</v>
      </c>
      <c r="N428" s="214" t="s">
        <v>47</v>
      </c>
      <c r="O428" s="86"/>
      <c r="P428" s="215">
        <f>O428*H428</f>
        <v>0</v>
      </c>
      <c r="Q428" s="215">
        <v>0.00167</v>
      </c>
      <c r="R428" s="215">
        <f>Q428*H428</f>
        <v>0.01503</v>
      </c>
      <c r="S428" s="215">
        <v>0</v>
      </c>
      <c r="T428" s="216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17" t="s">
        <v>147</v>
      </c>
      <c r="AT428" s="217" t="s">
        <v>142</v>
      </c>
      <c r="AU428" s="217" t="s">
        <v>87</v>
      </c>
      <c r="AY428" s="19" t="s">
        <v>140</v>
      </c>
      <c r="BE428" s="218">
        <f>IF(N428="základní",J428,0)</f>
        <v>0</v>
      </c>
      <c r="BF428" s="218">
        <f>IF(N428="snížená",J428,0)</f>
        <v>0</v>
      </c>
      <c r="BG428" s="218">
        <f>IF(N428="zákl. přenesená",J428,0)</f>
        <v>0</v>
      </c>
      <c r="BH428" s="218">
        <f>IF(N428="sníž. přenesená",J428,0)</f>
        <v>0</v>
      </c>
      <c r="BI428" s="218">
        <f>IF(N428="nulová",J428,0)</f>
        <v>0</v>
      </c>
      <c r="BJ428" s="19" t="s">
        <v>85</v>
      </c>
      <c r="BK428" s="218">
        <f>ROUND(I428*H428,2)</f>
        <v>0</v>
      </c>
      <c r="BL428" s="19" t="s">
        <v>147</v>
      </c>
      <c r="BM428" s="217" t="s">
        <v>544</v>
      </c>
    </row>
    <row r="429" s="2" customFormat="1">
      <c r="A429" s="40"/>
      <c r="B429" s="41"/>
      <c r="C429" s="42"/>
      <c r="D429" s="219" t="s">
        <v>149</v>
      </c>
      <c r="E429" s="42"/>
      <c r="F429" s="220" t="s">
        <v>545</v>
      </c>
      <c r="G429" s="42"/>
      <c r="H429" s="42"/>
      <c r="I429" s="221"/>
      <c r="J429" s="42"/>
      <c r="K429" s="42"/>
      <c r="L429" s="46"/>
      <c r="M429" s="222"/>
      <c r="N429" s="223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149</v>
      </c>
      <c r="AU429" s="19" t="s">
        <v>87</v>
      </c>
    </row>
    <row r="430" s="2" customFormat="1" ht="16.5" customHeight="1">
      <c r="A430" s="40"/>
      <c r="B430" s="41"/>
      <c r="C430" s="267" t="s">
        <v>546</v>
      </c>
      <c r="D430" s="267" t="s">
        <v>321</v>
      </c>
      <c r="E430" s="268" t="s">
        <v>547</v>
      </c>
      <c r="F430" s="269" t="s">
        <v>548</v>
      </c>
      <c r="G430" s="270" t="s">
        <v>372</v>
      </c>
      <c r="H430" s="271">
        <v>3</v>
      </c>
      <c r="I430" s="272"/>
      <c r="J430" s="273">
        <f>ROUND(I430*H430,2)</f>
        <v>0</v>
      </c>
      <c r="K430" s="269" t="s">
        <v>75</v>
      </c>
      <c r="L430" s="274"/>
      <c r="M430" s="275" t="s">
        <v>75</v>
      </c>
      <c r="N430" s="276" t="s">
        <v>47</v>
      </c>
      <c r="O430" s="86"/>
      <c r="P430" s="215">
        <f>O430*H430</f>
        <v>0</v>
      </c>
      <c r="Q430" s="215">
        <v>0.0201</v>
      </c>
      <c r="R430" s="215">
        <f>Q430*H430</f>
        <v>0.060299999999999999</v>
      </c>
      <c r="S430" s="215">
        <v>0</v>
      </c>
      <c r="T430" s="216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7" t="s">
        <v>186</v>
      </c>
      <c r="AT430" s="217" t="s">
        <v>321</v>
      </c>
      <c r="AU430" s="217" t="s">
        <v>87</v>
      </c>
      <c r="AY430" s="19" t="s">
        <v>140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9" t="s">
        <v>85</v>
      </c>
      <c r="BK430" s="218">
        <f>ROUND(I430*H430,2)</f>
        <v>0</v>
      </c>
      <c r="BL430" s="19" t="s">
        <v>147</v>
      </c>
      <c r="BM430" s="217" t="s">
        <v>549</v>
      </c>
    </row>
    <row r="431" s="2" customFormat="1">
      <c r="A431" s="40"/>
      <c r="B431" s="41"/>
      <c r="C431" s="42"/>
      <c r="D431" s="219" t="s">
        <v>149</v>
      </c>
      <c r="E431" s="42"/>
      <c r="F431" s="220" t="s">
        <v>548</v>
      </c>
      <c r="G431" s="42"/>
      <c r="H431" s="42"/>
      <c r="I431" s="221"/>
      <c r="J431" s="42"/>
      <c r="K431" s="42"/>
      <c r="L431" s="46"/>
      <c r="M431" s="222"/>
      <c r="N431" s="223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149</v>
      </c>
      <c r="AU431" s="19" t="s">
        <v>87</v>
      </c>
    </row>
    <row r="432" s="2" customFormat="1" ht="16.5" customHeight="1">
      <c r="A432" s="40"/>
      <c r="B432" s="41"/>
      <c r="C432" s="267" t="s">
        <v>550</v>
      </c>
      <c r="D432" s="267" t="s">
        <v>321</v>
      </c>
      <c r="E432" s="268" t="s">
        <v>551</v>
      </c>
      <c r="F432" s="269" t="s">
        <v>552</v>
      </c>
      <c r="G432" s="270" t="s">
        <v>372</v>
      </c>
      <c r="H432" s="271">
        <v>3</v>
      </c>
      <c r="I432" s="272"/>
      <c r="J432" s="273">
        <f>ROUND(I432*H432,2)</f>
        <v>0</v>
      </c>
      <c r="K432" s="269" t="s">
        <v>75</v>
      </c>
      <c r="L432" s="274"/>
      <c r="M432" s="275" t="s">
        <v>75</v>
      </c>
      <c r="N432" s="276" t="s">
        <v>47</v>
      </c>
      <c r="O432" s="86"/>
      <c r="P432" s="215">
        <f>O432*H432</f>
        <v>0</v>
      </c>
      <c r="Q432" s="215">
        <v>0.012999999999999999</v>
      </c>
      <c r="R432" s="215">
        <f>Q432*H432</f>
        <v>0.039</v>
      </c>
      <c r="S432" s="215">
        <v>0</v>
      </c>
      <c r="T432" s="216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17" t="s">
        <v>186</v>
      </c>
      <c r="AT432" s="217" t="s">
        <v>321</v>
      </c>
      <c r="AU432" s="217" t="s">
        <v>87</v>
      </c>
      <c r="AY432" s="19" t="s">
        <v>140</v>
      </c>
      <c r="BE432" s="218">
        <f>IF(N432="základní",J432,0)</f>
        <v>0</v>
      </c>
      <c r="BF432" s="218">
        <f>IF(N432="snížená",J432,0)</f>
        <v>0</v>
      </c>
      <c r="BG432" s="218">
        <f>IF(N432="zákl. přenesená",J432,0)</f>
        <v>0</v>
      </c>
      <c r="BH432" s="218">
        <f>IF(N432="sníž. přenesená",J432,0)</f>
        <v>0</v>
      </c>
      <c r="BI432" s="218">
        <f>IF(N432="nulová",J432,0)</f>
        <v>0</v>
      </c>
      <c r="BJ432" s="19" t="s">
        <v>85</v>
      </c>
      <c r="BK432" s="218">
        <f>ROUND(I432*H432,2)</f>
        <v>0</v>
      </c>
      <c r="BL432" s="19" t="s">
        <v>147</v>
      </c>
      <c r="BM432" s="217" t="s">
        <v>553</v>
      </c>
    </row>
    <row r="433" s="2" customFormat="1">
      <c r="A433" s="40"/>
      <c r="B433" s="41"/>
      <c r="C433" s="42"/>
      <c r="D433" s="219" t="s">
        <v>149</v>
      </c>
      <c r="E433" s="42"/>
      <c r="F433" s="220" t="s">
        <v>552</v>
      </c>
      <c r="G433" s="42"/>
      <c r="H433" s="42"/>
      <c r="I433" s="221"/>
      <c r="J433" s="42"/>
      <c r="K433" s="42"/>
      <c r="L433" s="46"/>
      <c r="M433" s="222"/>
      <c r="N433" s="223"/>
      <c r="O433" s="86"/>
      <c r="P433" s="86"/>
      <c r="Q433" s="86"/>
      <c r="R433" s="86"/>
      <c r="S433" s="86"/>
      <c r="T433" s="87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9" t="s">
        <v>149</v>
      </c>
      <c r="AU433" s="19" t="s">
        <v>87</v>
      </c>
    </row>
    <row r="434" s="2" customFormat="1" ht="16.5" customHeight="1">
      <c r="A434" s="40"/>
      <c r="B434" s="41"/>
      <c r="C434" s="267" t="s">
        <v>554</v>
      </c>
      <c r="D434" s="267" t="s">
        <v>321</v>
      </c>
      <c r="E434" s="268" t="s">
        <v>555</v>
      </c>
      <c r="F434" s="269" t="s">
        <v>556</v>
      </c>
      <c r="G434" s="270" t="s">
        <v>372</v>
      </c>
      <c r="H434" s="271">
        <v>3</v>
      </c>
      <c r="I434" s="272"/>
      <c r="J434" s="273">
        <f>ROUND(I434*H434,2)</f>
        <v>0</v>
      </c>
      <c r="K434" s="269" t="s">
        <v>75</v>
      </c>
      <c r="L434" s="274"/>
      <c r="M434" s="275" t="s">
        <v>75</v>
      </c>
      <c r="N434" s="276" t="s">
        <v>47</v>
      </c>
      <c r="O434" s="86"/>
      <c r="P434" s="215">
        <f>O434*H434</f>
        <v>0</v>
      </c>
      <c r="Q434" s="215">
        <v>0.0074999999999999997</v>
      </c>
      <c r="R434" s="215">
        <f>Q434*H434</f>
        <v>0.022499999999999999</v>
      </c>
      <c r="S434" s="215">
        <v>0</v>
      </c>
      <c r="T434" s="216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7" t="s">
        <v>186</v>
      </c>
      <c r="AT434" s="217" t="s">
        <v>321</v>
      </c>
      <c r="AU434" s="217" t="s">
        <v>87</v>
      </c>
      <c r="AY434" s="19" t="s">
        <v>140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9" t="s">
        <v>85</v>
      </c>
      <c r="BK434" s="218">
        <f>ROUND(I434*H434,2)</f>
        <v>0</v>
      </c>
      <c r="BL434" s="19" t="s">
        <v>147</v>
      </c>
      <c r="BM434" s="217" t="s">
        <v>557</v>
      </c>
    </row>
    <row r="435" s="2" customFormat="1">
      <c r="A435" s="40"/>
      <c r="B435" s="41"/>
      <c r="C435" s="42"/>
      <c r="D435" s="219" t="s">
        <v>149</v>
      </c>
      <c r="E435" s="42"/>
      <c r="F435" s="220" t="s">
        <v>556</v>
      </c>
      <c r="G435" s="42"/>
      <c r="H435" s="42"/>
      <c r="I435" s="221"/>
      <c r="J435" s="42"/>
      <c r="K435" s="42"/>
      <c r="L435" s="46"/>
      <c r="M435" s="222"/>
      <c r="N435" s="223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149</v>
      </c>
      <c r="AU435" s="19" t="s">
        <v>87</v>
      </c>
    </row>
    <row r="436" s="2" customFormat="1" ht="16.5" customHeight="1">
      <c r="A436" s="40"/>
      <c r="B436" s="41"/>
      <c r="C436" s="206" t="s">
        <v>558</v>
      </c>
      <c r="D436" s="206" t="s">
        <v>142</v>
      </c>
      <c r="E436" s="207" t="s">
        <v>559</v>
      </c>
      <c r="F436" s="208" t="s">
        <v>560</v>
      </c>
      <c r="G436" s="209" t="s">
        <v>372</v>
      </c>
      <c r="H436" s="210">
        <v>1</v>
      </c>
      <c r="I436" s="211"/>
      <c r="J436" s="212">
        <f>ROUND(I436*H436,2)</f>
        <v>0</v>
      </c>
      <c r="K436" s="208" t="s">
        <v>146</v>
      </c>
      <c r="L436" s="46"/>
      <c r="M436" s="213" t="s">
        <v>75</v>
      </c>
      <c r="N436" s="214" t="s">
        <v>47</v>
      </c>
      <c r="O436" s="86"/>
      <c r="P436" s="215">
        <f>O436*H436</f>
        <v>0</v>
      </c>
      <c r="Q436" s="215">
        <v>0</v>
      </c>
      <c r="R436" s="215">
        <f>Q436*H436</f>
        <v>0</v>
      </c>
      <c r="S436" s="215">
        <v>0</v>
      </c>
      <c r="T436" s="216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17" t="s">
        <v>147</v>
      </c>
      <c r="AT436" s="217" t="s">
        <v>142</v>
      </c>
      <c r="AU436" s="217" t="s">
        <v>87</v>
      </c>
      <c r="AY436" s="19" t="s">
        <v>140</v>
      </c>
      <c r="BE436" s="218">
        <f>IF(N436="základní",J436,0)</f>
        <v>0</v>
      </c>
      <c r="BF436" s="218">
        <f>IF(N436="snížená",J436,0)</f>
        <v>0</v>
      </c>
      <c r="BG436" s="218">
        <f>IF(N436="zákl. přenesená",J436,0)</f>
        <v>0</v>
      </c>
      <c r="BH436" s="218">
        <f>IF(N436="sníž. přenesená",J436,0)</f>
        <v>0</v>
      </c>
      <c r="BI436" s="218">
        <f>IF(N436="nulová",J436,0)</f>
        <v>0</v>
      </c>
      <c r="BJ436" s="19" t="s">
        <v>85</v>
      </c>
      <c r="BK436" s="218">
        <f>ROUND(I436*H436,2)</f>
        <v>0</v>
      </c>
      <c r="BL436" s="19" t="s">
        <v>147</v>
      </c>
      <c r="BM436" s="217" t="s">
        <v>561</v>
      </c>
    </row>
    <row r="437" s="2" customFormat="1">
      <c r="A437" s="40"/>
      <c r="B437" s="41"/>
      <c r="C437" s="42"/>
      <c r="D437" s="219" t="s">
        <v>149</v>
      </c>
      <c r="E437" s="42"/>
      <c r="F437" s="220" t="s">
        <v>562</v>
      </c>
      <c r="G437" s="42"/>
      <c r="H437" s="42"/>
      <c r="I437" s="221"/>
      <c r="J437" s="42"/>
      <c r="K437" s="42"/>
      <c r="L437" s="46"/>
      <c r="M437" s="222"/>
      <c r="N437" s="223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149</v>
      </c>
      <c r="AU437" s="19" t="s">
        <v>87</v>
      </c>
    </row>
    <row r="438" s="2" customFormat="1" ht="16.5" customHeight="1">
      <c r="A438" s="40"/>
      <c r="B438" s="41"/>
      <c r="C438" s="267" t="s">
        <v>563</v>
      </c>
      <c r="D438" s="267" t="s">
        <v>321</v>
      </c>
      <c r="E438" s="268" t="s">
        <v>564</v>
      </c>
      <c r="F438" s="269" t="s">
        <v>565</v>
      </c>
      <c r="G438" s="270" t="s">
        <v>372</v>
      </c>
      <c r="H438" s="271">
        <v>1</v>
      </c>
      <c r="I438" s="272"/>
      <c r="J438" s="273">
        <f>ROUND(I438*H438,2)</f>
        <v>0</v>
      </c>
      <c r="K438" s="269" t="s">
        <v>146</v>
      </c>
      <c r="L438" s="274"/>
      <c r="M438" s="275" t="s">
        <v>75</v>
      </c>
      <c r="N438" s="276" t="s">
        <v>47</v>
      </c>
      <c r="O438" s="86"/>
      <c r="P438" s="215">
        <f>O438*H438</f>
        <v>0</v>
      </c>
      <c r="Q438" s="215">
        <v>0.0115</v>
      </c>
      <c r="R438" s="215">
        <f>Q438*H438</f>
        <v>0.0115</v>
      </c>
      <c r="S438" s="215">
        <v>0</v>
      </c>
      <c r="T438" s="216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17" t="s">
        <v>186</v>
      </c>
      <c r="AT438" s="217" t="s">
        <v>321</v>
      </c>
      <c r="AU438" s="217" t="s">
        <v>87</v>
      </c>
      <c r="AY438" s="19" t="s">
        <v>140</v>
      </c>
      <c r="BE438" s="218">
        <f>IF(N438="základní",J438,0)</f>
        <v>0</v>
      </c>
      <c r="BF438" s="218">
        <f>IF(N438="snížená",J438,0)</f>
        <v>0</v>
      </c>
      <c r="BG438" s="218">
        <f>IF(N438="zákl. přenesená",J438,0)</f>
        <v>0</v>
      </c>
      <c r="BH438" s="218">
        <f>IF(N438="sníž. přenesená",J438,0)</f>
        <v>0</v>
      </c>
      <c r="BI438" s="218">
        <f>IF(N438="nulová",J438,0)</f>
        <v>0</v>
      </c>
      <c r="BJ438" s="19" t="s">
        <v>85</v>
      </c>
      <c r="BK438" s="218">
        <f>ROUND(I438*H438,2)</f>
        <v>0</v>
      </c>
      <c r="BL438" s="19" t="s">
        <v>147</v>
      </c>
      <c r="BM438" s="217" t="s">
        <v>566</v>
      </c>
    </row>
    <row r="439" s="2" customFormat="1">
      <c r="A439" s="40"/>
      <c r="B439" s="41"/>
      <c r="C439" s="42"/>
      <c r="D439" s="219" t="s">
        <v>149</v>
      </c>
      <c r="E439" s="42"/>
      <c r="F439" s="220" t="s">
        <v>565</v>
      </c>
      <c r="G439" s="42"/>
      <c r="H439" s="42"/>
      <c r="I439" s="221"/>
      <c r="J439" s="42"/>
      <c r="K439" s="42"/>
      <c r="L439" s="46"/>
      <c r="M439" s="222"/>
      <c r="N439" s="223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9" t="s">
        <v>149</v>
      </c>
      <c r="AU439" s="19" t="s">
        <v>87</v>
      </c>
    </row>
    <row r="440" s="2" customFormat="1" ht="16.5" customHeight="1">
      <c r="A440" s="40"/>
      <c r="B440" s="41"/>
      <c r="C440" s="206" t="s">
        <v>567</v>
      </c>
      <c r="D440" s="206" t="s">
        <v>142</v>
      </c>
      <c r="E440" s="207" t="s">
        <v>568</v>
      </c>
      <c r="F440" s="208" t="s">
        <v>569</v>
      </c>
      <c r="G440" s="209" t="s">
        <v>372</v>
      </c>
      <c r="H440" s="210">
        <v>2</v>
      </c>
      <c r="I440" s="211"/>
      <c r="J440" s="212">
        <f>ROUND(I440*H440,2)</f>
        <v>0</v>
      </c>
      <c r="K440" s="208" t="s">
        <v>146</v>
      </c>
      <c r="L440" s="46"/>
      <c r="M440" s="213" t="s">
        <v>75</v>
      </c>
      <c r="N440" s="214" t="s">
        <v>47</v>
      </c>
      <c r="O440" s="86"/>
      <c r="P440" s="215">
        <f>O440*H440</f>
        <v>0</v>
      </c>
      <c r="Q440" s="215">
        <v>0</v>
      </c>
      <c r="R440" s="215">
        <f>Q440*H440</f>
        <v>0</v>
      </c>
      <c r="S440" s="215">
        <v>0</v>
      </c>
      <c r="T440" s="216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17" t="s">
        <v>147</v>
      </c>
      <c r="AT440" s="217" t="s">
        <v>142</v>
      </c>
      <c r="AU440" s="217" t="s">
        <v>87</v>
      </c>
      <c r="AY440" s="19" t="s">
        <v>140</v>
      </c>
      <c r="BE440" s="218">
        <f>IF(N440="základní",J440,0)</f>
        <v>0</v>
      </c>
      <c r="BF440" s="218">
        <f>IF(N440="snížená",J440,0)</f>
        <v>0</v>
      </c>
      <c r="BG440" s="218">
        <f>IF(N440="zákl. přenesená",J440,0)</f>
        <v>0</v>
      </c>
      <c r="BH440" s="218">
        <f>IF(N440="sníž. přenesená",J440,0)</f>
        <v>0</v>
      </c>
      <c r="BI440" s="218">
        <f>IF(N440="nulová",J440,0)</f>
        <v>0</v>
      </c>
      <c r="BJ440" s="19" t="s">
        <v>85</v>
      </c>
      <c r="BK440" s="218">
        <f>ROUND(I440*H440,2)</f>
        <v>0</v>
      </c>
      <c r="BL440" s="19" t="s">
        <v>147</v>
      </c>
      <c r="BM440" s="217" t="s">
        <v>570</v>
      </c>
    </row>
    <row r="441" s="2" customFormat="1">
      <c r="A441" s="40"/>
      <c r="B441" s="41"/>
      <c r="C441" s="42"/>
      <c r="D441" s="219" t="s">
        <v>149</v>
      </c>
      <c r="E441" s="42"/>
      <c r="F441" s="220" t="s">
        <v>571</v>
      </c>
      <c r="G441" s="42"/>
      <c r="H441" s="42"/>
      <c r="I441" s="221"/>
      <c r="J441" s="42"/>
      <c r="K441" s="42"/>
      <c r="L441" s="46"/>
      <c r="M441" s="222"/>
      <c r="N441" s="223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149</v>
      </c>
      <c r="AU441" s="19" t="s">
        <v>87</v>
      </c>
    </row>
    <row r="442" s="2" customFormat="1" ht="16.5" customHeight="1">
      <c r="A442" s="40"/>
      <c r="B442" s="41"/>
      <c r="C442" s="267" t="s">
        <v>572</v>
      </c>
      <c r="D442" s="267" t="s">
        <v>321</v>
      </c>
      <c r="E442" s="268" t="s">
        <v>573</v>
      </c>
      <c r="F442" s="269" t="s">
        <v>574</v>
      </c>
      <c r="G442" s="270" t="s">
        <v>372</v>
      </c>
      <c r="H442" s="271">
        <v>2</v>
      </c>
      <c r="I442" s="272"/>
      <c r="J442" s="273">
        <f>ROUND(I442*H442,2)</f>
        <v>0</v>
      </c>
      <c r="K442" s="269" t="s">
        <v>75</v>
      </c>
      <c r="L442" s="274"/>
      <c r="M442" s="275" t="s">
        <v>75</v>
      </c>
      <c r="N442" s="276" t="s">
        <v>47</v>
      </c>
      <c r="O442" s="86"/>
      <c r="P442" s="215">
        <f>O442*H442</f>
        <v>0</v>
      </c>
      <c r="Q442" s="215">
        <v>0.01</v>
      </c>
      <c r="R442" s="215">
        <f>Q442*H442</f>
        <v>0.02</v>
      </c>
      <c r="S442" s="215">
        <v>0</v>
      </c>
      <c r="T442" s="216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17" t="s">
        <v>186</v>
      </c>
      <c r="AT442" s="217" t="s">
        <v>321</v>
      </c>
      <c r="AU442" s="217" t="s">
        <v>87</v>
      </c>
      <c r="AY442" s="19" t="s">
        <v>140</v>
      </c>
      <c r="BE442" s="218">
        <f>IF(N442="základní",J442,0)</f>
        <v>0</v>
      </c>
      <c r="BF442" s="218">
        <f>IF(N442="snížená",J442,0)</f>
        <v>0</v>
      </c>
      <c r="BG442" s="218">
        <f>IF(N442="zákl. přenesená",J442,0)</f>
        <v>0</v>
      </c>
      <c r="BH442" s="218">
        <f>IF(N442="sníž. přenesená",J442,0)</f>
        <v>0</v>
      </c>
      <c r="BI442" s="218">
        <f>IF(N442="nulová",J442,0)</f>
        <v>0</v>
      </c>
      <c r="BJ442" s="19" t="s">
        <v>85</v>
      </c>
      <c r="BK442" s="218">
        <f>ROUND(I442*H442,2)</f>
        <v>0</v>
      </c>
      <c r="BL442" s="19" t="s">
        <v>147</v>
      </c>
      <c r="BM442" s="217" t="s">
        <v>575</v>
      </c>
    </row>
    <row r="443" s="2" customFormat="1">
      <c r="A443" s="40"/>
      <c r="B443" s="41"/>
      <c r="C443" s="42"/>
      <c r="D443" s="219" t="s">
        <v>149</v>
      </c>
      <c r="E443" s="42"/>
      <c r="F443" s="220" t="s">
        <v>574</v>
      </c>
      <c r="G443" s="42"/>
      <c r="H443" s="42"/>
      <c r="I443" s="221"/>
      <c r="J443" s="42"/>
      <c r="K443" s="42"/>
      <c r="L443" s="46"/>
      <c r="M443" s="222"/>
      <c r="N443" s="223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149</v>
      </c>
      <c r="AU443" s="19" t="s">
        <v>87</v>
      </c>
    </row>
    <row r="444" s="2" customFormat="1" ht="16.5" customHeight="1">
      <c r="A444" s="40"/>
      <c r="B444" s="41"/>
      <c r="C444" s="206" t="s">
        <v>576</v>
      </c>
      <c r="D444" s="206" t="s">
        <v>142</v>
      </c>
      <c r="E444" s="207" t="s">
        <v>577</v>
      </c>
      <c r="F444" s="208" t="s">
        <v>578</v>
      </c>
      <c r="G444" s="209" t="s">
        <v>372</v>
      </c>
      <c r="H444" s="210">
        <v>3</v>
      </c>
      <c r="I444" s="211"/>
      <c r="J444" s="212">
        <f>ROUND(I444*H444,2)</f>
        <v>0</v>
      </c>
      <c r="K444" s="208" t="s">
        <v>146</v>
      </c>
      <c r="L444" s="46"/>
      <c r="M444" s="213" t="s">
        <v>75</v>
      </c>
      <c r="N444" s="214" t="s">
        <v>47</v>
      </c>
      <c r="O444" s="86"/>
      <c r="P444" s="215">
        <f>O444*H444</f>
        <v>0</v>
      </c>
      <c r="Q444" s="215">
        <v>0.00167</v>
      </c>
      <c r="R444" s="215">
        <f>Q444*H444</f>
        <v>0.0050100000000000006</v>
      </c>
      <c r="S444" s="215">
        <v>0</v>
      </c>
      <c r="T444" s="216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17" t="s">
        <v>147</v>
      </c>
      <c r="AT444" s="217" t="s">
        <v>142</v>
      </c>
      <c r="AU444" s="217" t="s">
        <v>87</v>
      </c>
      <c r="AY444" s="19" t="s">
        <v>140</v>
      </c>
      <c r="BE444" s="218">
        <f>IF(N444="základní",J444,0)</f>
        <v>0</v>
      </c>
      <c r="BF444" s="218">
        <f>IF(N444="snížená",J444,0)</f>
        <v>0</v>
      </c>
      <c r="BG444" s="218">
        <f>IF(N444="zákl. přenesená",J444,0)</f>
        <v>0</v>
      </c>
      <c r="BH444" s="218">
        <f>IF(N444="sníž. přenesená",J444,0)</f>
        <v>0</v>
      </c>
      <c r="BI444" s="218">
        <f>IF(N444="nulová",J444,0)</f>
        <v>0</v>
      </c>
      <c r="BJ444" s="19" t="s">
        <v>85</v>
      </c>
      <c r="BK444" s="218">
        <f>ROUND(I444*H444,2)</f>
        <v>0</v>
      </c>
      <c r="BL444" s="19" t="s">
        <v>147</v>
      </c>
      <c r="BM444" s="217" t="s">
        <v>579</v>
      </c>
    </row>
    <row r="445" s="2" customFormat="1">
      <c r="A445" s="40"/>
      <c r="B445" s="41"/>
      <c r="C445" s="42"/>
      <c r="D445" s="219" t="s">
        <v>149</v>
      </c>
      <c r="E445" s="42"/>
      <c r="F445" s="220" t="s">
        <v>580</v>
      </c>
      <c r="G445" s="42"/>
      <c r="H445" s="42"/>
      <c r="I445" s="221"/>
      <c r="J445" s="42"/>
      <c r="K445" s="42"/>
      <c r="L445" s="46"/>
      <c r="M445" s="222"/>
      <c r="N445" s="223"/>
      <c r="O445" s="86"/>
      <c r="P445" s="86"/>
      <c r="Q445" s="86"/>
      <c r="R445" s="86"/>
      <c r="S445" s="86"/>
      <c r="T445" s="87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9" t="s">
        <v>149</v>
      </c>
      <c r="AU445" s="19" t="s">
        <v>87</v>
      </c>
    </row>
    <row r="446" s="2" customFormat="1" ht="16.5" customHeight="1">
      <c r="A446" s="40"/>
      <c r="B446" s="41"/>
      <c r="C446" s="267" t="s">
        <v>581</v>
      </c>
      <c r="D446" s="267" t="s">
        <v>321</v>
      </c>
      <c r="E446" s="268" t="s">
        <v>582</v>
      </c>
      <c r="F446" s="269" t="s">
        <v>583</v>
      </c>
      <c r="G446" s="270" t="s">
        <v>372</v>
      </c>
      <c r="H446" s="271">
        <v>1</v>
      </c>
      <c r="I446" s="272"/>
      <c r="J446" s="273">
        <f>ROUND(I446*H446,2)</f>
        <v>0</v>
      </c>
      <c r="K446" s="269" t="s">
        <v>75</v>
      </c>
      <c r="L446" s="274"/>
      <c r="M446" s="275" t="s">
        <v>75</v>
      </c>
      <c r="N446" s="276" t="s">
        <v>47</v>
      </c>
      <c r="O446" s="86"/>
      <c r="P446" s="215">
        <f>O446*H446</f>
        <v>0</v>
      </c>
      <c r="Q446" s="215">
        <v>0.016899999999999998</v>
      </c>
      <c r="R446" s="215">
        <f>Q446*H446</f>
        <v>0.016899999999999998</v>
      </c>
      <c r="S446" s="215">
        <v>0</v>
      </c>
      <c r="T446" s="216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7" t="s">
        <v>186</v>
      </c>
      <c r="AT446" s="217" t="s">
        <v>321</v>
      </c>
      <c r="AU446" s="217" t="s">
        <v>87</v>
      </c>
      <c r="AY446" s="19" t="s">
        <v>140</v>
      </c>
      <c r="BE446" s="218">
        <f>IF(N446="základní",J446,0)</f>
        <v>0</v>
      </c>
      <c r="BF446" s="218">
        <f>IF(N446="snížená",J446,0)</f>
        <v>0</v>
      </c>
      <c r="BG446" s="218">
        <f>IF(N446="zákl. přenesená",J446,0)</f>
        <v>0</v>
      </c>
      <c r="BH446" s="218">
        <f>IF(N446="sníž. přenesená",J446,0)</f>
        <v>0</v>
      </c>
      <c r="BI446" s="218">
        <f>IF(N446="nulová",J446,0)</f>
        <v>0</v>
      </c>
      <c r="BJ446" s="19" t="s">
        <v>85</v>
      </c>
      <c r="BK446" s="218">
        <f>ROUND(I446*H446,2)</f>
        <v>0</v>
      </c>
      <c r="BL446" s="19" t="s">
        <v>147</v>
      </c>
      <c r="BM446" s="217" t="s">
        <v>584</v>
      </c>
    </row>
    <row r="447" s="2" customFormat="1">
      <c r="A447" s="40"/>
      <c r="B447" s="41"/>
      <c r="C447" s="42"/>
      <c r="D447" s="219" t="s">
        <v>149</v>
      </c>
      <c r="E447" s="42"/>
      <c r="F447" s="220" t="s">
        <v>583</v>
      </c>
      <c r="G447" s="42"/>
      <c r="H447" s="42"/>
      <c r="I447" s="221"/>
      <c r="J447" s="42"/>
      <c r="K447" s="42"/>
      <c r="L447" s="46"/>
      <c r="M447" s="222"/>
      <c r="N447" s="223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149</v>
      </c>
      <c r="AU447" s="19" t="s">
        <v>87</v>
      </c>
    </row>
    <row r="448" s="2" customFormat="1" ht="16.5" customHeight="1">
      <c r="A448" s="40"/>
      <c r="B448" s="41"/>
      <c r="C448" s="267" t="s">
        <v>585</v>
      </c>
      <c r="D448" s="267" t="s">
        <v>321</v>
      </c>
      <c r="E448" s="268" t="s">
        <v>586</v>
      </c>
      <c r="F448" s="269" t="s">
        <v>587</v>
      </c>
      <c r="G448" s="270" t="s">
        <v>372</v>
      </c>
      <c r="H448" s="271">
        <v>2</v>
      </c>
      <c r="I448" s="272"/>
      <c r="J448" s="273">
        <f>ROUND(I448*H448,2)</f>
        <v>0</v>
      </c>
      <c r="K448" s="269" t="s">
        <v>75</v>
      </c>
      <c r="L448" s="274"/>
      <c r="M448" s="275" t="s">
        <v>75</v>
      </c>
      <c r="N448" s="276" t="s">
        <v>47</v>
      </c>
      <c r="O448" s="86"/>
      <c r="P448" s="215">
        <f>O448*H448</f>
        <v>0</v>
      </c>
      <c r="Q448" s="215">
        <v>0.0091000000000000004</v>
      </c>
      <c r="R448" s="215">
        <f>Q448*H448</f>
        <v>0.018200000000000001</v>
      </c>
      <c r="S448" s="215">
        <v>0</v>
      </c>
      <c r="T448" s="216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17" t="s">
        <v>186</v>
      </c>
      <c r="AT448" s="217" t="s">
        <v>321</v>
      </c>
      <c r="AU448" s="217" t="s">
        <v>87</v>
      </c>
      <c r="AY448" s="19" t="s">
        <v>140</v>
      </c>
      <c r="BE448" s="218">
        <f>IF(N448="základní",J448,0)</f>
        <v>0</v>
      </c>
      <c r="BF448" s="218">
        <f>IF(N448="snížená",J448,0)</f>
        <v>0</v>
      </c>
      <c r="BG448" s="218">
        <f>IF(N448="zákl. přenesená",J448,0)</f>
        <v>0</v>
      </c>
      <c r="BH448" s="218">
        <f>IF(N448="sníž. přenesená",J448,0)</f>
        <v>0</v>
      </c>
      <c r="BI448" s="218">
        <f>IF(N448="nulová",J448,0)</f>
        <v>0</v>
      </c>
      <c r="BJ448" s="19" t="s">
        <v>85</v>
      </c>
      <c r="BK448" s="218">
        <f>ROUND(I448*H448,2)</f>
        <v>0</v>
      </c>
      <c r="BL448" s="19" t="s">
        <v>147</v>
      </c>
      <c r="BM448" s="217" t="s">
        <v>588</v>
      </c>
    </row>
    <row r="449" s="2" customFormat="1">
      <c r="A449" s="40"/>
      <c r="B449" s="41"/>
      <c r="C449" s="42"/>
      <c r="D449" s="219" t="s">
        <v>149</v>
      </c>
      <c r="E449" s="42"/>
      <c r="F449" s="220" t="s">
        <v>587</v>
      </c>
      <c r="G449" s="42"/>
      <c r="H449" s="42"/>
      <c r="I449" s="221"/>
      <c r="J449" s="42"/>
      <c r="K449" s="42"/>
      <c r="L449" s="46"/>
      <c r="M449" s="222"/>
      <c r="N449" s="223"/>
      <c r="O449" s="86"/>
      <c r="P449" s="86"/>
      <c r="Q449" s="86"/>
      <c r="R449" s="86"/>
      <c r="S449" s="86"/>
      <c r="T449" s="87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T449" s="19" t="s">
        <v>149</v>
      </c>
      <c r="AU449" s="19" t="s">
        <v>87</v>
      </c>
    </row>
    <row r="450" s="2" customFormat="1" ht="16.5" customHeight="1">
      <c r="A450" s="40"/>
      <c r="B450" s="41"/>
      <c r="C450" s="206" t="s">
        <v>589</v>
      </c>
      <c r="D450" s="206" t="s">
        <v>142</v>
      </c>
      <c r="E450" s="207" t="s">
        <v>590</v>
      </c>
      <c r="F450" s="208" t="s">
        <v>591</v>
      </c>
      <c r="G450" s="209" t="s">
        <v>372</v>
      </c>
      <c r="H450" s="210">
        <v>31</v>
      </c>
      <c r="I450" s="211"/>
      <c r="J450" s="212">
        <f>ROUND(I450*H450,2)</f>
        <v>0</v>
      </c>
      <c r="K450" s="208" t="s">
        <v>146</v>
      </c>
      <c r="L450" s="46"/>
      <c r="M450" s="213" t="s">
        <v>75</v>
      </c>
      <c r="N450" s="214" t="s">
        <v>47</v>
      </c>
      <c r="O450" s="86"/>
      <c r="P450" s="215">
        <f>O450*H450</f>
        <v>0</v>
      </c>
      <c r="Q450" s="215">
        <v>0</v>
      </c>
      <c r="R450" s="215">
        <f>Q450*H450</f>
        <v>0</v>
      </c>
      <c r="S450" s="215">
        <v>0</v>
      </c>
      <c r="T450" s="216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7" t="s">
        <v>147</v>
      </c>
      <c r="AT450" s="217" t="s">
        <v>142</v>
      </c>
      <c r="AU450" s="217" t="s">
        <v>87</v>
      </c>
      <c r="AY450" s="19" t="s">
        <v>140</v>
      </c>
      <c r="BE450" s="218">
        <f>IF(N450="základní",J450,0)</f>
        <v>0</v>
      </c>
      <c r="BF450" s="218">
        <f>IF(N450="snížená",J450,0)</f>
        <v>0</v>
      </c>
      <c r="BG450" s="218">
        <f>IF(N450="zákl. přenesená",J450,0)</f>
        <v>0</v>
      </c>
      <c r="BH450" s="218">
        <f>IF(N450="sníž. přenesená",J450,0)</f>
        <v>0</v>
      </c>
      <c r="BI450" s="218">
        <f>IF(N450="nulová",J450,0)</f>
        <v>0</v>
      </c>
      <c r="BJ450" s="19" t="s">
        <v>85</v>
      </c>
      <c r="BK450" s="218">
        <f>ROUND(I450*H450,2)</f>
        <v>0</v>
      </c>
      <c r="BL450" s="19" t="s">
        <v>147</v>
      </c>
      <c r="BM450" s="217" t="s">
        <v>592</v>
      </c>
    </row>
    <row r="451" s="2" customFormat="1">
      <c r="A451" s="40"/>
      <c r="B451" s="41"/>
      <c r="C451" s="42"/>
      <c r="D451" s="219" t="s">
        <v>149</v>
      </c>
      <c r="E451" s="42"/>
      <c r="F451" s="220" t="s">
        <v>593</v>
      </c>
      <c r="G451" s="42"/>
      <c r="H451" s="42"/>
      <c r="I451" s="221"/>
      <c r="J451" s="42"/>
      <c r="K451" s="42"/>
      <c r="L451" s="46"/>
      <c r="M451" s="222"/>
      <c r="N451" s="223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149</v>
      </c>
      <c r="AU451" s="19" t="s">
        <v>87</v>
      </c>
    </row>
    <row r="452" s="2" customFormat="1" ht="16.5" customHeight="1">
      <c r="A452" s="40"/>
      <c r="B452" s="41"/>
      <c r="C452" s="267" t="s">
        <v>594</v>
      </c>
      <c r="D452" s="267" t="s">
        <v>321</v>
      </c>
      <c r="E452" s="268" t="s">
        <v>595</v>
      </c>
      <c r="F452" s="269" t="s">
        <v>596</v>
      </c>
      <c r="G452" s="270" t="s">
        <v>372</v>
      </c>
      <c r="H452" s="271">
        <v>13</v>
      </c>
      <c r="I452" s="272"/>
      <c r="J452" s="273">
        <f>ROUND(I452*H452,2)</f>
        <v>0</v>
      </c>
      <c r="K452" s="269" t="s">
        <v>75</v>
      </c>
      <c r="L452" s="274"/>
      <c r="M452" s="275" t="s">
        <v>75</v>
      </c>
      <c r="N452" s="276" t="s">
        <v>47</v>
      </c>
      <c r="O452" s="86"/>
      <c r="P452" s="215">
        <f>O452*H452</f>
        <v>0</v>
      </c>
      <c r="Q452" s="215">
        <v>0.023</v>
      </c>
      <c r="R452" s="215">
        <f>Q452*H452</f>
        <v>0.29899999999999999</v>
      </c>
      <c r="S452" s="215">
        <v>0</v>
      </c>
      <c r="T452" s="216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17" t="s">
        <v>186</v>
      </c>
      <c r="AT452" s="217" t="s">
        <v>321</v>
      </c>
      <c r="AU452" s="217" t="s">
        <v>87</v>
      </c>
      <c r="AY452" s="19" t="s">
        <v>140</v>
      </c>
      <c r="BE452" s="218">
        <f>IF(N452="základní",J452,0)</f>
        <v>0</v>
      </c>
      <c r="BF452" s="218">
        <f>IF(N452="snížená",J452,0)</f>
        <v>0</v>
      </c>
      <c r="BG452" s="218">
        <f>IF(N452="zákl. přenesená",J452,0)</f>
        <v>0</v>
      </c>
      <c r="BH452" s="218">
        <f>IF(N452="sníž. přenesená",J452,0)</f>
        <v>0</v>
      </c>
      <c r="BI452" s="218">
        <f>IF(N452="nulová",J452,0)</f>
        <v>0</v>
      </c>
      <c r="BJ452" s="19" t="s">
        <v>85</v>
      </c>
      <c r="BK452" s="218">
        <f>ROUND(I452*H452,2)</f>
        <v>0</v>
      </c>
      <c r="BL452" s="19" t="s">
        <v>147</v>
      </c>
      <c r="BM452" s="217" t="s">
        <v>597</v>
      </c>
    </row>
    <row r="453" s="2" customFormat="1">
      <c r="A453" s="40"/>
      <c r="B453" s="41"/>
      <c r="C453" s="42"/>
      <c r="D453" s="219" t="s">
        <v>149</v>
      </c>
      <c r="E453" s="42"/>
      <c r="F453" s="220" t="s">
        <v>596</v>
      </c>
      <c r="G453" s="42"/>
      <c r="H453" s="42"/>
      <c r="I453" s="221"/>
      <c r="J453" s="42"/>
      <c r="K453" s="42"/>
      <c r="L453" s="46"/>
      <c r="M453" s="222"/>
      <c r="N453" s="223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149</v>
      </c>
      <c r="AU453" s="19" t="s">
        <v>87</v>
      </c>
    </row>
    <row r="454" s="2" customFormat="1" ht="16.5" customHeight="1">
      <c r="A454" s="40"/>
      <c r="B454" s="41"/>
      <c r="C454" s="267" t="s">
        <v>598</v>
      </c>
      <c r="D454" s="267" t="s">
        <v>321</v>
      </c>
      <c r="E454" s="268" t="s">
        <v>599</v>
      </c>
      <c r="F454" s="269" t="s">
        <v>600</v>
      </c>
      <c r="G454" s="270" t="s">
        <v>372</v>
      </c>
      <c r="H454" s="271">
        <v>6</v>
      </c>
      <c r="I454" s="272"/>
      <c r="J454" s="273">
        <f>ROUND(I454*H454,2)</f>
        <v>0</v>
      </c>
      <c r="K454" s="269" t="s">
        <v>75</v>
      </c>
      <c r="L454" s="274"/>
      <c r="M454" s="275" t="s">
        <v>75</v>
      </c>
      <c r="N454" s="276" t="s">
        <v>47</v>
      </c>
      <c r="O454" s="86"/>
      <c r="P454" s="215">
        <f>O454*H454</f>
        <v>0</v>
      </c>
      <c r="Q454" s="215">
        <v>0.025000000000000001</v>
      </c>
      <c r="R454" s="215">
        <f>Q454*H454</f>
        <v>0.15000000000000002</v>
      </c>
      <c r="S454" s="215">
        <v>0</v>
      </c>
      <c r="T454" s="216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7" t="s">
        <v>186</v>
      </c>
      <c r="AT454" s="217" t="s">
        <v>321</v>
      </c>
      <c r="AU454" s="217" t="s">
        <v>87</v>
      </c>
      <c r="AY454" s="19" t="s">
        <v>140</v>
      </c>
      <c r="BE454" s="218">
        <f>IF(N454="základní",J454,0)</f>
        <v>0</v>
      </c>
      <c r="BF454" s="218">
        <f>IF(N454="snížená",J454,0)</f>
        <v>0</v>
      </c>
      <c r="BG454" s="218">
        <f>IF(N454="zákl. přenesená",J454,0)</f>
        <v>0</v>
      </c>
      <c r="BH454" s="218">
        <f>IF(N454="sníž. přenesená",J454,0)</f>
        <v>0</v>
      </c>
      <c r="BI454" s="218">
        <f>IF(N454="nulová",J454,0)</f>
        <v>0</v>
      </c>
      <c r="BJ454" s="19" t="s">
        <v>85</v>
      </c>
      <c r="BK454" s="218">
        <f>ROUND(I454*H454,2)</f>
        <v>0</v>
      </c>
      <c r="BL454" s="19" t="s">
        <v>147</v>
      </c>
      <c r="BM454" s="217" t="s">
        <v>601</v>
      </c>
    </row>
    <row r="455" s="2" customFormat="1">
      <c r="A455" s="40"/>
      <c r="B455" s="41"/>
      <c r="C455" s="42"/>
      <c r="D455" s="219" t="s">
        <v>149</v>
      </c>
      <c r="E455" s="42"/>
      <c r="F455" s="220" t="s">
        <v>600</v>
      </c>
      <c r="G455" s="42"/>
      <c r="H455" s="42"/>
      <c r="I455" s="221"/>
      <c r="J455" s="42"/>
      <c r="K455" s="42"/>
      <c r="L455" s="46"/>
      <c r="M455" s="222"/>
      <c r="N455" s="223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149</v>
      </c>
      <c r="AU455" s="19" t="s">
        <v>87</v>
      </c>
    </row>
    <row r="456" s="2" customFormat="1" ht="16.5" customHeight="1">
      <c r="A456" s="40"/>
      <c r="B456" s="41"/>
      <c r="C456" s="267" t="s">
        <v>602</v>
      </c>
      <c r="D456" s="267" t="s">
        <v>321</v>
      </c>
      <c r="E456" s="268" t="s">
        <v>603</v>
      </c>
      <c r="F456" s="269" t="s">
        <v>604</v>
      </c>
      <c r="G456" s="270" t="s">
        <v>372</v>
      </c>
      <c r="H456" s="271">
        <v>1</v>
      </c>
      <c r="I456" s="272"/>
      <c r="J456" s="273">
        <f>ROUND(I456*H456,2)</f>
        <v>0</v>
      </c>
      <c r="K456" s="269" t="s">
        <v>75</v>
      </c>
      <c r="L456" s="274"/>
      <c r="M456" s="275" t="s">
        <v>75</v>
      </c>
      <c r="N456" s="276" t="s">
        <v>47</v>
      </c>
      <c r="O456" s="86"/>
      <c r="P456" s="215">
        <f>O456*H456</f>
        <v>0</v>
      </c>
      <c r="Q456" s="215">
        <v>0.030499999999999999</v>
      </c>
      <c r="R456" s="215">
        <f>Q456*H456</f>
        <v>0.030499999999999999</v>
      </c>
      <c r="S456" s="215">
        <v>0</v>
      </c>
      <c r="T456" s="216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7" t="s">
        <v>186</v>
      </c>
      <c r="AT456" s="217" t="s">
        <v>321</v>
      </c>
      <c r="AU456" s="217" t="s">
        <v>87</v>
      </c>
      <c r="AY456" s="19" t="s">
        <v>140</v>
      </c>
      <c r="BE456" s="218">
        <f>IF(N456="základní",J456,0)</f>
        <v>0</v>
      </c>
      <c r="BF456" s="218">
        <f>IF(N456="snížená",J456,0)</f>
        <v>0</v>
      </c>
      <c r="BG456" s="218">
        <f>IF(N456="zákl. přenesená",J456,0)</f>
        <v>0</v>
      </c>
      <c r="BH456" s="218">
        <f>IF(N456="sníž. přenesená",J456,0)</f>
        <v>0</v>
      </c>
      <c r="BI456" s="218">
        <f>IF(N456="nulová",J456,0)</f>
        <v>0</v>
      </c>
      <c r="BJ456" s="19" t="s">
        <v>85</v>
      </c>
      <c r="BK456" s="218">
        <f>ROUND(I456*H456,2)</f>
        <v>0</v>
      </c>
      <c r="BL456" s="19" t="s">
        <v>147</v>
      </c>
      <c r="BM456" s="217" t="s">
        <v>605</v>
      </c>
    </row>
    <row r="457" s="2" customFormat="1">
      <c r="A457" s="40"/>
      <c r="B457" s="41"/>
      <c r="C457" s="42"/>
      <c r="D457" s="219" t="s">
        <v>149</v>
      </c>
      <c r="E457" s="42"/>
      <c r="F457" s="220" t="s">
        <v>604</v>
      </c>
      <c r="G457" s="42"/>
      <c r="H457" s="42"/>
      <c r="I457" s="221"/>
      <c r="J457" s="42"/>
      <c r="K457" s="42"/>
      <c r="L457" s="46"/>
      <c r="M457" s="222"/>
      <c r="N457" s="223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149</v>
      </c>
      <c r="AU457" s="19" t="s">
        <v>87</v>
      </c>
    </row>
    <row r="458" s="2" customFormat="1" ht="16.5" customHeight="1">
      <c r="A458" s="40"/>
      <c r="B458" s="41"/>
      <c r="C458" s="267" t="s">
        <v>606</v>
      </c>
      <c r="D458" s="267" t="s">
        <v>321</v>
      </c>
      <c r="E458" s="268" t="s">
        <v>607</v>
      </c>
      <c r="F458" s="269" t="s">
        <v>608</v>
      </c>
      <c r="G458" s="270" t="s">
        <v>372</v>
      </c>
      <c r="H458" s="271">
        <v>9</v>
      </c>
      <c r="I458" s="272"/>
      <c r="J458" s="273">
        <f>ROUND(I458*H458,2)</f>
        <v>0</v>
      </c>
      <c r="K458" s="269" t="s">
        <v>75</v>
      </c>
      <c r="L458" s="274"/>
      <c r="M458" s="275" t="s">
        <v>75</v>
      </c>
      <c r="N458" s="276" t="s">
        <v>47</v>
      </c>
      <c r="O458" s="86"/>
      <c r="P458" s="215">
        <f>O458*H458</f>
        <v>0</v>
      </c>
      <c r="Q458" s="215">
        <v>0.025000000000000001</v>
      </c>
      <c r="R458" s="215">
        <f>Q458*H458</f>
        <v>0.22500000000000001</v>
      </c>
      <c r="S458" s="215">
        <v>0</v>
      </c>
      <c r="T458" s="216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17" t="s">
        <v>186</v>
      </c>
      <c r="AT458" s="217" t="s">
        <v>321</v>
      </c>
      <c r="AU458" s="217" t="s">
        <v>87</v>
      </c>
      <c r="AY458" s="19" t="s">
        <v>140</v>
      </c>
      <c r="BE458" s="218">
        <f>IF(N458="základní",J458,0)</f>
        <v>0</v>
      </c>
      <c r="BF458" s="218">
        <f>IF(N458="snížená",J458,0)</f>
        <v>0</v>
      </c>
      <c r="BG458" s="218">
        <f>IF(N458="zákl. přenesená",J458,0)</f>
        <v>0</v>
      </c>
      <c r="BH458" s="218">
        <f>IF(N458="sníž. přenesená",J458,0)</f>
        <v>0</v>
      </c>
      <c r="BI458" s="218">
        <f>IF(N458="nulová",J458,0)</f>
        <v>0</v>
      </c>
      <c r="BJ458" s="19" t="s">
        <v>85</v>
      </c>
      <c r="BK458" s="218">
        <f>ROUND(I458*H458,2)</f>
        <v>0</v>
      </c>
      <c r="BL458" s="19" t="s">
        <v>147</v>
      </c>
      <c r="BM458" s="217" t="s">
        <v>609</v>
      </c>
    </row>
    <row r="459" s="2" customFormat="1">
      <c r="A459" s="40"/>
      <c r="B459" s="41"/>
      <c r="C459" s="42"/>
      <c r="D459" s="219" t="s">
        <v>149</v>
      </c>
      <c r="E459" s="42"/>
      <c r="F459" s="220" t="s">
        <v>608</v>
      </c>
      <c r="G459" s="42"/>
      <c r="H459" s="42"/>
      <c r="I459" s="221"/>
      <c r="J459" s="42"/>
      <c r="K459" s="42"/>
      <c r="L459" s="46"/>
      <c r="M459" s="222"/>
      <c r="N459" s="223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9" t="s">
        <v>149</v>
      </c>
      <c r="AU459" s="19" t="s">
        <v>87</v>
      </c>
    </row>
    <row r="460" s="2" customFormat="1" ht="16.5" customHeight="1">
      <c r="A460" s="40"/>
      <c r="B460" s="41"/>
      <c r="C460" s="267" t="s">
        <v>610</v>
      </c>
      <c r="D460" s="267" t="s">
        <v>321</v>
      </c>
      <c r="E460" s="268" t="s">
        <v>611</v>
      </c>
      <c r="F460" s="269" t="s">
        <v>612</v>
      </c>
      <c r="G460" s="270" t="s">
        <v>372</v>
      </c>
      <c r="H460" s="271">
        <v>2</v>
      </c>
      <c r="I460" s="272"/>
      <c r="J460" s="273">
        <f>ROUND(I460*H460,2)</f>
        <v>0</v>
      </c>
      <c r="K460" s="269" t="s">
        <v>75</v>
      </c>
      <c r="L460" s="274"/>
      <c r="M460" s="275" t="s">
        <v>75</v>
      </c>
      <c r="N460" s="276" t="s">
        <v>47</v>
      </c>
      <c r="O460" s="86"/>
      <c r="P460" s="215">
        <f>O460*H460</f>
        <v>0</v>
      </c>
      <c r="Q460" s="215">
        <v>0.027</v>
      </c>
      <c r="R460" s="215">
        <f>Q460*H460</f>
        <v>0.053999999999999999</v>
      </c>
      <c r="S460" s="215">
        <v>0</v>
      </c>
      <c r="T460" s="216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7" t="s">
        <v>186</v>
      </c>
      <c r="AT460" s="217" t="s">
        <v>321</v>
      </c>
      <c r="AU460" s="217" t="s">
        <v>87</v>
      </c>
      <c r="AY460" s="19" t="s">
        <v>140</v>
      </c>
      <c r="BE460" s="218">
        <f>IF(N460="základní",J460,0)</f>
        <v>0</v>
      </c>
      <c r="BF460" s="218">
        <f>IF(N460="snížená",J460,0)</f>
        <v>0</v>
      </c>
      <c r="BG460" s="218">
        <f>IF(N460="zákl. přenesená",J460,0)</f>
        <v>0</v>
      </c>
      <c r="BH460" s="218">
        <f>IF(N460="sníž. přenesená",J460,0)</f>
        <v>0</v>
      </c>
      <c r="BI460" s="218">
        <f>IF(N460="nulová",J460,0)</f>
        <v>0</v>
      </c>
      <c r="BJ460" s="19" t="s">
        <v>85</v>
      </c>
      <c r="BK460" s="218">
        <f>ROUND(I460*H460,2)</f>
        <v>0</v>
      </c>
      <c r="BL460" s="19" t="s">
        <v>147</v>
      </c>
      <c r="BM460" s="217" t="s">
        <v>613</v>
      </c>
    </row>
    <row r="461" s="2" customFormat="1">
      <c r="A461" s="40"/>
      <c r="B461" s="41"/>
      <c r="C461" s="42"/>
      <c r="D461" s="219" t="s">
        <v>149</v>
      </c>
      <c r="E461" s="42"/>
      <c r="F461" s="220" t="s">
        <v>612</v>
      </c>
      <c r="G461" s="42"/>
      <c r="H461" s="42"/>
      <c r="I461" s="221"/>
      <c r="J461" s="42"/>
      <c r="K461" s="42"/>
      <c r="L461" s="46"/>
      <c r="M461" s="222"/>
      <c r="N461" s="223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149</v>
      </c>
      <c r="AU461" s="19" t="s">
        <v>87</v>
      </c>
    </row>
    <row r="462" s="2" customFormat="1" ht="16.5" customHeight="1">
      <c r="A462" s="40"/>
      <c r="B462" s="41"/>
      <c r="C462" s="206" t="s">
        <v>614</v>
      </c>
      <c r="D462" s="206" t="s">
        <v>142</v>
      </c>
      <c r="E462" s="207" t="s">
        <v>615</v>
      </c>
      <c r="F462" s="208" t="s">
        <v>616</v>
      </c>
      <c r="G462" s="209" t="s">
        <v>372</v>
      </c>
      <c r="H462" s="210">
        <v>24</v>
      </c>
      <c r="I462" s="211"/>
      <c r="J462" s="212">
        <f>ROUND(I462*H462,2)</f>
        <v>0</v>
      </c>
      <c r="K462" s="208" t="s">
        <v>146</v>
      </c>
      <c r="L462" s="46"/>
      <c r="M462" s="213" t="s">
        <v>75</v>
      </c>
      <c r="N462" s="214" t="s">
        <v>47</v>
      </c>
      <c r="O462" s="86"/>
      <c r="P462" s="215">
        <f>O462*H462</f>
        <v>0</v>
      </c>
      <c r="Q462" s="215">
        <v>0.0030100000000000001</v>
      </c>
      <c r="R462" s="215">
        <f>Q462*H462</f>
        <v>0.072239999999999999</v>
      </c>
      <c r="S462" s="215">
        <v>0</v>
      </c>
      <c r="T462" s="216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17" t="s">
        <v>147</v>
      </c>
      <c r="AT462" s="217" t="s">
        <v>142</v>
      </c>
      <c r="AU462" s="217" t="s">
        <v>87</v>
      </c>
      <c r="AY462" s="19" t="s">
        <v>140</v>
      </c>
      <c r="BE462" s="218">
        <f>IF(N462="základní",J462,0)</f>
        <v>0</v>
      </c>
      <c r="BF462" s="218">
        <f>IF(N462="snížená",J462,0)</f>
        <v>0</v>
      </c>
      <c r="BG462" s="218">
        <f>IF(N462="zákl. přenesená",J462,0)</f>
        <v>0</v>
      </c>
      <c r="BH462" s="218">
        <f>IF(N462="sníž. přenesená",J462,0)</f>
        <v>0</v>
      </c>
      <c r="BI462" s="218">
        <f>IF(N462="nulová",J462,0)</f>
        <v>0</v>
      </c>
      <c r="BJ462" s="19" t="s">
        <v>85</v>
      </c>
      <c r="BK462" s="218">
        <f>ROUND(I462*H462,2)</f>
        <v>0</v>
      </c>
      <c r="BL462" s="19" t="s">
        <v>147</v>
      </c>
      <c r="BM462" s="217" t="s">
        <v>617</v>
      </c>
    </row>
    <row r="463" s="2" customFormat="1">
      <c r="A463" s="40"/>
      <c r="B463" s="41"/>
      <c r="C463" s="42"/>
      <c r="D463" s="219" t="s">
        <v>149</v>
      </c>
      <c r="E463" s="42"/>
      <c r="F463" s="220" t="s">
        <v>618</v>
      </c>
      <c r="G463" s="42"/>
      <c r="H463" s="42"/>
      <c r="I463" s="221"/>
      <c r="J463" s="42"/>
      <c r="K463" s="42"/>
      <c r="L463" s="46"/>
      <c r="M463" s="222"/>
      <c r="N463" s="223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149</v>
      </c>
      <c r="AU463" s="19" t="s">
        <v>87</v>
      </c>
    </row>
    <row r="464" s="2" customFormat="1" ht="24.15" customHeight="1">
      <c r="A464" s="40"/>
      <c r="B464" s="41"/>
      <c r="C464" s="267" t="s">
        <v>619</v>
      </c>
      <c r="D464" s="267" t="s">
        <v>321</v>
      </c>
      <c r="E464" s="268" t="s">
        <v>620</v>
      </c>
      <c r="F464" s="269" t="s">
        <v>621</v>
      </c>
      <c r="G464" s="270" t="s">
        <v>372</v>
      </c>
      <c r="H464" s="271">
        <v>2</v>
      </c>
      <c r="I464" s="272"/>
      <c r="J464" s="273">
        <f>ROUND(I464*H464,2)</f>
        <v>0</v>
      </c>
      <c r="K464" s="269" t="s">
        <v>75</v>
      </c>
      <c r="L464" s="274"/>
      <c r="M464" s="275" t="s">
        <v>75</v>
      </c>
      <c r="N464" s="276" t="s">
        <v>47</v>
      </c>
      <c r="O464" s="86"/>
      <c r="P464" s="215">
        <f>O464*H464</f>
        <v>0</v>
      </c>
      <c r="Q464" s="215">
        <v>0.040000000000000001</v>
      </c>
      <c r="R464" s="215">
        <f>Q464*H464</f>
        <v>0.080000000000000002</v>
      </c>
      <c r="S464" s="215">
        <v>0</v>
      </c>
      <c r="T464" s="216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17" t="s">
        <v>186</v>
      </c>
      <c r="AT464" s="217" t="s">
        <v>321</v>
      </c>
      <c r="AU464" s="217" t="s">
        <v>87</v>
      </c>
      <c r="AY464" s="19" t="s">
        <v>140</v>
      </c>
      <c r="BE464" s="218">
        <f>IF(N464="základní",J464,0)</f>
        <v>0</v>
      </c>
      <c r="BF464" s="218">
        <f>IF(N464="snížená",J464,0)</f>
        <v>0</v>
      </c>
      <c r="BG464" s="218">
        <f>IF(N464="zákl. přenesená",J464,0)</f>
        <v>0</v>
      </c>
      <c r="BH464" s="218">
        <f>IF(N464="sníž. přenesená",J464,0)</f>
        <v>0</v>
      </c>
      <c r="BI464" s="218">
        <f>IF(N464="nulová",J464,0)</f>
        <v>0</v>
      </c>
      <c r="BJ464" s="19" t="s">
        <v>85</v>
      </c>
      <c r="BK464" s="218">
        <f>ROUND(I464*H464,2)</f>
        <v>0</v>
      </c>
      <c r="BL464" s="19" t="s">
        <v>147</v>
      </c>
      <c r="BM464" s="217" t="s">
        <v>622</v>
      </c>
    </row>
    <row r="465" s="2" customFormat="1">
      <c r="A465" s="40"/>
      <c r="B465" s="41"/>
      <c r="C465" s="42"/>
      <c r="D465" s="219" t="s">
        <v>149</v>
      </c>
      <c r="E465" s="42"/>
      <c r="F465" s="220" t="s">
        <v>621</v>
      </c>
      <c r="G465" s="42"/>
      <c r="H465" s="42"/>
      <c r="I465" s="221"/>
      <c r="J465" s="42"/>
      <c r="K465" s="42"/>
      <c r="L465" s="46"/>
      <c r="M465" s="222"/>
      <c r="N465" s="223"/>
      <c r="O465" s="86"/>
      <c r="P465" s="86"/>
      <c r="Q465" s="86"/>
      <c r="R465" s="86"/>
      <c r="S465" s="86"/>
      <c r="T465" s="87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9" t="s">
        <v>149</v>
      </c>
      <c r="AU465" s="19" t="s">
        <v>87</v>
      </c>
    </row>
    <row r="466" s="2" customFormat="1" ht="16.5" customHeight="1">
      <c r="A466" s="40"/>
      <c r="B466" s="41"/>
      <c r="C466" s="267" t="s">
        <v>623</v>
      </c>
      <c r="D466" s="267" t="s">
        <v>321</v>
      </c>
      <c r="E466" s="268" t="s">
        <v>624</v>
      </c>
      <c r="F466" s="269" t="s">
        <v>625</v>
      </c>
      <c r="G466" s="270" t="s">
        <v>372</v>
      </c>
      <c r="H466" s="271">
        <v>8</v>
      </c>
      <c r="I466" s="272"/>
      <c r="J466" s="273">
        <f>ROUND(I466*H466,2)</f>
        <v>0</v>
      </c>
      <c r="K466" s="269" t="s">
        <v>75</v>
      </c>
      <c r="L466" s="274"/>
      <c r="M466" s="275" t="s">
        <v>75</v>
      </c>
      <c r="N466" s="276" t="s">
        <v>47</v>
      </c>
      <c r="O466" s="86"/>
      <c r="P466" s="215">
        <f>O466*H466</f>
        <v>0</v>
      </c>
      <c r="Q466" s="215">
        <v>0.022800000000000001</v>
      </c>
      <c r="R466" s="215">
        <f>Q466*H466</f>
        <v>0.18240000000000001</v>
      </c>
      <c r="S466" s="215">
        <v>0</v>
      </c>
      <c r="T466" s="216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17" t="s">
        <v>186</v>
      </c>
      <c r="AT466" s="217" t="s">
        <v>321</v>
      </c>
      <c r="AU466" s="217" t="s">
        <v>87</v>
      </c>
      <c r="AY466" s="19" t="s">
        <v>140</v>
      </c>
      <c r="BE466" s="218">
        <f>IF(N466="základní",J466,0)</f>
        <v>0</v>
      </c>
      <c r="BF466" s="218">
        <f>IF(N466="snížená",J466,0)</f>
        <v>0</v>
      </c>
      <c r="BG466" s="218">
        <f>IF(N466="zákl. přenesená",J466,0)</f>
        <v>0</v>
      </c>
      <c r="BH466" s="218">
        <f>IF(N466="sníž. přenesená",J466,0)</f>
        <v>0</v>
      </c>
      <c r="BI466" s="218">
        <f>IF(N466="nulová",J466,0)</f>
        <v>0</v>
      </c>
      <c r="BJ466" s="19" t="s">
        <v>85</v>
      </c>
      <c r="BK466" s="218">
        <f>ROUND(I466*H466,2)</f>
        <v>0</v>
      </c>
      <c r="BL466" s="19" t="s">
        <v>147</v>
      </c>
      <c r="BM466" s="217" t="s">
        <v>626</v>
      </c>
    </row>
    <row r="467" s="2" customFormat="1">
      <c r="A467" s="40"/>
      <c r="B467" s="41"/>
      <c r="C467" s="42"/>
      <c r="D467" s="219" t="s">
        <v>149</v>
      </c>
      <c r="E467" s="42"/>
      <c r="F467" s="220" t="s">
        <v>625</v>
      </c>
      <c r="G467" s="42"/>
      <c r="H467" s="42"/>
      <c r="I467" s="221"/>
      <c r="J467" s="42"/>
      <c r="K467" s="42"/>
      <c r="L467" s="46"/>
      <c r="M467" s="222"/>
      <c r="N467" s="223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149</v>
      </c>
      <c r="AU467" s="19" t="s">
        <v>87</v>
      </c>
    </row>
    <row r="468" s="2" customFormat="1" ht="16.5" customHeight="1">
      <c r="A468" s="40"/>
      <c r="B468" s="41"/>
      <c r="C468" s="267" t="s">
        <v>627</v>
      </c>
      <c r="D468" s="267" t="s">
        <v>321</v>
      </c>
      <c r="E468" s="268" t="s">
        <v>628</v>
      </c>
      <c r="F468" s="269" t="s">
        <v>625</v>
      </c>
      <c r="G468" s="270" t="s">
        <v>372</v>
      </c>
      <c r="H468" s="271">
        <v>2</v>
      </c>
      <c r="I468" s="272"/>
      <c r="J468" s="273">
        <f>ROUND(I468*H468,2)</f>
        <v>0</v>
      </c>
      <c r="K468" s="269" t="s">
        <v>75</v>
      </c>
      <c r="L468" s="274"/>
      <c r="M468" s="275" t="s">
        <v>75</v>
      </c>
      <c r="N468" s="276" t="s">
        <v>47</v>
      </c>
      <c r="O468" s="86"/>
      <c r="P468" s="215">
        <f>O468*H468</f>
        <v>0</v>
      </c>
      <c r="Q468" s="215">
        <v>0.022800000000000001</v>
      </c>
      <c r="R468" s="215">
        <f>Q468*H468</f>
        <v>0.045600000000000002</v>
      </c>
      <c r="S468" s="215">
        <v>0</v>
      </c>
      <c r="T468" s="216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17" t="s">
        <v>186</v>
      </c>
      <c r="AT468" s="217" t="s">
        <v>321</v>
      </c>
      <c r="AU468" s="217" t="s">
        <v>87</v>
      </c>
      <c r="AY468" s="19" t="s">
        <v>140</v>
      </c>
      <c r="BE468" s="218">
        <f>IF(N468="základní",J468,0)</f>
        <v>0</v>
      </c>
      <c r="BF468" s="218">
        <f>IF(N468="snížená",J468,0)</f>
        <v>0</v>
      </c>
      <c r="BG468" s="218">
        <f>IF(N468="zákl. přenesená",J468,0)</f>
        <v>0</v>
      </c>
      <c r="BH468" s="218">
        <f>IF(N468="sníž. přenesená",J468,0)</f>
        <v>0</v>
      </c>
      <c r="BI468" s="218">
        <f>IF(N468="nulová",J468,0)</f>
        <v>0</v>
      </c>
      <c r="BJ468" s="19" t="s">
        <v>85</v>
      </c>
      <c r="BK468" s="218">
        <f>ROUND(I468*H468,2)</f>
        <v>0</v>
      </c>
      <c r="BL468" s="19" t="s">
        <v>147</v>
      </c>
      <c r="BM468" s="217" t="s">
        <v>629</v>
      </c>
    </row>
    <row r="469" s="2" customFormat="1">
      <c r="A469" s="40"/>
      <c r="B469" s="41"/>
      <c r="C469" s="42"/>
      <c r="D469" s="219" t="s">
        <v>149</v>
      </c>
      <c r="E469" s="42"/>
      <c r="F469" s="220" t="s">
        <v>625</v>
      </c>
      <c r="G469" s="42"/>
      <c r="H469" s="42"/>
      <c r="I469" s="221"/>
      <c r="J469" s="42"/>
      <c r="K469" s="42"/>
      <c r="L469" s="46"/>
      <c r="M469" s="222"/>
      <c r="N469" s="223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149</v>
      </c>
      <c r="AU469" s="19" t="s">
        <v>87</v>
      </c>
    </row>
    <row r="470" s="2" customFormat="1">
      <c r="A470" s="40"/>
      <c r="B470" s="41"/>
      <c r="C470" s="42"/>
      <c r="D470" s="219" t="s">
        <v>378</v>
      </c>
      <c r="E470" s="42"/>
      <c r="F470" s="277" t="s">
        <v>630</v>
      </c>
      <c r="G470" s="42"/>
      <c r="H470" s="42"/>
      <c r="I470" s="221"/>
      <c r="J470" s="42"/>
      <c r="K470" s="42"/>
      <c r="L470" s="46"/>
      <c r="M470" s="222"/>
      <c r="N470" s="223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378</v>
      </c>
      <c r="AU470" s="19" t="s">
        <v>87</v>
      </c>
    </row>
    <row r="471" s="2" customFormat="1" ht="16.5" customHeight="1">
      <c r="A471" s="40"/>
      <c r="B471" s="41"/>
      <c r="C471" s="267" t="s">
        <v>631</v>
      </c>
      <c r="D471" s="267" t="s">
        <v>321</v>
      </c>
      <c r="E471" s="268" t="s">
        <v>628</v>
      </c>
      <c r="F471" s="269" t="s">
        <v>625</v>
      </c>
      <c r="G471" s="270" t="s">
        <v>372</v>
      </c>
      <c r="H471" s="271">
        <v>1</v>
      </c>
      <c r="I471" s="272"/>
      <c r="J471" s="273">
        <f>ROUND(I471*H471,2)</f>
        <v>0</v>
      </c>
      <c r="K471" s="269" t="s">
        <v>75</v>
      </c>
      <c r="L471" s="274"/>
      <c r="M471" s="275" t="s">
        <v>75</v>
      </c>
      <c r="N471" s="276" t="s">
        <v>47</v>
      </c>
      <c r="O471" s="86"/>
      <c r="P471" s="215">
        <f>O471*H471</f>
        <v>0</v>
      </c>
      <c r="Q471" s="215">
        <v>0.022800000000000001</v>
      </c>
      <c r="R471" s="215">
        <f>Q471*H471</f>
        <v>0.022800000000000001</v>
      </c>
      <c r="S471" s="215">
        <v>0</v>
      </c>
      <c r="T471" s="216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17" t="s">
        <v>186</v>
      </c>
      <c r="AT471" s="217" t="s">
        <v>321</v>
      </c>
      <c r="AU471" s="217" t="s">
        <v>87</v>
      </c>
      <c r="AY471" s="19" t="s">
        <v>140</v>
      </c>
      <c r="BE471" s="218">
        <f>IF(N471="základní",J471,0)</f>
        <v>0</v>
      </c>
      <c r="BF471" s="218">
        <f>IF(N471="snížená",J471,0)</f>
        <v>0</v>
      </c>
      <c r="BG471" s="218">
        <f>IF(N471="zákl. přenesená",J471,0)</f>
        <v>0</v>
      </c>
      <c r="BH471" s="218">
        <f>IF(N471="sníž. přenesená",J471,0)</f>
        <v>0</v>
      </c>
      <c r="BI471" s="218">
        <f>IF(N471="nulová",J471,0)</f>
        <v>0</v>
      </c>
      <c r="BJ471" s="19" t="s">
        <v>85</v>
      </c>
      <c r="BK471" s="218">
        <f>ROUND(I471*H471,2)</f>
        <v>0</v>
      </c>
      <c r="BL471" s="19" t="s">
        <v>147</v>
      </c>
      <c r="BM471" s="217" t="s">
        <v>632</v>
      </c>
    </row>
    <row r="472" s="2" customFormat="1">
      <c r="A472" s="40"/>
      <c r="B472" s="41"/>
      <c r="C472" s="42"/>
      <c r="D472" s="219" t="s">
        <v>149</v>
      </c>
      <c r="E472" s="42"/>
      <c r="F472" s="220" t="s">
        <v>625</v>
      </c>
      <c r="G472" s="42"/>
      <c r="H472" s="42"/>
      <c r="I472" s="221"/>
      <c r="J472" s="42"/>
      <c r="K472" s="42"/>
      <c r="L472" s="46"/>
      <c r="M472" s="222"/>
      <c r="N472" s="223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149</v>
      </c>
      <c r="AU472" s="19" t="s">
        <v>87</v>
      </c>
    </row>
    <row r="473" s="2" customFormat="1">
      <c r="A473" s="40"/>
      <c r="B473" s="41"/>
      <c r="C473" s="42"/>
      <c r="D473" s="219" t="s">
        <v>378</v>
      </c>
      <c r="E473" s="42"/>
      <c r="F473" s="277" t="s">
        <v>633</v>
      </c>
      <c r="G473" s="42"/>
      <c r="H473" s="42"/>
      <c r="I473" s="221"/>
      <c r="J473" s="42"/>
      <c r="K473" s="42"/>
      <c r="L473" s="46"/>
      <c r="M473" s="222"/>
      <c r="N473" s="223"/>
      <c r="O473" s="86"/>
      <c r="P473" s="86"/>
      <c r="Q473" s="86"/>
      <c r="R473" s="86"/>
      <c r="S473" s="86"/>
      <c r="T473" s="87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9" t="s">
        <v>378</v>
      </c>
      <c r="AU473" s="19" t="s">
        <v>87</v>
      </c>
    </row>
    <row r="474" s="2" customFormat="1" ht="16.5" customHeight="1">
      <c r="A474" s="40"/>
      <c r="B474" s="41"/>
      <c r="C474" s="267" t="s">
        <v>634</v>
      </c>
      <c r="D474" s="267" t="s">
        <v>321</v>
      </c>
      <c r="E474" s="268" t="s">
        <v>635</v>
      </c>
      <c r="F474" s="269" t="s">
        <v>636</v>
      </c>
      <c r="G474" s="270" t="s">
        <v>372</v>
      </c>
      <c r="H474" s="271">
        <v>3</v>
      </c>
      <c r="I474" s="272"/>
      <c r="J474" s="273">
        <f>ROUND(I474*H474,2)</f>
        <v>0</v>
      </c>
      <c r="K474" s="269" t="s">
        <v>75</v>
      </c>
      <c r="L474" s="274"/>
      <c r="M474" s="275" t="s">
        <v>75</v>
      </c>
      <c r="N474" s="276" t="s">
        <v>47</v>
      </c>
      <c r="O474" s="86"/>
      <c r="P474" s="215">
        <f>O474*H474</f>
        <v>0</v>
      </c>
      <c r="Q474" s="215">
        <v>0.010999999999999999</v>
      </c>
      <c r="R474" s="215">
        <f>Q474*H474</f>
        <v>0.033000000000000002</v>
      </c>
      <c r="S474" s="215">
        <v>0</v>
      </c>
      <c r="T474" s="216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17" t="s">
        <v>186</v>
      </c>
      <c r="AT474" s="217" t="s">
        <v>321</v>
      </c>
      <c r="AU474" s="217" t="s">
        <v>87</v>
      </c>
      <c r="AY474" s="19" t="s">
        <v>140</v>
      </c>
      <c r="BE474" s="218">
        <f>IF(N474="základní",J474,0)</f>
        <v>0</v>
      </c>
      <c r="BF474" s="218">
        <f>IF(N474="snížená",J474,0)</f>
        <v>0</v>
      </c>
      <c r="BG474" s="218">
        <f>IF(N474="zákl. přenesená",J474,0)</f>
        <v>0</v>
      </c>
      <c r="BH474" s="218">
        <f>IF(N474="sníž. přenesená",J474,0)</f>
        <v>0</v>
      </c>
      <c r="BI474" s="218">
        <f>IF(N474="nulová",J474,0)</f>
        <v>0</v>
      </c>
      <c r="BJ474" s="19" t="s">
        <v>85</v>
      </c>
      <c r="BK474" s="218">
        <f>ROUND(I474*H474,2)</f>
        <v>0</v>
      </c>
      <c r="BL474" s="19" t="s">
        <v>147</v>
      </c>
      <c r="BM474" s="217" t="s">
        <v>637</v>
      </c>
    </row>
    <row r="475" s="2" customFormat="1">
      <c r="A475" s="40"/>
      <c r="B475" s="41"/>
      <c r="C475" s="42"/>
      <c r="D475" s="219" t="s">
        <v>149</v>
      </c>
      <c r="E475" s="42"/>
      <c r="F475" s="220" t="s">
        <v>636</v>
      </c>
      <c r="G475" s="42"/>
      <c r="H475" s="42"/>
      <c r="I475" s="221"/>
      <c r="J475" s="42"/>
      <c r="K475" s="42"/>
      <c r="L475" s="46"/>
      <c r="M475" s="222"/>
      <c r="N475" s="223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149</v>
      </c>
      <c r="AU475" s="19" t="s">
        <v>87</v>
      </c>
    </row>
    <row r="476" s="2" customFormat="1" ht="16.5" customHeight="1">
      <c r="A476" s="40"/>
      <c r="B476" s="41"/>
      <c r="C476" s="267" t="s">
        <v>638</v>
      </c>
      <c r="D476" s="267" t="s">
        <v>321</v>
      </c>
      <c r="E476" s="268" t="s">
        <v>639</v>
      </c>
      <c r="F476" s="269" t="s">
        <v>640</v>
      </c>
      <c r="G476" s="270" t="s">
        <v>372</v>
      </c>
      <c r="H476" s="271">
        <v>1</v>
      </c>
      <c r="I476" s="272"/>
      <c r="J476" s="273">
        <f>ROUND(I476*H476,2)</f>
        <v>0</v>
      </c>
      <c r="K476" s="269" t="s">
        <v>75</v>
      </c>
      <c r="L476" s="274"/>
      <c r="M476" s="275" t="s">
        <v>75</v>
      </c>
      <c r="N476" s="276" t="s">
        <v>47</v>
      </c>
      <c r="O476" s="86"/>
      <c r="P476" s="215">
        <f>O476*H476</f>
        <v>0</v>
      </c>
      <c r="Q476" s="215">
        <v>0.0070000000000000001</v>
      </c>
      <c r="R476" s="215">
        <f>Q476*H476</f>
        <v>0.0070000000000000001</v>
      </c>
      <c r="S476" s="215">
        <v>0</v>
      </c>
      <c r="T476" s="216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17" t="s">
        <v>186</v>
      </c>
      <c r="AT476" s="217" t="s">
        <v>321</v>
      </c>
      <c r="AU476" s="217" t="s">
        <v>87</v>
      </c>
      <c r="AY476" s="19" t="s">
        <v>140</v>
      </c>
      <c r="BE476" s="218">
        <f>IF(N476="základní",J476,0)</f>
        <v>0</v>
      </c>
      <c r="BF476" s="218">
        <f>IF(N476="snížená",J476,0)</f>
        <v>0</v>
      </c>
      <c r="BG476" s="218">
        <f>IF(N476="zákl. přenesená",J476,0)</f>
        <v>0</v>
      </c>
      <c r="BH476" s="218">
        <f>IF(N476="sníž. přenesená",J476,0)</f>
        <v>0</v>
      </c>
      <c r="BI476" s="218">
        <f>IF(N476="nulová",J476,0)</f>
        <v>0</v>
      </c>
      <c r="BJ476" s="19" t="s">
        <v>85</v>
      </c>
      <c r="BK476" s="218">
        <f>ROUND(I476*H476,2)</f>
        <v>0</v>
      </c>
      <c r="BL476" s="19" t="s">
        <v>147</v>
      </c>
      <c r="BM476" s="217" t="s">
        <v>641</v>
      </c>
    </row>
    <row r="477" s="2" customFormat="1">
      <c r="A477" s="40"/>
      <c r="B477" s="41"/>
      <c r="C477" s="42"/>
      <c r="D477" s="219" t="s">
        <v>149</v>
      </c>
      <c r="E477" s="42"/>
      <c r="F477" s="220" t="s">
        <v>642</v>
      </c>
      <c r="G477" s="42"/>
      <c r="H477" s="42"/>
      <c r="I477" s="221"/>
      <c r="J477" s="42"/>
      <c r="K477" s="42"/>
      <c r="L477" s="46"/>
      <c r="M477" s="222"/>
      <c r="N477" s="223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149</v>
      </c>
      <c r="AU477" s="19" t="s">
        <v>87</v>
      </c>
    </row>
    <row r="478" s="2" customFormat="1" ht="16.5" customHeight="1">
      <c r="A478" s="40"/>
      <c r="B478" s="41"/>
      <c r="C478" s="267" t="s">
        <v>643</v>
      </c>
      <c r="D478" s="267" t="s">
        <v>321</v>
      </c>
      <c r="E478" s="268" t="s">
        <v>644</v>
      </c>
      <c r="F478" s="269" t="s">
        <v>645</v>
      </c>
      <c r="G478" s="270" t="s">
        <v>372</v>
      </c>
      <c r="H478" s="271">
        <v>7</v>
      </c>
      <c r="I478" s="272"/>
      <c r="J478" s="273">
        <f>ROUND(I478*H478,2)</f>
        <v>0</v>
      </c>
      <c r="K478" s="269" t="s">
        <v>75</v>
      </c>
      <c r="L478" s="274"/>
      <c r="M478" s="275" t="s">
        <v>75</v>
      </c>
      <c r="N478" s="276" t="s">
        <v>47</v>
      </c>
      <c r="O478" s="86"/>
      <c r="P478" s="215">
        <f>O478*H478</f>
        <v>0</v>
      </c>
      <c r="Q478" s="215">
        <v>0.019800000000000002</v>
      </c>
      <c r="R478" s="215">
        <f>Q478*H478</f>
        <v>0.1386</v>
      </c>
      <c r="S478" s="215">
        <v>0</v>
      </c>
      <c r="T478" s="216">
        <f>S478*H478</f>
        <v>0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17" t="s">
        <v>186</v>
      </c>
      <c r="AT478" s="217" t="s">
        <v>321</v>
      </c>
      <c r="AU478" s="217" t="s">
        <v>87</v>
      </c>
      <c r="AY478" s="19" t="s">
        <v>140</v>
      </c>
      <c r="BE478" s="218">
        <f>IF(N478="základní",J478,0)</f>
        <v>0</v>
      </c>
      <c r="BF478" s="218">
        <f>IF(N478="snížená",J478,0)</f>
        <v>0</v>
      </c>
      <c r="BG478" s="218">
        <f>IF(N478="zákl. přenesená",J478,0)</f>
        <v>0</v>
      </c>
      <c r="BH478" s="218">
        <f>IF(N478="sníž. přenesená",J478,0)</f>
        <v>0</v>
      </c>
      <c r="BI478" s="218">
        <f>IF(N478="nulová",J478,0)</f>
        <v>0</v>
      </c>
      <c r="BJ478" s="19" t="s">
        <v>85</v>
      </c>
      <c r="BK478" s="218">
        <f>ROUND(I478*H478,2)</f>
        <v>0</v>
      </c>
      <c r="BL478" s="19" t="s">
        <v>147</v>
      </c>
      <c r="BM478" s="217" t="s">
        <v>646</v>
      </c>
    </row>
    <row r="479" s="2" customFormat="1">
      <c r="A479" s="40"/>
      <c r="B479" s="41"/>
      <c r="C479" s="42"/>
      <c r="D479" s="219" t="s">
        <v>149</v>
      </c>
      <c r="E479" s="42"/>
      <c r="F479" s="220" t="s">
        <v>645</v>
      </c>
      <c r="G479" s="42"/>
      <c r="H479" s="42"/>
      <c r="I479" s="221"/>
      <c r="J479" s="42"/>
      <c r="K479" s="42"/>
      <c r="L479" s="46"/>
      <c r="M479" s="222"/>
      <c r="N479" s="223"/>
      <c r="O479" s="86"/>
      <c r="P479" s="86"/>
      <c r="Q479" s="86"/>
      <c r="R479" s="86"/>
      <c r="S479" s="86"/>
      <c r="T479" s="87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T479" s="19" t="s">
        <v>149</v>
      </c>
      <c r="AU479" s="19" t="s">
        <v>87</v>
      </c>
    </row>
    <row r="480" s="2" customFormat="1" ht="16.5" customHeight="1">
      <c r="A480" s="40"/>
      <c r="B480" s="41"/>
      <c r="C480" s="206" t="s">
        <v>647</v>
      </c>
      <c r="D480" s="206" t="s">
        <v>142</v>
      </c>
      <c r="E480" s="207" t="s">
        <v>648</v>
      </c>
      <c r="F480" s="208" t="s">
        <v>649</v>
      </c>
      <c r="G480" s="209" t="s">
        <v>372</v>
      </c>
      <c r="H480" s="210">
        <v>10</v>
      </c>
      <c r="I480" s="211"/>
      <c r="J480" s="212">
        <f>ROUND(I480*H480,2)</f>
        <v>0</v>
      </c>
      <c r="K480" s="208" t="s">
        <v>146</v>
      </c>
      <c r="L480" s="46"/>
      <c r="M480" s="213" t="s">
        <v>75</v>
      </c>
      <c r="N480" s="214" t="s">
        <v>47</v>
      </c>
      <c r="O480" s="86"/>
      <c r="P480" s="215">
        <f>O480*H480</f>
        <v>0</v>
      </c>
      <c r="Q480" s="215">
        <v>0.0044999999999999997</v>
      </c>
      <c r="R480" s="215">
        <f>Q480*H480</f>
        <v>0.044999999999999998</v>
      </c>
      <c r="S480" s="215">
        <v>0</v>
      </c>
      <c r="T480" s="216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17" t="s">
        <v>147</v>
      </c>
      <c r="AT480" s="217" t="s">
        <v>142</v>
      </c>
      <c r="AU480" s="217" t="s">
        <v>87</v>
      </c>
      <c r="AY480" s="19" t="s">
        <v>140</v>
      </c>
      <c r="BE480" s="218">
        <f>IF(N480="základní",J480,0)</f>
        <v>0</v>
      </c>
      <c r="BF480" s="218">
        <f>IF(N480="snížená",J480,0)</f>
        <v>0</v>
      </c>
      <c r="BG480" s="218">
        <f>IF(N480="zákl. přenesená",J480,0)</f>
        <v>0</v>
      </c>
      <c r="BH480" s="218">
        <f>IF(N480="sníž. přenesená",J480,0)</f>
        <v>0</v>
      </c>
      <c r="BI480" s="218">
        <f>IF(N480="nulová",J480,0)</f>
        <v>0</v>
      </c>
      <c r="BJ480" s="19" t="s">
        <v>85</v>
      </c>
      <c r="BK480" s="218">
        <f>ROUND(I480*H480,2)</f>
        <v>0</v>
      </c>
      <c r="BL480" s="19" t="s">
        <v>147</v>
      </c>
      <c r="BM480" s="217" t="s">
        <v>650</v>
      </c>
    </row>
    <row r="481" s="2" customFormat="1">
      <c r="A481" s="40"/>
      <c r="B481" s="41"/>
      <c r="C481" s="42"/>
      <c r="D481" s="219" t="s">
        <v>149</v>
      </c>
      <c r="E481" s="42"/>
      <c r="F481" s="220" t="s">
        <v>651</v>
      </c>
      <c r="G481" s="42"/>
      <c r="H481" s="42"/>
      <c r="I481" s="221"/>
      <c r="J481" s="42"/>
      <c r="K481" s="42"/>
      <c r="L481" s="46"/>
      <c r="M481" s="222"/>
      <c r="N481" s="223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149</v>
      </c>
      <c r="AU481" s="19" t="s">
        <v>87</v>
      </c>
    </row>
    <row r="482" s="2" customFormat="1" ht="16.5" customHeight="1">
      <c r="A482" s="40"/>
      <c r="B482" s="41"/>
      <c r="C482" s="267" t="s">
        <v>652</v>
      </c>
      <c r="D482" s="267" t="s">
        <v>321</v>
      </c>
      <c r="E482" s="268" t="s">
        <v>653</v>
      </c>
      <c r="F482" s="269" t="s">
        <v>654</v>
      </c>
      <c r="G482" s="270" t="s">
        <v>372</v>
      </c>
      <c r="H482" s="271">
        <v>6</v>
      </c>
      <c r="I482" s="272"/>
      <c r="J482" s="273">
        <f>ROUND(I482*H482,2)</f>
        <v>0</v>
      </c>
      <c r="K482" s="269" t="s">
        <v>75</v>
      </c>
      <c r="L482" s="274"/>
      <c r="M482" s="275" t="s">
        <v>75</v>
      </c>
      <c r="N482" s="276" t="s">
        <v>47</v>
      </c>
      <c r="O482" s="86"/>
      <c r="P482" s="215">
        <f>O482*H482</f>
        <v>0</v>
      </c>
      <c r="Q482" s="215">
        <v>0.041700000000000001</v>
      </c>
      <c r="R482" s="215">
        <f>Q482*H482</f>
        <v>0.25019999999999998</v>
      </c>
      <c r="S482" s="215">
        <v>0</v>
      </c>
      <c r="T482" s="216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17" t="s">
        <v>186</v>
      </c>
      <c r="AT482" s="217" t="s">
        <v>321</v>
      </c>
      <c r="AU482" s="217" t="s">
        <v>87</v>
      </c>
      <c r="AY482" s="19" t="s">
        <v>140</v>
      </c>
      <c r="BE482" s="218">
        <f>IF(N482="základní",J482,0)</f>
        <v>0</v>
      </c>
      <c r="BF482" s="218">
        <f>IF(N482="snížená",J482,0)</f>
        <v>0</v>
      </c>
      <c r="BG482" s="218">
        <f>IF(N482="zákl. přenesená",J482,0)</f>
        <v>0</v>
      </c>
      <c r="BH482" s="218">
        <f>IF(N482="sníž. přenesená",J482,0)</f>
        <v>0</v>
      </c>
      <c r="BI482" s="218">
        <f>IF(N482="nulová",J482,0)</f>
        <v>0</v>
      </c>
      <c r="BJ482" s="19" t="s">
        <v>85</v>
      </c>
      <c r="BK482" s="218">
        <f>ROUND(I482*H482,2)</f>
        <v>0</v>
      </c>
      <c r="BL482" s="19" t="s">
        <v>147</v>
      </c>
      <c r="BM482" s="217" t="s">
        <v>655</v>
      </c>
    </row>
    <row r="483" s="2" customFormat="1">
      <c r="A483" s="40"/>
      <c r="B483" s="41"/>
      <c r="C483" s="42"/>
      <c r="D483" s="219" t="s">
        <v>149</v>
      </c>
      <c r="E483" s="42"/>
      <c r="F483" s="220" t="s">
        <v>654</v>
      </c>
      <c r="G483" s="42"/>
      <c r="H483" s="42"/>
      <c r="I483" s="221"/>
      <c r="J483" s="42"/>
      <c r="K483" s="42"/>
      <c r="L483" s="46"/>
      <c r="M483" s="222"/>
      <c r="N483" s="223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149</v>
      </c>
      <c r="AU483" s="19" t="s">
        <v>87</v>
      </c>
    </row>
    <row r="484" s="2" customFormat="1" ht="16.5" customHeight="1">
      <c r="A484" s="40"/>
      <c r="B484" s="41"/>
      <c r="C484" s="267" t="s">
        <v>656</v>
      </c>
      <c r="D484" s="267" t="s">
        <v>321</v>
      </c>
      <c r="E484" s="268" t="s">
        <v>657</v>
      </c>
      <c r="F484" s="269" t="s">
        <v>658</v>
      </c>
      <c r="G484" s="270" t="s">
        <v>372</v>
      </c>
      <c r="H484" s="271">
        <v>2</v>
      </c>
      <c r="I484" s="272"/>
      <c r="J484" s="273">
        <f>ROUND(I484*H484,2)</f>
        <v>0</v>
      </c>
      <c r="K484" s="269" t="s">
        <v>75</v>
      </c>
      <c r="L484" s="274"/>
      <c r="M484" s="275" t="s">
        <v>75</v>
      </c>
      <c r="N484" s="276" t="s">
        <v>47</v>
      </c>
      <c r="O484" s="86"/>
      <c r="P484" s="215">
        <f>O484*H484</f>
        <v>0</v>
      </c>
      <c r="Q484" s="215">
        <v>0.048500000000000001</v>
      </c>
      <c r="R484" s="215">
        <f>Q484*H484</f>
        <v>0.097000000000000003</v>
      </c>
      <c r="S484" s="215">
        <v>0</v>
      </c>
      <c r="T484" s="216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17" t="s">
        <v>186</v>
      </c>
      <c r="AT484" s="217" t="s">
        <v>321</v>
      </c>
      <c r="AU484" s="217" t="s">
        <v>87</v>
      </c>
      <c r="AY484" s="19" t="s">
        <v>140</v>
      </c>
      <c r="BE484" s="218">
        <f>IF(N484="základní",J484,0)</f>
        <v>0</v>
      </c>
      <c r="BF484" s="218">
        <f>IF(N484="snížená",J484,0)</f>
        <v>0</v>
      </c>
      <c r="BG484" s="218">
        <f>IF(N484="zákl. přenesená",J484,0)</f>
        <v>0</v>
      </c>
      <c r="BH484" s="218">
        <f>IF(N484="sníž. přenesená",J484,0)</f>
        <v>0</v>
      </c>
      <c r="BI484" s="218">
        <f>IF(N484="nulová",J484,0)</f>
        <v>0</v>
      </c>
      <c r="BJ484" s="19" t="s">
        <v>85</v>
      </c>
      <c r="BK484" s="218">
        <f>ROUND(I484*H484,2)</f>
        <v>0</v>
      </c>
      <c r="BL484" s="19" t="s">
        <v>147</v>
      </c>
      <c r="BM484" s="217" t="s">
        <v>659</v>
      </c>
    </row>
    <row r="485" s="2" customFormat="1">
      <c r="A485" s="40"/>
      <c r="B485" s="41"/>
      <c r="C485" s="42"/>
      <c r="D485" s="219" t="s">
        <v>149</v>
      </c>
      <c r="E485" s="42"/>
      <c r="F485" s="220" t="s">
        <v>658</v>
      </c>
      <c r="G485" s="42"/>
      <c r="H485" s="42"/>
      <c r="I485" s="221"/>
      <c r="J485" s="42"/>
      <c r="K485" s="42"/>
      <c r="L485" s="46"/>
      <c r="M485" s="222"/>
      <c r="N485" s="223"/>
      <c r="O485" s="86"/>
      <c r="P485" s="86"/>
      <c r="Q485" s="86"/>
      <c r="R485" s="86"/>
      <c r="S485" s="86"/>
      <c r="T485" s="87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149</v>
      </c>
      <c r="AU485" s="19" t="s">
        <v>87</v>
      </c>
    </row>
    <row r="486" s="2" customFormat="1" ht="16.5" customHeight="1">
      <c r="A486" s="40"/>
      <c r="B486" s="41"/>
      <c r="C486" s="267" t="s">
        <v>660</v>
      </c>
      <c r="D486" s="267" t="s">
        <v>321</v>
      </c>
      <c r="E486" s="268" t="s">
        <v>661</v>
      </c>
      <c r="F486" s="269" t="s">
        <v>662</v>
      </c>
      <c r="G486" s="270" t="s">
        <v>372</v>
      </c>
      <c r="H486" s="271">
        <v>1</v>
      </c>
      <c r="I486" s="272"/>
      <c r="J486" s="273">
        <f>ROUND(I486*H486,2)</f>
        <v>0</v>
      </c>
      <c r="K486" s="269" t="s">
        <v>75</v>
      </c>
      <c r="L486" s="274"/>
      <c r="M486" s="275" t="s">
        <v>75</v>
      </c>
      <c r="N486" s="276" t="s">
        <v>47</v>
      </c>
      <c r="O486" s="86"/>
      <c r="P486" s="215">
        <f>O486*H486</f>
        <v>0</v>
      </c>
      <c r="Q486" s="215">
        <v>0.042599999999999999</v>
      </c>
      <c r="R486" s="215">
        <f>Q486*H486</f>
        <v>0.042599999999999999</v>
      </c>
      <c r="S486" s="215">
        <v>0</v>
      </c>
      <c r="T486" s="216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17" t="s">
        <v>186</v>
      </c>
      <c r="AT486" s="217" t="s">
        <v>321</v>
      </c>
      <c r="AU486" s="217" t="s">
        <v>87</v>
      </c>
      <c r="AY486" s="19" t="s">
        <v>140</v>
      </c>
      <c r="BE486" s="218">
        <f>IF(N486="základní",J486,0)</f>
        <v>0</v>
      </c>
      <c r="BF486" s="218">
        <f>IF(N486="snížená",J486,0)</f>
        <v>0</v>
      </c>
      <c r="BG486" s="218">
        <f>IF(N486="zákl. přenesená",J486,0)</f>
        <v>0</v>
      </c>
      <c r="BH486" s="218">
        <f>IF(N486="sníž. přenesená",J486,0)</f>
        <v>0</v>
      </c>
      <c r="BI486" s="218">
        <f>IF(N486="nulová",J486,0)</f>
        <v>0</v>
      </c>
      <c r="BJ486" s="19" t="s">
        <v>85</v>
      </c>
      <c r="BK486" s="218">
        <f>ROUND(I486*H486,2)</f>
        <v>0</v>
      </c>
      <c r="BL486" s="19" t="s">
        <v>147</v>
      </c>
      <c r="BM486" s="217" t="s">
        <v>663</v>
      </c>
    </row>
    <row r="487" s="2" customFormat="1">
      <c r="A487" s="40"/>
      <c r="B487" s="41"/>
      <c r="C487" s="42"/>
      <c r="D487" s="219" t="s">
        <v>149</v>
      </c>
      <c r="E487" s="42"/>
      <c r="F487" s="220" t="s">
        <v>662</v>
      </c>
      <c r="G487" s="42"/>
      <c r="H487" s="42"/>
      <c r="I487" s="221"/>
      <c r="J487" s="42"/>
      <c r="K487" s="42"/>
      <c r="L487" s="46"/>
      <c r="M487" s="222"/>
      <c r="N487" s="223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149</v>
      </c>
      <c r="AU487" s="19" t="s">
        <v>87</v>
      </c>
    </row>
    <row r="488" s="2" customFormat="1" ht="16.5" customHeight="1">
      <c r="A488" s="40"/>
      <c r="B488" s="41"/>
      <c r="C488" s="267" t="s">
        <v>664</v>
      </c>
      <c r="D488" s="267" t="s">
        <v>321</v>
      </c>
      <c r="E488" s="268" t="s">
        <v>665</v>
      </c>
      <c r="F488" s="269" t="s">
        <v>666</v>
      </c>
      <c r="G488" s="270" t="s">
        <v>372</v>
      </c>
      <c r="H488" s="271">
        <v>1</v>
      </c>
      <c r="I488" s="272"/>
      <c r="J488" s="273">
        <f>ROUND(I488*H488,2)</f>
        <v>0</v>
      </c>
      <c r="K488" s="269" t="s">
        <v>75</v>
      </c>
      <c r="L488" s="274"/>
      <c r="M488" s="275" t="s">
        <v>75</v>
      </c>
      <c r="N488" s="276" t="s">
        <v>47</v>
      </c>
      <c r="O488" s="86"/>
      <c r="P488" s="215">
        <f>O488*H488</f>
        <v>0</v>
      </c>
      <c r="Q488" s="215">
        <v>0.058000000000000003</v>
      </c>
      <c r="R488" s="215">
        <f>Q488*H488</f>
        <v>0.058000000000000003</v>
      </c>
      <c r="S488" s="215">
        <v>0</v>
      </c>
      <c r="T488" s="216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17" t="s">
        <v>186</v>
      </c>
      <c r="AT488" s="217" t="s">
        <v>321</v>
      </c>
      <c r="AU488" s="217" t="s">
        <v>87</v>
      </c>
      <c r="AY488" s="19" t="s">
        <v>140</v>
      </c>
      <c r="BE488" s="218">
        <f>IF(N488="základní",J488,0)</f>
        <v>0</v>
      </c>
      <c r="BF488" s="218">
        <f>IF(N488="snížená",J488,0)</f>
        <v>0</v>
      </c>
      <c r="BG488" s="218">
        <f>IF(N488="zákl. přenesená",J488,0)</f>
        <v>0</v>
      </c>
      <c r="BH488" s="218">
        <f>IF(N488="sníž. přenesená",J488,0)</f>
        <v>0</v>
      </c>
      <c r="BI488" s="218">
        <f>IF(N488="nulová",J488,0)</f>
        <v>0</v>
      </c>
      <c r="BJ488" s="19" t="s">
        <v>85</v>
      </c>
      <c r="BK488" s="218">
        <f>ROUND(I488*H488,2)</f>
        <v>0</v>
      </c>
      <c r="BL488" s="19" t="s">
        <v>147</v>
      </c>
      <c r="BM488" s="217" t="s">
        <v>667</v>
      </c>
    </row>
    <row r="489" s="2" customFormat="1">
      <c r="A489" s="40"/>
      <c r="B489" s="41"/>
      <c r="C489" s="42"/>
      <c r="D489" s="219" t="s">
        <v>149</v>
      </c>
      <c r="E489" s="42"/>
      <c r="F489" s="220" t="s">
        <v>666</v>
      </c>
      <c r="G489" s="42"/>
      <c r="H489" s="42"/>
      <c r="I489" s="221"/>
      <c r="J489" s="42"/>
      <c r="K489" s="42"/>
      <c r="L489" s="46"/>
      <c r="M489" s="222"/>
      <c r="N489" s="223"/>
      <c r="O489" s="86"/>
      <c r="P489" s="86"/>
      <c r="Q489" s="86"/>
      <c r="R489" s="86"/>
      <c r="S489" s="86"/>
      <c r="T489" s="87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T489" s="19" t="s">
        <v>149</v>
      </c>
      <c r="AU489" s="19" t="s">
        <v>87</v>
      </c>
    </row>
    <row r="490" s="2" customFormat="1" ht="16.5" customHeight="1">
      <c r="A490" s="40"/>
      <c r="B490" s="41"/>
      <c r="C490" s="206" t="s">
        <v>668</v>
      </c>
      <c r="D490" s="206" t="s">
        <v>142</v>
      </c>
      <c r="E490" s="207" t="s">
        <v>669</v>
      </c>
      <c r="F490" s="208" t="s">
        <v>670</v>
      </c>
      <c r="G490" s="209" t="s">
        <v>145</v>
      </c>
      <c r="H490" s="210">
        <v>0.63</v>
      </c>
      <c r="I490" s="211"/>
      <c r="J490" s="212">
        <f>ROUND(I490*H490,2)</f>
        <v>0</v>
      </c>
      <c r="K490" s="208" t="s">
        <v>146</v>
      </c>
      <c r="L490" s="46"/>
      <c r="M490" s="213" t="s">
        <v>75</v>
      </c>
      <c r="N490" s="214" t="s">
        <v>47</v>
      </c>
      <c r="O490" s="86"/>
      <c r="P490" s="215">
        <f>O490*H490</f>
        <v>0</v>
      </c>
      <c r="Q490" s="215">
        <v>0.045539999999999997</v>
      </c>
      <c r="R490" s="215">
        <f>Q490*H490</f>
        <v>0.028690199999999999</v>
      </c>
      <c r="S490" s="215">
        <v>0</v>
      </c>
      <c r="T490" s="216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17" t="s">
        <v>147</v>
      </c>
      <c r="AT490" s="217" t="s">
        <v>142</v>
      </c>
      <c r="AU490" s="217" t="s">
        <v>87</v>
      </c>
      <c r="AY490" s="19" t="s">
        <v>140</v>
      </c>
      <c r="BE490" s="218">
        <f>IF(N490="základní",J490,0)</f>
        <v>0</v>
      </c>
      <c r="BF490" s="218">
        <f>IF(N490="snížená",J490,0)</f>
        <v>0</v>
      </c>
      <c r="BG490" s="218">
        <f>IF(N490="zákl. přenesená",J490,0)</f>
        <v>0</v>
      </c>
      <c r="BH490" s="218">
        <f>IF(N490="sníž. přenesená",J490,0)</f>
        <v>0</v>
      </c>
      <c r="BI490" s="218">
        <f>IF(N490="nulová",J490,0)</f>
        <v>0</v>
      </c>
      <c r="BJ490" s="19" t="s">
        <v>85</v>
      </c>
      <c r="BK490" s="218">
        <f>ROUND(I490*H490,2)</f>
        <v>0</v>
      </c>
      <c r="BL490" s="19" t="s">
        <v>147</v>
      </c>
      <c r="BM490" s="217" t="s">
        <v>671</v>
      </c>
    </row>
    <row r="491" s="2" customFormat="1">
      <c r="A491" s="40"/>
      <c r="B491" s="41"/>
      <c r="C491" s="42"/>
      <c r="D491" s="219" t="s">
        <v>149</v>
      </c>
      <c r="E491" s="42"/>
      <c r="F491" s="220" t="s">
        <v>672</v>
      </c>
      <c r="G491" s="42"/>
      <c r="H491" s="42"/>
      <c r="I491" s="221"/>
      <c r="J491" s="42"/>
      <c r="K491" s="42"/>
      <c r="L491" s="46"/>
      <c r="M491" s="222"/>
      <c r="N491" s="223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149</v>
      </c>
      <c r="AU491" s="19" t="s">
        <v>87</v>
      </c>
    </row>
    <row r="492" s="2" customFormat="1" ht="16.5" customHeight="1">
      <c r="A492" s="40"/>
      <c r="B492" s="41"/>
      <c r="C492" s="206" t="s">
        <v>673</v>
      </c>
      <c r="D492" s="206" t="s">
        <v>142</v>
      </c>
      <c r="E492" s="207" t="s">
        <v>674</v>
      </c>
      <c r="F492" s="208" t="s">
        <v>675</v>
      </c>
      <c r="G492" s="209" t="s">
        <v>372</v>
      </c>
      <c r="H492" s="210">
        <v>1</v>
      </c>
      <c r="I492" s="211"/>
      <c r="J492" s="212">
        <f>ROUND(I492*H492,2)</f>
        <v>0</v>
      </c>
      <c r="K492" s="208" t="s">
        <v>75</v>
      </c>
      <c r="L492" s="46"/>
      <c r="M492" s="213" t="s">
        <v>75</v>
      </c>
      <c r="N492" s="214" t="s">
        <v>47</v>
      </c>
      <c r="O492" s="86"/>
      <c r="P492" s="215">
        <f>O492*H492</f>
        <v>0</v>
      </c>
      <c r="Q492" s="215">
        <v>0</v>
      </c>
      <c r="R492" s="215">
        <f>Q492*H492</f>
        <v>0</v>
      </c>
      <c r="S492" s="215">
        <v>0</v>
      </c>
      <c r="T492" s="216">
        <f>S492*H492</f>
        <v>0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17" t="s">
        <v>147</v>
      </c>
      <c r="AT492" s="217" t="s">
        <v>142</v>
      </c>
      <c r="AU492" s="217" t="s">
        <v>87</v>
      </c>
      <c r="AY492" s="19" t="s">
        <v>140</v>
      </c>
      <c r="BE492" s="218">
        <f>IF(N492="základní",J492,0)</f>
        <v>0</v>
      </c>
      <c r="BF492" s="218">
        <f>IF(N492="snížená",J492,0)</f>
        <v>0</v>
      </c>
      <c r="BG492" s="218">
        <f>IF(N492="zákl. přenesená",J492,0)</f>
        <v>0</v>
      </c>
      <c r="BH492" s="218">
        <f>IF(N492="sníž. přenesená",J492,0)</f>
        <v>0</v>
      </c>
      <c r="BI492" s="218">
        <f>IF(N492="nulová",J492,0)</f>
        <v>0</v>
      </c>
      <c r="BJ492" s="19" t="s">
        <v>85</v>
      </c>
      <c r="BK492" s="218">
        <f>ROUND(I492*H492,2)</f>
        <v>0</v>
      </c>
      <c r="BL492" s="19" t="s">
        <v>147</v>
      </c>
      <c r="BM492" s="217" t="s">
        <v>676</v>
      </c>
    </row>
    <row r="493" s="2" customFormat="1">
      <c r="A493" s="40"/>
      <c r="B493" s="41"/>
      <c r="C493" s="42"/>
      <c r="D493" s="219" t="s">
        <v>149</v>
      </c>
      <c r="E493" s="42"/>
      <c r="F493" s="220" t="s">
        <v>675</v>
      </c>
      <c r="G493" s="42"/>
      <c r="H493" s="42"/>
      <c r="I493" s="221"/>
      <c r="J493" s="42"/>
      <c r="K493" s="42"/>
      <c r="L493" s="46"/>
      <c r="M493" s="222"/>
      <c r="N493" s="223"/>
      <c r="O493" s="86"/>
      <c r="P493" s="86"/>
      <c r="Q493" s="86"/>
      <c r="R493" s="86"/>
      <c r="S493" s="86"/>
      <c r="T493" s="87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T493" s="19" t="s">
        <v>149</v>
      </c>
      <c r="AU493" s="19" t="s">
        <v>87</v>
      </c>
    </row>
    <row r="494" s="2" customFormat="1">
      <c r="A494" s="40"/>
      <c r="B494" s="41"/>
      <c r="C494" s="42"/>
      <c r="D494" s="219" t="s">
        <v>378</v>
      </c>
      <c r="E494" s="42"/>
      <c r="F494" s="277" t="s">
        <v>677</v>
      </c>
      <c r="G494" s="42"/>
      <c r="H494" s="42"/>
      <c r="I494" s="221"/>
      <c r="J494" s="42"/>
      <c r="K494" s="42"/>
      <c r="L494" s="46"/>
      <c r="M494" s="222"/>
      <c r="N494" s="223"/>
      <c r="O494" s="86"/>
      <c r="P494" s="86"/>
      <c r="Q494" s="86"/>
      <c r="R494" s="86"/>
      <c r="S494" s="86"/>
      <c r="T494" s="87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9" t="s">
        <v>378</v>
      </c>
      <c r="AU494" s="19" t="s">
        <v>87</v>
      </c>
    </row>
    <row r="495" s="2" customFormat="1" ht="16.5" customHeight="1">
      <c r="A495" s="40"/>
      <c r="B495" s="41"/>
      <c r="C495" s="206" t="s">
        <v>678</v>
      </c>
      <c r="D495" s="206" t="s">
        <v>142</v>
      </c>
      <c r="E495" s="207" t="s">
        <v>679</v>
      </c>
      <c r="F495" s="208" t="s">
        <v>680</v>
      </c>
      <c r="G495" s="209" t="s">
        <v>372</v>
      </c>
      <c r="H495" s="210">
        <v>6</v>
      </c>
      <c r="I495" s="211"/>
      <c r="J495" s="212">
        <f>ROUND(I495*H495,2)</f>
        <v>0</v>
      </c>
      <c r="K495" s="208" t="s">
        <v>146</v>
      </c>
      <c r="L495" s="46"/>
      <c r="M495" s="213" t="s">
        <v>75</v>
      </c>
      <c r="N495" s="214" t="s">
        <v>47</v>
      </c>
      <c r="O495" s="86"/>
      <c r="P495" s="215">
        <f>O495*H495</f>
        <v>0</v>
      </c>
      <c r="Q495" s="215">
        <v>0.0016199999999999999</v>
      </c>
      <c r="R495" s="215">
        <f>Q495*H495</f>
        <v>0.0097199999999999995</v>
      </c>
      <c r="S495" s="215">
        <v>0</v>
      </c>
      <c r="T495" s="216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17" t="s">
        <v>147</v>
      </c>
      <c r="AT495" s="217" t="s">
        <v>142</v>
      </c>
      <c r="AU495" s="217" t="s">
        <v>87</v>
      </c>
      <c r="AY495" s="19" t="s">
        <v>140</v>
      </c>
      <c r="BE495" s="218">
        <f>IF(N495="základní",J495,0)</f>
        <v>0</v>
      </c>
      <c r="BF495" s="218">
        <f>IF(N495="snížená",J495,0)</f>
        <v>0</v>
      </c>
      <c r="BG495" s="218">
        <f>IF(N495="zákl. přenesená",J495,0)</f>
        <v>0</v>
      </c>
      <c r="BH495" s="218">
        <f>IF(N495="sníž. přenesená",J495,0)</f>
        <v>0</v>
      </c>
      <c r="BI495" s="218">
        <f>IF(N495="nulová",J495,0)</f>
        <v>0</v>
      </c>
      <c r="BJ495" s="19" t="s">
        <v>85</v>
      </c>
      <c r="BK495" s="218">
        <f>ROUND(I495*H495,2)</f>
        <v>0</v>
      </c>
      <c r="BL495" s="19" t="s">
        <v>147</v>
      </c>
      <c r="BM495" s="217" t="s">
        <v>681</v>
      </c>
    </row>
    <row r="496" s="2" customFormat="1">
      <c r="A496" s="40"/>
      <c r="B496" s="41"/>
      <c r="C496" s="42"/>
      <c r="D496" s="219" t="s">
        <v>149</v>
      </c>
      <c r="E496" s="42"/>
      <c r="F496" s="220" t="s">
        <v>682</v>
      </c>
      <c r="G496" s="42"/>
      <c r="H496" s="42"/>
      <c r="I496" s="221"/>
      <c r="J496" s="42"/>
      <c r="K496" s="42"/>
      <c r="L496" s="46"/>
      <c r="M496" s="222"/>
      <c r="N496" s="223"/>
      <c r="O496" s="86"/>
      <c r="P496" s="86"/>
      <c r="Q496" s="86"/>
      <c r="R496" s="86"/>
      <c r="S496" s="86"/>
      <c r="T496" s="87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T496" s="19" t="s">
        <v>149</v>
      </c>
      <c r="AU496" s="19" t="s">
        <v>87</v>
      </c>
    </row>
    <row r="497" s="2" customFormat="1" ht="16.5" customHeight="1">
      <c r="A497" s="40"/>
      <c r="B497" s="41"/>
      <c r="C497" s="267" t="s">
        <v>683</v>
      </c>
      <c r="D497" s="267" t="s">
        <v>321</v>
      </c>
      <c r="E497" s="268" t="s">
        <v>684</v>
      </c>
      <c r="F497" s="269" t="s">
        <v>685</v>
      </c>
      <c r="G497" s="270" t="s">
        <v>372</v>
      </c>
      <c r="H497" s="271">
        <v>6</v>
      </c>
      <c r="I497" s="272"/>
      <c r="J497" s="273">
        <f>ROUND(I497*H497,2)</f>
        <v>0</v>
      </c>
      <c r="K497" s="269" t="s">
        <v>75</v>
      </c>
      <c r="L497" s="274"/>
      <c r="M497" s="275" t="s">
        <v>75</v>
      </c>
      <c r="N497" s="276" t="s">
        <v>47</v>
      </c>
      <c r="O497" s="86"/>
      <c r="P497" s="215">
        <f>O497*H497</f>
        <v>0</v>
      </c>
      <c r="Q497" s="215">
        <v>0.019</v>
      </c>
      <c r="R497" s="215">
        <f>Q497*H497</f>
        <v>0.11399999999999999</v>
      </c>
      <c r="S497" s="215">
        <v>0</v>
      </c>
      <c r="T497" s="216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17" t="s">
        <v>186</v>
      </c>
      <c r="AT497" s="217" t="s">
        <v>321</v>
      </c>
      <c r="AU497" s="217" t="s">
        <v>87</v>
      </c>
      <c r="AY497" s="19" t="s">
        <v>140</v>
      </c>
      <c r="BE497" s="218">
        <f>IF(N497="základní",J497,0)</f>
        <v>0</v>
      </c>
      <c r="BF497" s="218">
        <f>IF(N497="snížená",J497,0)</f>
        <v>0</v>
      </c>
      <c r="BG497" s="218">
        <f>IF(N497="zákl. přenesená",J497,0)</f>
        <v>0</v>
      </c>
      <c r="BH497" s="218">
        <f>IF(N497="sníž. přenesená",J497,0)</f>
        <v>0</v>
      </c>
      <c r="BI497" s="218">
        <f>IF(N497="nulová",J497,0)</f>
        <v>0</v>
      </c>
      <c r="BJ497" s="19" t="s">
        <v>85</v>
      </c>
      <c r="BK497" s="218">
        <f>ROUND(I497*H497,2)</f>
        <v>0</v>
      </c>
      <c r="BL497" s="19" t="s">
        <v>147</v>
      </c>
      <c r="BM497" s="217" t="s">
        <v>686</v>
      </c>
    </row>
    <row r="498" s="2" customFormat="1">
      <c r="A498" s="40"/>
      <c r="B498" s="41"/>
      <c r="C498" s="42"/>
      <c r="D498" s="219" t="s">
        <v>149</v>
      </c>
      <c r="E498" s="42"/>
      <c r="F498" s="220" t="s">
        <v>685</v>
      </c>
      <c r="G498" s="42"/>
      <c r="H498" s="42"/>
      <c r="I498" s="221"/>
      <c r="J498" s="42"/>
      <c r="K498" s="42"/>
      <c r="L498" s="46"/>
      <c r="M498" s="222"/>
      <c r="N498" s="223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149</v>
      </c>
      <c r="AU498" s="19" t="s">
        <v>87</v>
      </c>
    </row>
    <row r="499" s="2" customFormat="1" ht="16.5" customHeight="1">
      <c r="A499" s="40"/>
      <c r="B499" s="41"/>
      <c r="C499" s="267" t="s">
        <v>687</v>
      </c>
      <c r="D499" s="267" t="s">
        <v>321</v>
      </c>
      <c r="E499" s="268" t="s">
        <v>688</v>
      </c>
      <c r="F499" s="269" t="s">
        <v>689</v>
      </c>
      <c r="G499" s="270" t="s">
        <v>372</v>
      </c>
      <c r="H499" s="271">
        <v>6</v>
      </c>
      <c r="I499" s="272"/>
      <c r="J499" s="273">
        <f>ROUND(I499*H499,2)</f>
        <v>0</v>
      </c>
      <c r="K499" s="269" t="s">
        <v>75</v>
      </c>
      <c r="L499" s="274"/>
      <c r="M499" s="275" t="s">
        <v>75</v>
      </c>
      <c r="N499" s="276" t="s">
        <v>47</v>
      </c>
      <c r="O499" s="86"/>
      <c r="P499" s="215">
        <f>O499*H499</f>
        <v>0</v>
      </c>
      <c r="Q499" s="215">
        <v>0.0060000000000000001</v>
      </c>
      <c r="R499" s="215">
        <f>Q499*H499</f>
        <v>0.036000000000000004</v>
      </c>
      <c r="S499" s="215">
        <v>0</v>
      </c>
      <c r="T499" s="216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17" t="s">
        <v>186</v>
      </c>
      <c r="AT499" s="217" t="s">
        <v>321</v>
      </c>
      <c r="AU499" s="217" t="s">
        <v>87</v>
      </c>
      <c r="AY499" s="19" t="s">
        <v>140</v>
      </c>
      <c r="BE499" s="218">
        <f>IF(N499="základní",J499,0)</f>
        <v>0</v>
      </c>
      <c r="BF499" s="218">
        <f>IF(N499="snížená",J499,0)</f>
        <v>0</v>
      </c>
      <c r="BG499" s="218">
        <f>IF(N499="zákl. přenesená",J499,0)</f>
        <v>0</v>
      </c>
      <c r="BH499" s="218">
        <f>IF(N499="sníž. přenesená",J499,0)</f>
        <v>0</v>
      </c>
      <c r="BI499" s="218">
        <f>IF(N499="nulová",J499,0)</f>
        <v>0</v>
      </c>
      <c r="BJ499" s="19" t="s">
        <v>85</v>
      </c>
      <c r="BK499" s="218">
        <f>ROUND(I499*H499,2)</f>
        <v>0</v>
      </c>
      <c r="BL499" s="19" t="s">
        <v>147</v>
      </c>
      <c r="BM499" s="217" t="s">
        <v>690</v>
      </c>
    </row>
    <row r="500" s="2" customFormat="1">
      <c r="A500" s="40"/>
      <c r="B500" s="41"/>
      <c r="C500" s="42"/>
      <c r="D500" s="219" t="s">
        <v>149</v>
      </c>
      <c r="E500" s="42"/>
      <c r="F500" s="220" t="s">
        <v>689</v>
      </c>
      <c r="G500" s="42"/>
      <c r="H500" s="42"/>
      <c r="I500" s="221"/>
      <c r="J500" s="42"/>
      <c r="K500" s="42"/>
      <c r="L500" s="46"/>
      <c r="M500" s="222"/>
      <c r="N500" s="223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149</v>
      </c>
      <c r="AU500" s="19" t="s">
        <v>87</v>
      </c>
    </row>
    <row r="501" s="2" customFormat="1" ht="16.5" customHeight="1">
      <c r="A501" s="40"/>
      <c r="B501" s="41"/>
      <c r="C501" s="206" t="s">
        <v>691</v>
      </c>
      <c r="D501" s="206" t="s">
        <v>142</v>
      </c>
      <c r="E501" s="207" t="s">
        <v>692</v>
      </c>
      <c r="F501" s="208" t="s">
        <v>693</v>
      </c>
      <c r="G501" s="209" t="s">
        <v>372</v>
      </c>
      <c r="H501" s="210">
        <v>3</v>
      </c>
      <c r="I501" s="211"/>
      <c r="J501" s="212">
        <f>ROUND(I501*H501,2)</f>
        <v>0</v>
      </c>
      <c r="K501" s="208" t="s">
        <v>146</v>
      </c>
      <c r="L501" s="46"/>
      <c r="M501" s="213" t="s">
        <v>75</v>
      </c>
      <c r="N501" s="214" t="s">
        <v>47</v>
      </c>
      <c r="O501" s="86"/>
      <c r="P501" s="215">
        <f>O501*H501</f>
        <v>0</v>
      </c>
      <c r="Q501" s="215">
        <v>0.00034000000000000002</v>
      </c>
      <c r="R501" s="215">
        <f>Q501*H501</f>
        <v>0.0010200000000000001</v>
      </c>
      <c r="S501" s="215">
        <v>0</v>
      </c>
      <c r="T501" s="216">
        <f>S501*H501</f>
        <v>0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17" t="s">
        <v>147</v>
      </c>
      <c r="AT501" s="217" t="s">
        <v>142</v>
      </c>
      <c r="AU501" s="217" t="s">
        <v>87</v>
      </c>
      <c r="AY501" s="19" t="s">
        <v>140</v>
      </c>
      <c r="BE501" s="218">
        <f>IF(N501="základní",J501,0)</f>
        <v>0</v>
      </c>
      <c r="BF501" s="218">
        <f>IF(N501="snížená",J501,0)</f>
        <v>0</v>
      </c>
      <c r="BG501" s="218">
        <f>IF(N501="zákl. přenesená",J501,0)</f>
        <v>0</v>
      </c>
      <c r="BH501" s="218">
        <f>IF(N501="sníž. přenesená",J501,0)</f>
        <v>0</v>
      </c>
      <c r="BI501" s="218">
        <f>IF(N501="nulová",J501,0)</f>
        <v>0</v>
      </c>
      <c r="BJ501" s="19" t="s">
        <v>85</v>
      </c>
      <c r="BK501" s="218">
        <f>ROUND(I501*H501,2)</f>
        <v>0</v>
      </c>
      <c r="BL501" s="19" t="s">
        <v>147</v>
      </c>
      <c r="BM501" s="217" t="s">
        <v>694</v>
      </c>
    </row>
    <row r="502" s="2" customFormat="1">
      <c r="A502" s="40"/>
      <c r="B502" s="41"/>
      <c r="C502" s="42"/>
      <c r="D502" s="219" t="s">
        <v>149</v>
      </c>
      <c r="E502" s="42"/>
      <c r="F502" s="220" t="s">
        <v>695</v>
      </c>
      <c r="G502" s="42"/>
      <c r="H502" s="42"/>
      <c r="I502" s="221"/>
      <c r="J502" s="42"/>
      <c r="K502" s="42"/>
      <c r="L502" s="46"/>
      <c r="M502" s="222"/>
      <c r="N502" s="223"/>
      <c r="O502" s="86"/>
      <c r="P502" s="86"/>
      <c r="Q502" s="86"/>
      <c r="R502" s="86"/>
      <c r="S502" s="86"/>
      <c r="T502" s="87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T502" s="19" t="s">
        <v>149</v>
      </c>
      <c r="AU502" s="19" t="s">
        <v>87</v>
      </c>
    </row>
    <row r="503" s="2" customFormat="1" ht="16.5" customHeight="1">
      <c r="A503" s="40"/>
      <c r="B503" s="41"/>
      <c r="C503" s="267" t="s">
        <v>696</v>
      </c>
      <c r="D503" s="267" t="s">
        <v>321</v>
      </c>
      <c r="E503" s="268" t="s">
        <v>697</v>
      </c>
      <c r="F503" s="269" t="s">
        <v>698</v>
      </c>
      <c r="G503" s="270" t="s">
        <v>372</v>
      </c>
      <c r="H503" s="271">
        <v>3</v>
      </c>
      <c r="I503" s="272"/>
      <c r="J503" s="273">
        <f>ROUND(I503*H503,2)</f>
        <v>0</v>
      </c>
      <c r="K503" s="269" t="s">
        <v>146</v>
      </c>
      <c r="L503" s="274"/>
      <c r="M503" s="275" t="s">
        <v>75</v>
      </c>
      <c r="N503" s="276" t="s">
        <v>47</v>
      </c>
      <c r="O503" s="86"/>
      <c r="P503" s="215">
        <f>O503*H503</f>
        <v>0</v>
      </c>
      <c r="Q503" s="215">
        <v>0.048000000000000001</v>
      </c>
      <c r="R503" s="215">
        <f>Q503*H503</f>
        <v>0.14400000000000002</v>
      </c>
      <c r="S503" s="215">
        <v>0</v>
      </c>
      <c r="T503" s="216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17" t="s">
        <v>186</v>
      </c>
      <c r="AT503" s="217" t="s">
        <v>321</v>
      </c>
      <c r="AU503" s="217" t="s">
        <v>87</v>
      </c>
      <c r="AY503" s="19" t="s">
        <v>140</v>
      </c>
      <c r="BE503" s="218">
        <f>IF(N503="základní",J503,0)</f>
        <v>0</v>
      </c>
      <c r="BF503" s="218">
        <f>IF(N503="snížená",J503,0)</f>
        <v>0</v>
      </c>
      <c r="BG503" s="218">
        <f>IF(N503="zákl. přenesená",J503,0)</f>
        <v>0</v>
      </c>
      <c r="BH503" s="218">
        <f>IF(N503="sníž. přenesená",J503,0)</f>
        <v>0</v>
      </c>
      <c r="BI503" s="218">
        <f>IF(N503="nulová",J503,0)</f>
        <v>0</v>
      </c>
      <c r="BJ503" s="19" t="s">
        <v>85</v>
      </c>
      <c r="BK503" s="218">
        <f>ROUND(I503*H503,2)</f>
        <v>0</v>
      </c>
      <c r="BL503" s="19" t="s">
        <v>147</v>
      </c>
      <c r="BM503" s="217" t="s">
        <v>699</v>
      </c>
    </row>
    <row r="504" s="2" customFormat="1">
      <c r="A504" s="40"/>
      <c r="B504" s="41"/>
      <c r="C504" s="42"/>
      <c r="D504" s="219" t="s">
        <v>149</v>
      </c>
      <c r="E504" s="42"/>
      <c r="F504" s="220" t="s">
        <v>698</v>
      </c>
      <c r="G504" s="42"/>
      <c r="H504" s="42"/>
      <c r="I504" s="221"/>
      <c r="J504" s="42"/>
      <c r="K504" s="42"/>
      <c r="L504" s="46"/>
      <c r="M504" s="222"/>
      <c r="N504" s="223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149</v>
      </c>
      <c r="AU504" s="19" t="s">
        <v>87</v>
      </c>
    </row>
    <row r="505" s="2" customFormat="1" ht="16.5" customHeight="1">
      <c r="A505" s="40"/>
      <c r="B505" s="41"/>
      <c r="C505" s="267" t="s">
        <v>700</v>
      </c>
      <c r="D505" s="267" t="s">
        <v>321</v>
      </c>
      <c r="E505" s="268" t="s">
        <v>701</v>
      </c>
      <c r="F505" s="269" t="s">
        <v>702</v>
      </c>
      <c r="G505" s="270" t="s">
        <v>464</v>
      </c>
      <c r="H505" s="271">
        <v>3</v>
      </c>
      <c r="I505" s="272"/>
      <c r="J505" s="273">
        <f>ROUND(I505*H505,2)</f>
        <v>0</v>
      </c>
      <c r="K505" s="269" t="s">
        <v>75</v>
      </c>
      <c r="L505" s="274"/>
      <c r="M505" s="275" t="s">
        <v>75</v>
      </c>
      <c r="N505" s="276" t="s">
        <v>47</v>
      </c>
      <c r="O505" s="86"/>
      <c r="P505" s="215">
        <f>O505*H505</f>
        <v>0</v>
      </c>
      <c r="Q505" s="215">
        <v>0</v>
      </c>
      <c r="R505" s="215">
        <f>Q505*H505</f>
        <v>0</v>
      </c>
      <c r="S505" s="215">
        <v>0</v>
      </c>
      <c r="T505" s="216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17" t="s">
        <v>186</v>
      </c>
      <c r="AT505" s="217" t="s">
        <v>321</v>
      </c>
      <c r="AU505" s="217" t="s">
        <v>87</v>
      </c>
      <c r="AY505" s="19" t="s">
        <v>140</v>
      </c>
      <c r="BE505" s="218">
        <f>IF(N505="základní",J505,0)</f>
        <v>0</v>
      </c>
      <c r="BF505" s="218">
        <f>IF(N505="snížená",J505,0)</f>
        <v>0</v>
      </c>
      <c r="BG505" s="218">
        <f>IF(N505="zákl. přenesená",J505,0)</f>
        <v>0</v>
      </c>
      <c r="BH505" s="218">
        <f>IF(N505="sníž. přenesená",J505,0)</f>
        <v>0</v>
      </c>
      <c r="BI505" s="218">
        <f>IF(N505="nulová",J505,0)</f>
        <v>0</v>
      </c>
      <c r="BJ505" s="19" t="s">
        <v>85</v>
      </c>
      <c r="BK505" s="218">
        <f>ROUND(I505*H505,2)</f>
        <v>0</v>
      </c>
      <c r="BL505" s="19" t="s">
        <v>147</v>
      </c>
      <c r="BM505" s="217" t="s">
        <v>703</v>
      </c>
    </row>
    <row r="506" s="2" customFormat="1">
      <c r="A506" s="40"/>
      <c r="B506" s="41"/>
      <c r="C506" s="42"/>
      <c r="D506" s="219" t="s">
        <v>149</v>
      </c>
      <c r="E506" s="42"/>
      <c r="F506" s="220" t="s">
        <v>702</v>
      </c>
      <c r="G506" s="42"/>
      <c r="H506" s="42"/>
      <c r="I506" s="221"/>
      <c r="J506" s="42"/>
      <c r="K506" s="42"/>
      <c r="L506" s="46"/>
      <c r="M506" s="222"/>
      <c r="N506" s="223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149</v>
      </c>
      <c r="AU506" s="19" t="s">
        <v>87</v>
      </c>
    </row>
    <row r="507" s="2" customFormat="1" ht="16.5" customHeight="1">
      <c r="A507" s="40"/>
      <c r="B507" s="41"/>
      <c r="C507" s="206" t="s">
        <v>704</v>
      </c>
      <c r="D507" s="206" t="s">
        <v>142</v>
      </c>
      <c r="E507" s="207" t="s">
        <v>705</v>
      </c>
      <c r="F507" s="208" t="s">
        <v>706</v>
      </c>
      <c r="G507" s="209" t="s">
        <v>372</v>
      </c>
      <c r="H507" s="210">
        <v>3</v>
      </c>
      <c r="I507" s="211"/>
      <c r="J507" s="212">
        <f>ROUND(I507*H507,2)</f>
        <v>0</v>
      </c>
      <c r="K507" s="208" t="s">
        <v>146</v>
      </c>
      <c r="L507" s="46"/>
      <c r="M507" s="213" t="s">
        <v>75</v>
      </c>
      <c r="N507" s="214" t="s">
        <v>47</v>
      </c>
      <c r="O507" s="86"/>
      <c r="P507" s="215">
        <f>O507*H507</f>
        <v>0</v>
      </c>
      <c r="Q507" s="215">
        <v>0.00165</v>
      </c>
      <c r="R507" s="215">
        <f>Q507*H507</f>
        <v>0.0049499999999999995</v>
      </c>
      <c r="S507" s="215">
        <v>0</v>
      </c>
      <c r="T507" s="216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17" t="s">
        <v>147</v>
      </c>
      <c r="AT507" s="217" t="s">
        <v>142</v>
      </c>
      <c r="AU507" s="217" t="s">
        <v>87</v>
      </c>
      <c r="AY507" s="19" t="s">
        <v>140</v>
      </c>
      <c r="BE507" s="218">
        <f>IF(N507="základní",J507,0)</f>
        <v>0</v>
      </c>
      <c r="BF507" s="218">
        <f>IF(N507="snížená",J507,0)</f>
        <v>0</v>
      </c>
      <c r="BG507" s="218">
        <f>IF(N507="zákl. přenesená",J507,0)</f>
        <v>0</v>
      </c>
      <c r="BH507" s="218">
        <f>IF(N507="sníž. přenesená",J507,0)</f>
        <v>0</v>
      </c>
      <c r="BI507" s="218">
        <f>IF(N507="nulová",J507,0)</f>
        <v>0</v>
      </c>
      <c r="BJ507" s="19" t="s">
        <v>85</v>
      </c>
      <c r="BK507" s="218">
        <f>ROUND(I507*H507,2)</f>
        <v>0</v>
      </c>
      <c r="BL507" s="19" t="s">
        <v>147</v>
      </c>
      <c r="BM507" s="217" t="s">
        <v>707</v>
      </c>
    </row>
    <row r="508" s="2" customFormat="1">
      <c r="A508" s="40"/>
      <c r="B508" s="41"/>
      <c r="C508" s="42"/>
      <c r="D508" s="219" t="s">
        <v>149</v>
      </c>
      <c r="E508" s="42"/>
      <c r="F508" s="220" t="s">
        <v>708</v>
      </c>
      <c r="G508" s="42"/>
      <c r="H508" s="42"/>
      <c r="I508" s="221"/>
      <c r="J508" s="42"/>
      <c r="K508" s="42"/>
      <c r="L508" s="46"/>
      <c r="M508" s="222"/>
      <c r="N508" s="223"/>
      <c r="O508" s="86"/>
      <c r="P508" s="86"/>
      <c r="Q508" s="86"/>
      <c r="R508" s="86"/>
      <c r="S508" s="86"/>
      <c r="T508" s="87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T508" s="19" t="s">
        <v>149</v>
      </c>
      <c r="AU508" s="19" t="s">
        <v>87</v>
      </c>
    </row>
    <row r="509" s="2" customFormat="1" ht="16.5" customHeight="1">
      <c r="A509" s="40"/>
      <c r="B509" s="41"/>
      <c r="C509" s="267" t="s">
        <v>709</v>
      </c>
      <c r="D509" s="267" t="s">
        <v>321</v>
      </c>
      <c r="E509" s="268" t="s">
        <v>710</v>
      </c>
      <c r="F509" s="269" t="s">
        <v>711</v>
      </c>
      <c r="G509" s="270" t="s">
        <v>372</v>
      </c>
      <c r="H509" s="271">
        <v>3</v>
      </c>
      <c r="I509" s="272"/>
      <c r="J509" s="273">
        <f>ROUND(I509*H509,2)</f>
        <v>0</v>
      </c>
      <c r="K509" s="269" t="s">
        <v>75</v>
      </c>
      <c r="L509" s="274"/>
      <c r="M509" s="275" t="s">
        <v>75</v>
      </c>
      <c r="N509" s="276" t="s">
        <v>47</v>
      </c>
      <c r="O509" s="86"/>
      <c r="P509" s="215">
        <f>O509*H509</f>
        <v>0</v>
      </c>
      <c r="Q509" s="215">
        <v>0.025999999999999999</v>
      </c>
      <c r="R509" s="215">
        <f>Q509*H509</f>
        <v>0.078</v>
      </c>
      <c r="S509" s="215">
        <v>0</v>
      </c>
      <c r="T509" s="216">
        <f>S509*H509</f>
        <v>0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17" t="s">
        <v>186</v>
      </c>
      <c r="AT509" s="217" t="s">
        <v>321</v>
      </c>
      <c r="AU509" s="217" t="s">
        <v>87</v>
      </c>
      <c r="AY509" s="19" t="s">
        <v>140</v>
      </c>
      <c r="BE509" s="218">
        <f>IF(N509="základní",J509,0)</f>
        <v>0</v>
      </c>
      <c r="BF509" s="218">
        <f>IF(N509="snížená",J509,0)</f>
        <v>0</v>
      </c>
      <c r="BG509" s="218">
        <f>IF(N509="zákl. přenesená",J509,0)</f>
        <v>0</v>
      </c>
      <c r="BH509" s="218">
        <f>IF(N509="sníž. přenesená",J509,0)</f>
        <v>0</v>
      </c>
      <c r="BI509" s="218">
        <f>IF(N509="nulová",J509,0)</f>
        <v>0</v>
      </c>
      <c r="BJ509" s="19" t="s">
        <v>85</v>
      </c>
      <c r="BK509" s="218">
        <f>ROUND(I509*H509,2)</f>
        <v>0</v>
      </c>
      <c r="BL509" s="19" t="s">
        <v>147</v>
      </c>
      <c r="BM509" s="217" t="s">
        <v>712</v>
      </c>
    </row>
    <row r="510" s="2" customFormat="1">
      <c r="A510" s="40"/>
      <c r="B510" s="41"/>
      <c r="C510" s="42"/>
      <c r="D510" s="219" t="s">
        <v>149</v>
      </c>
      <c r="E510" s="42"/>
      <c r="F510" s="220" t="s">
        <v>711</v>
      </c>
      <c r="G510" s="42"/>
      <c r="H510" s="42"/>
      <c r="I510" s="221"/>
      <c r="J510" s="42"/>
      <c r="K510" s="42"/>
      <c r="L510" s="46"/>
      <c r="M510" s="222"/>
      <c r="N510" s="223"/>
      <c r="O510" s="86"/>
      <c r="P510" s="86"/>
      <c r="Q510" s="86"/>
      <c r="R510" s="86"/>
      <c r="S510" s="86"/>
      <c r="T510" s="87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T510" s="19" t="s">
        <v>149</v>
      </c>
      <c r="AU510" s="19" t="s">
        <v>87</v>
      </c>
    </row>
    <row r="511" s="2" customFormat="1" ht="16.5" customHeight="1">
      <c r="A511" s="40"/>
      <c r="B511" s="41"/>
      <c r="C511" s="267" t="s">
        <v>713</v>
      </c>
      <c r="D511" s="267" t="s">
        <v>321</v>
      </c>
      <c r="E511" s="268" t="s">
        <v>714</v>
      </c>
      <c r="F511" s="269" t="s">
        <v>715</v>
      </c>
      <c r="G511" s="270" t="s">
        <v>372</v>
      </c>
      <c r="H511" s="271">
        <v>3</v>
      </c>
      <c r="I511" s="272"/>
      <c r="J511" s="273">
        <f>ROUND(I511*H511,2)</f>
        <v>0</v>
      </c>
      <c r="K511" s="269" t="s">
        <v>75</v>
      </c>
      <c r="L511" s="274"/>
      <c r="M511" s="275" t="s">
        <v>75</v>
      </c>
      <c r="N511" s="276" t="s">
        <v>47</v>
      </c>
      <c r="O511" s="86"/>
      <c r="P511" s="215">
        <f>O511*H511</f>
        <v>0</v>
      </c>
      <c r="Q511" s="215">
        <v>0.0060000000000000001</v>
      </c>
      <c r="R511" s="215">
        <f>Q511*H511</f>
        <v>0.018000000000000002</v>
      </c>
      <c r="S511" s="215">
        <v>0</v>
      </c>
      <c r="T511" s="216">
        <f>S511*H511</f>
        <v>0</v>
      </c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R511" s="217" t="s">
        <v>186</v>
      </c>
      <c r="AT511" s="217" t="s">
        <v>321</v>
      </c>
      <c r="AU511" s="217" t="s">
        <v>87</v>
      </c>
      <c r="AY511" s="19" t="s">
        <v>140</v>
      </c>
      <c r="BE511" s="218">
        <f>IF(N511="základní",J511,0)</f>
        <v>0</v>
      </c>
      <c r="BF511" s="218">
        <f>IF(N511="snížená",J511,0)</f>
        <v>0</v>
      </c>
      <c r="BG511" s="218">
        <f>IF(N511="zákl. přenesená",J511,0)</f>
        <v>0</v>
      </c>
      <c r="BH511" s="218">
        <f>IF(N511="sníž. přenesená",J511,0)</f>
        <v>0</v>
      </c>
      <c r="BI511" s="218">
        <f>IF(N511="nulová",J511,0)</f>
        <v>0</v>
      </c>
      <c r="BJ511" s="19" t="s">
        <v>85</v>
      </c>
      <c r="BK511" s="218">
        <f>ROUND(I511*H511,2)</f>
        <v>0</v>
      </c>
      <c r="BL511" s="19" t="s">
        <v>147</v>
      </c>
      <c r="BM511" s="217" t="s">
        <v>716</v>
      </c>
    </row>
    <row r="512" s="2" customFormat="1">
      <c r="A512" s="40"/>
      <c r="B512" s="41"/>
      <c r="C512" s="42"/>
      <c r="D512" s="219" t="s">
        <v>149</v>
      </c>
      <c r="E512" s="42"/>
      <c r="F512" s="220" t="s">
        <v>715</v>
      </c>
      <c r="G512" s="42"/>
      <c r="H512" s="42"/>
      <c r="I512" s="221"/>
      <c r="J512" s="42"/>
      <c r="K512" s="42"/>
      <c r="L512" s="46"/>
      <c r="M512" s="222"/>
      <c r="N512" s="223"/>
      <c r="O512" s="86"/>
      <c r="P512" s="86"/>
      <c r="Q512" s="86"/>
      <c r="R512" s="86"/>
      <c r="S512" s="86"/>
      <c r="T512" s="87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T512" s="19" t="s">
        <v>149</v>
      </c>
      <c r="AU512" s="19" t="s">
        <v>87</v>
      </c>
    </row>
    <row r="513" s="2" customFormat="1" ht="16.5" customHeight="1">
      <c r="A513" s="40"/>
      <c r="B513" s="41"/>
      <c r="C513" s="206" t="s">
        <v>717</v>
      </c>
      <c r="D513" s="206" t="s">
        <v>142</v>
      </c>
      <c r="E513" s="207" t="s">
        <v>718</v>
      </c>
      <c r="F513" s="208" t="s">
        <v>719</v>
      </c>
      <c r="G513" s="209" t="s">
        <v>372</v>
      </c>
      <c r="H513" s="210">
        <v>1</v>
      </c>
      <c r="I513" s="211"/>
      <c r="J513" s="212">
        <f>ROUND(I513*H513,2)</f>
        <v>0</v>
      </c>
      <c r="K513" s="208" t="s">
        <v>146</v>
      </c>
      <c r="L513" s="46"/>
      <c r="M513" s="213" t="s">
        <v>75</v>
      </c>
      <c r="N513" s="214" t="s">
        <v>47</v>
      </c>
      <c r="O513" s="86"/>
      <c r="P513" s="215">
        <f>O513*H513</f>
        <v>0</v>
      </c>
      <c r="Q513" s="215">
        <v>0.00034000000000000002</v>
      </c>
      <c r="R513" s="215">
        <f>Q513*H513</f>
        <v>0.00034000000000000002</v>
      </c>
      <c r="S513" s="215">
        <v>0</v>
      </c>
      <c r="T513" s="216">
        <f>S513*H513</f>
        <v>0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17" t="s">
        <v>147</v>
      </c>
      <c r="AT513" s="217" t="s">
        <v>142</v>
      </c>
      <c r="AU513" s="217" t="s">
        <v>87</v>
      </c>
      <c r="AY513" s="19" t="s">
        <v>140</v>
      </c>
      <c r="BE513" s="218">
        <f>IF(N513="základní",J513,0)</f>
        <v>0</v>
      </c>
      <c r="BF513" s="218">
        <f>IF(N513="snížená",J513,0)</f>
        <v>0</v>
      </c>
      <c r="BG513" s="218">
        <f>IF(N513="zákl. přenesená",J513,0)</f>
        <v>0</v>
      </c>
      <c r="BH513" s="218">
        <f>IF(N513="sníž. přenesená",J513,0)</f>
        <v>0</v>
      </c>
      <c r="BI513" s="218">
        <f>IF(N513="nulová",J513,0)</f>
        <v>0</v>
      </c>
      <c r="BJ513" s="19" t="s">
        <v>85</v>
      </c>
      <c r="BK513" s="218">
        <f>ROUND(I513*H513,2)</f>
        <v>0</v>
      </c>
      <c r="BL513" s="19" t="s">
        <v>147</v>
      </c>
      <c r="BM513" s="217" t="s">
        <v>720</v>
      </c>
    </row>
    <row r="514" s="2" customFormat="1">
      <c r="A514" s="40"/>
      <c r="B514" s="41"/>
      <c r="C514" s="42"/>
      <c r="D514" s="219" t="s">
        <v>149</v>
      </c>
      <c r="E514" s="42"/>
      <c r="F514" s="220" t="s">
        <v>721</v>
      </c>
      <c r="G514" s="42"/>
      <c r="H514" s="42"/>
      <c r="I514" s="221"/>
      <c r="J514" s="42"/>
      <c r="K514" s="42"/>
      <c r="L514" s="46"/>
      <c r="M514" s="222"/>
      <c r="N514" s="223"/>
      <c r="O514" s="86"/>
      <c r="P514" s="86"/>
      <c r="Q514" s="86"/>
      <c r="R514" s="86"/>
      <c r="S514" s="86"/>
      <c r="T514" s="87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T514" s="19" t="s">
        <v>149</v>
      </c>
      <c r="AU514" s="19" t="s">
        <v>87</v>
      </c>
    </row>
    <row r="515" s="2" customFormat="1" ht="16.5" customHeight="1">
      <c r="A515" s="40"/>
      <c r="B515" s="41"/>
      <c r="C515" s="267" t="s">
        <v>722</v>
      </c>
      <c r="D515" s="267" t="s">
        <v>321</v>
      </c>
      <c r="E515" s="268" t="s">
        <v>723</v>
      </c>
      <c r="F515" s="269" t="s">
        <v>724</v>
      </c>
      <c r="G515" s="270" t="s">
        <v>372</v>
      </c>
      <c r="H515" s="271">
        <v>1</v>
      </c>
      <c r="I515" s="272"/>
      <c r="J515" s="273">
        <f>ROUND(I515*H515,2)</f>
        <v>0</v>
      </c>
      <c r="K515" s="269" t="s">
        <v>75</v>
      </c>
      <c r="L515" s="274"/>
      <c r="M515" s="275" t="s">
        <v>75</v>
      </c>
      <c r="N515" s="276" t="s">
        <v>47</v>
      </c>
      <c r="O515" s="86"/>
      <c r="P515" s="215">
        <f>O515*H515</f>
        <v>0</v>
      </c>
      <c r="Q515" s="215">
        <v>0.070999999999999994</v>
      </c>
      <c r="R515" s="215">
        <f>Q515*H515</f>
        <v>0.070999999999999994</v>
      </c>
      <c r="S515" s="215">
        <v>0</v>
      </c>
      <c r="T515" s="216">
        <f>S515*H515</f>
        <v>0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17" t="s">
        <v>186</v>
      </c>
      <c r="AT515" s="217" t="s">
        <v>321</v>
      </c>
      <c r="AU515" s="217" t="s">
        <v>87</v>
      </c>
      <c r="AY515" s="19" t="s">
        <v>140</v>
      </c>
      <c r="BE515" s="218">
        <f>IF(N515="základní",J515,0)</f>
        <v>0</v>
      </c>
      <c r="BF515" s="218">
        <f>IF(N515="snížená",J515,0)</f>
        <v>0</v>
      </c>
      <c r="BG515" s="218">
        <f>IF(N515="zákl. přenesená",J515,0)</f>
        <v>0</v>
      </c>
      <c r="BH515" s="218">
        <f>IF(N515="sníž. přenesená",J515,0)</f>
        <v>0</v>
      </c>
      <c r="BI515" s="218">
        <f>IF(N515="nulová",J515,0)</f>
        <v>0</v>
      </c>
      <c r="BJ515" s="19" t="s">
        <v>85</v>
      </c>
      <c r="BK515" s="218">
        <f>ROUND(I515*H515,2)</f>
        <v>0</v>
      </c>
      <c r="BL515" s="19" t="s">
        <v>147</v>
      </c>
      <c r="BM515" s="217" t="s">
        <v>725</v>
      </c>
    </row>
    <row r="516" s="2" customFormat="1">
      <c r="A516" s="40"/>
      <c r="B516" s="41"/>
      <c r="C516" s="42"/>
      <c r="D516" s="219" t="s">
        <v>149</v>
      </c>
      <c r="E516" s="42"/>
      <c r="F516" s="220" t="s">
        <v>724</v>
      </c>
      <c r="G516" s="42"/>
      <c r="H516" s="42"/>
      <c r="I516" s="221"/>
      <c r="J516" s="42"/>
      <c r="K516" s="42"/>
      <c r="L516" s="46"/>
      <c r="M516" s="222"/>
      <c r="N516" s="223"/>
      <c r="O516" s="86"/>
      <c r="P516" s="86"/>
      <c r="Q516" s="86"/>
      <c r="R516" s="86"/>
      <c r="S516" s="86"/>
      <c r="T516" s="87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T516" s="19" t="s">
        <v>149</v>
      </c>
      <c r="AU516" s="19" t="s">
        <v>87</v>
      </c>
    </row>
    <row r="517" s="2" customFormat="1" ht="16.5" customHeight="1">
      <c r="A517" s="40"/>
      <c r="B517" s="41"/>
      <c r="C517" s="267" t="s">
        <v>726</v>
      </c>
      <c r="D517" s="267" t="s">
        <v>321</v>
      </c>
      <c r="E517" s="268" t="s">
        <v>727</v>
      </c>
      <c r="F517" s="269" t="s">
        <v>728</v>
      </c>
      <c r="G517" s="270" t="s">
        <v>464</v>
      </c>
      <c r="H517" s="271">
        <v>1</v>
      </c>
      <c r="I517" s="272"/>
      <c r="J517" s="273">
        <f>ROUND(I517*H517,2)</f>
        <v>0</v>
      </c>
      <c r="K517" s="269" t="s">
        <v>75</v>
      </c>
      <c r="L517" s="274"/>
      <c r="M517" s="275" t="s">
        <v>75</v>
      </c>
      <c r="N517" s="276" t="s">
        <v>47</v>
      </c>
      <c r="O517" s="86"/>
      <c r="P517" s="215">
        <f>O517*H517</f>
        <v>0</v>
      </c>
      <c r="Q517" s="215">
        <v>0</v>
      </c>
      <c r="R517" s="215">
        <f>Q517*H517</f>
        <v>0</v>
      </c>
      <c r="S517" s="215">
        <v>0</v>
      </c>
      <c r="T517" s="216">
        <f>S517*H517</f>
        <v>0</v>
      </c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R517" s="217" t="s">
        <v>186</v>
      </c>
      <c r="AT517" s="217" t="s">
        <v>321</v>
      </c>
      <c r="AU517" s="217" t="s">
        <v>87</v>
      </c>
      <c r="AY517" s="19" t="s">
        <v>140</v>
      </c>
      <c r="BE517" s="218">
        <f>IF(N517="základní",J517,0)</f>
        <v>0</v>
      </c>
      <c r="BF517" s="218">
        <f>IF(N517="snížená",J517,0)</f>
        <v>0</v>
      </c>
      <c r="BG517" s="218">
        <f>IF(N517="zákl. přenesená",J517,0)</f>
        <v>0</v>
      </c>
      <c r="BH517" s="218">
        <f>IF(N517="sníž. přenesená",J517,0)</f>
        <v>0</v>
      </c>
      <c r="BI517" s="218">
        <f>IF(N517="nulová",J517,0)</f>
        <v>0</v>
      </c>
      <c r="BJ517" s="19" t="s">
        <v>85</v>
      </c>
      <c r="BK517" s="218">
        <f>ROUND(I517*H517,2)</f>
        <v>0</v>
      </c>
      <c r="BL517" s="19" t="s">
        <v>147</v>
      </c>
      <c r="BM517" s="217" t="s">
        <v>729</v>
      </c>
    </row>
    <row r="518" s="2" customFormat="1">
      <c r="A518" s="40"/>
      <c r="B518" s="41"/>
      <c r="C518" s="42"/>
      <c r="D518" s="219" t="s">
        <v>149</v>
      </c>
      <c r="E518" s="42"/>
      <c r="F518" s="220" t="s">
        <v>728</v>
      </c>
      <c r="G518" s="42"/>
      <c r="H518" s="42"/>
      <c r="I518" s="221"/>
      <c r="J518" s="42"/>
      <c r="K518" s="42"/>
      <c r="L518" s="46"/>
      <c r="M518" s="222"/>
      <c r="N518" s="223"/>
      <c r="O518" s="86"/>
      <c r="P518" s="86"/>
      <c r="Q518" s="86"/>
      <c r="R518" s="86"/>
      <c r="S518" s="86"/>
      <c r="T518" s="87"/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T518" s="19" t="s">
        <v>149</v>
      </c>
      <c r="AU518" s="19" t="s">
        <v>87</v>
      </c>
    </row>
    <row r="519" s="2" customFormat="1" ht="16.5" customHeight="1">
      <c r="A519" s="40"/>
      <c r="B519" s="41"/>
      <c r="C519" s="206" t="s">
        <v>730</v>
      </c>
      <c r="D519" s="206" t="s">
        <v>142</v>
      </c>
      <c r="E519" s="207" t="s">
        <v>731</v>
      </c>
      <c r="F519" s="208" t="s">
        <v>732</v>
      </c>
      <c r="G519" s="209" t="s">
        <v>372</v>
      </c>
      <c r="H519" s="210">
        <v>2</v>
      </c>
      <c r="I519" s="211"/>
      <c r="J519" s="212">
        <f>ROUND(I519*H519,2)</f>
        <v>0</v>
      </c>
      <c r="K519" s="208" t="s">
        <v>146</v>
      </c>
      <c r="L519" s="46"/>
      <c r="M519" s="213" t="s">
        <v>75</v>
      </c>
      <c r="N519" s="214" t="s">
        <v>47</v>
      </c>
      <c r="O519" s="86"/>
      <c r="P519" s="215">
        <f>O519*H519</f>
        <v>0</v>
      </c>
      <c r="Q519" s="215">
        <v>0.0030100000000000001</v>
      </c>
      <c r="R519" s="215">
        <f>Q519*H519</f>
        <v>0.0060200000000000002</v>
      </c>
      <c r="S519" s="215">
        <v>0</v>
      </c>
      <c r="T519" s="216">
        <f>S519*H519</f>
        <v>0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17" t="s">
        <v>147</v>
      </c>
      <c r="AT519" s="217" t="s">
        <v>142</v>
      </c>
      <c r="AU519" s="217" t="s">
        <v>87</v>
      </c>
      <c r="AY519" s="19" t="s">
        <v>140</v>
      </c>
      <c r="BE519" s="218">
        <f>IF(N519="základní",J519,0)</f>
        <v>0</v>
      </c>
      <c r="BF519" s="218">
        <f>IF(N519="snížená",J519,0)</f>
        <v>0</v>
      </c>
      <c r="BG519" s="218">
        <f>IF(N519="zákl. přenesená",J519,0)</f>
        <v>0</v>
      </c>
      <c r="BH519" s="218">
        <f>IF(N519="sníž. přenesená",J519,0)</f>
        <v>0</v>
      </c>
      <c r="BI519" s="218">
        <f>IF(N519="nulová",J519,0)</f>
        <v>0</v>
      </c>
      <c r="BJ519" s="19" t="s">
        <v>85</v>
      </c>
      <c r="BK519" s="218">
        <f>ROUND(I519*H519,2)</f>
        <v>0</v>
      </c>
      <c r="BL519" s="19" t="s">
        <v>147</v>
      </c>
      <c r="BM519" s="217" t="s">
        <v>733</v>
      </c>
    </row>
    <row r="520" s="2" customFormat="1">
      <c r="A520" s="40"/>
      <c r="B520" s="41"/>
      <c r="C520" s="42"/>
      <c r="D520" s="219" t="s">
        <v>149</v>
      </c>
      <c r="E520" s="42"/>
      <c r="F520" s="220" t="s">
        <v>734</v>
      </c>
      <c r="G520" s="42"/>
      <c r="H520" s="42"/>
      <c r="I520" s="221"/>
      <c r="J520" s="42"/>
      <c r="K520" s="42"/>
      <c r="L520" s="46"/>
      <c r="M520" s="222"/>
      <c r="N520" s="223"/>
      <c r="O520" s="86"/>
      <c r="P520" s="86"/>
      <c r="Q520" s="86"/>
      <c r="R520" s="86"/>
      <c r="S520" s="86"/>
      <c r="T520" s="87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T520" s="19" t="s">
        <v>149</v>
      </c>
      <c r="AU520" s="19" t="s">
        <v>87</v>
      </c>
    </row>
    <row r="521" s="2" customFormat="1" ht="16.5" customHeight="1">
      <c r="A521" s="40"/>
      <c r="B521" s="41"/>
      <c r="C521" s="267" t="s">
        <v>735</v>
      </c>
      <c r="D521" s="267" t="s">
        <v>321</v>
      </c>
      <c r="E521" s="268" t="s">
        <v>736</v>
      </c>
      <c r="F521" s="269" t="s">
        <v>737</v>
      </c>
      <c r="G521" s="270" t="s">
        <v>372</v>
      </c>
      <c r="H521" s="271">
        <v>2</v>
      </c>
      <c r="I521" s="272"/>
      <c r="J521" s="273">
        <f>ROUND(I521*H521,2)</f>
        <v>0</v>
      </c>
      <c r="K521" s="269" t="s">
        <v>75</v>
      </c>
      <c r="L521" s="274"/>
      <c r="M521" s="275" t="s">
        <v>75</v>
      </c>
      <c r="N521" s="276" t="s">
        <v>47</v>
      </c>
      <c r="O521" s="86"/>
      <c r="P521" s="215">
        <f>O521*H521</f>
        <v>0</v>
      </c>
      <c r="Q521" s="215">
        <v>0.070000000000000007</v>
      </c>
      <c r="R521" s="215">
        <f>Q521*H521</f>
        <v>0.14000000000000001</v>
      </c>
      <c r="S521" s="215">
        <v>0</v>
      </c>
      <c r="T521" s="216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17" t="s">
        <v>186</v>
      </c>
      <c r="AT521" s="217" t="s">
        <v>321</v>
      </c>
      <c r="AU521" s="217" t="s">
        <v>87</v>
      </c>
      <c r="AY521" s="19" t="s">
        <v>140</v>
      </c>
      <c r="BE521" s="218">
        <f>IF(N521="základní",J521,0)</f>
        <v>0</v>
      </c>
      <c r="BF521" s="218">
        <f>IF(N521="snížená",J521,0)</f>
        <v>0</v>
      </c>
      <c r="BG521" s="218">
        <f>IF(N521="zákl. přenesená",J521,0)</f>
        <v>0</v>
      </c>
      <c r="BH521" s="218">
        <f>IF(N521="sníž. přenesená",J521,0)</f>
        <v>0</v>
      </c>
      <c r="BI521" s="218">
        <f>IF(N521="nulová",J521,0)</f>
        <v>0</v>
      </c>
      <c r="BJ521" s="19" t="s">
        <v>85</v>
      </c>
      <c r="BK521" s="218">
        <f>ROUND(I521*H521,2)</f>
        <v>0</v>
      </c>
      <c r="BL521" s="19" t="s">
        <v>147</v>
      </c>
      <c r="BM521" s="217" t="s">
        <v>738</v>
      </c>
    </row>
    <row r="522" s="2" customFormat="1">
      <c r="A522" s="40"/>
      <c r="B522" s="41"/>
      <c r="C522" s="42"/>
      <c r="D522" s="219" t="s">
        <v>149</v>
      </c>
      <c r="E522" s="42"/>
      <c r="F522" s="220" t="s">
        <v>737</v>
      </c>
      <c r="G522" s="42"/>
      <c r="H522" s="42"/>
      <c r="I522" s="221"/>
      <c r="J522" s="42"/>
      <c r="K522" s="42"/>
      <c r="L522" s="46"/>
      <c r="M522" s="222"/>
      <c r="N522" s="223"/>
      <c r="O522" s="86"/>
      <c r="P522" s="86"/>
      <c r="Q522" s="86"/>
      <c r="R522" s="86"/>
      <c r="S522" s="86"/>
      <c r="T522" s="87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T522" s="19" t="s">
        <v>149</v>
      </c>
      <c r="AU522" s="19" t="s">
        <v>87</v>
      </c>
    </row>
    <row r="523" s="2" customFormat="1" ht="16.5" customHeight="1">
      <c r="A523" s="40"/>
      <c r="B523" s="41"/>
      <c r="C523" s="267" t="s">
        <v>739</v>
      </c>
      <c r="D523" s="267" t="s">
        <v>321</v>
      </c>
      <c r="E523" s="268" t="s">
        <v>740</v>
      </c>
      <c r="F523" s="269" t="s">
        <v>741</v>
      </c>
      <c r="G523" s="270" t="s">
        <v>372</v>
      </c>
      <c r="H523" s="271">
        <v>2</v>
      </c>
      <c r="I523" s="272"/>
      <c r="J523" s="273">
        <f>ROUND(I523*H523,2)</f>
        <v>0</v>
      </c>
      <c r="K523" s="269" t="s">
        <v>75</v>
      </c>
      <c r="L523" s="274"/>
      <c r="M523" s="275" t="s">
        <v>75</v>
      </c>
      <c r="N523" s="276" t="s">
        <v>47</v>
      </c>
      <c r="O523" s="86"/>
      <c r="P523" s="215">
        <f>O523*H523</f>
        <v>0</v>
      </c>
      <c r="Q523" s="215">
        <v>0.0060000000000000001</v>
      </c>
      <c r="R523" s="215">
        <f>Q523*H523</f>
        <v>0.012</v>
      </c>
      <c r="S523" s="215">
        <v>0</v>
      </c>
      <c r="T523" s="216">
        <f>S523*H523</f>
        <v>0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17" t="s">
        <v>186</v>
      </c>
      <c r="AT523" s="217" t="s">
        <v>321</v>
      </c>
      <c r="AU523" s="217" t="s">
        <v>87</v>
      </c>
      <c r="AY523" s="19" t="s">
        <v>140</v>
      </c>
      <c r="BE523" s="218">
        <f>IF(N523="základní",J523,0)</f>
        <v>0</v>
      </c>
      <c r="BF523" s="218">
        <f>IF(N523="snížená",J523,0)</f>
        <v>0</v>
      </c>
      <c r="BG523" s="218">
        <f>IF(N523="zákl. přenesená",J523,0)</f>
        <v>0</v>
      </c>
      <c r="BH523" s="218">
        <f>IF(N523="sníž. přenesená",J523,0)</f>
        <v>0</v>
      </c>
      <c r="BI523" s="218">
        <f>IF(N523="nulová",J523,0)</f>
        <v>0</v>
      </c>
      <c r="BJ523" s="19" t="s">
        <v>85</v>
      </c>
      <c r="BK523" s="218">
        <f>ROUND(I523*H523,2)</f>
        <v>0</v>
      </c>
      <c r="BL523" s="19" t="s">
        <v>147</v>
      </c>
      <c r="BM523" s="217" t="s">
        <v>742</v>
      </c>
    </row>
    <row r="524" s="2" customFormat="1">
      <c r="A524" s="40"/>
      <c r="B524" s="41"/>
      <c r="C524" s="42"/>
      <c r="D524" s="219" t="s">
        <v>149</v>
      </c>
      <c r="E524" s="42"/>
      <c r="F524" s="220" t="s">
        <v>741</v>
      </c>
      <c r="G524" s="42"/>
      <c r="H524" s="42"/>
      <c r="I524" s="221"/>
      <c r="J524" s="42"/>
      <c r="K524" s="42"/>
      <c r="L524" s="46"/>
      <c r="M524" s="222"/>
      <c r="N524" s="223"/>
      <c r="O524" s="86"/>
      <c r="P524" s="86"/>
      <c r="Q524" s="86"/>
      <c r="R524" s="86"/>
      <c r="S524" s="86"/>
      <c r="T524" s="87"/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T524" s="19" t="s">
        <v>149</v>
      </c>
      <c r="AU524" s="19" t="s">
        <v>87</v>
      </c>
    </row>
    <row r="525" s="2" customFormat="1" ht="16.5" customHeight="1">
      <c r="A525" s="40"/>
      <c r="B525" s="41"/>
      <c r="C525" s="206" t="s">
        <v>743</v>
      </c>
      <c r="D525" s="206" t="s">
        <v>142</v>
      </c>
      <c r="E525" s="207" t="s">
        <v>744</v>
      </c>
      <c r="F525" s="208" t="s">
        <v>745</v>
      </c>
      <c r="G525" s="209" t="s">
        <v>372</v>
      </c>
      <c r="H525" s="210">
        <v>4</v>
      </c>
      <c r="I525" s="211"/>
      <c r="J525" s="212">
        <f>ROUND(I525*H525,2)</f>
        <v>0</v>
      </c>
      <c r="K525" s="208" t="s">
        <v>146</v>
      </c>
      <c r="L525" s="46"/>
      <c r="M525" s="213" t="s">
        <v>75</v>
      </c>
      <c r="N525" s="214" t="s">
        <v>47</v>
      </c>
      <c r="O525" s="86"/>
      <c r="P525" s="215">
        <f>O525*H525</f>
        <v>0</v>
      </c>
      <c r="Q525" s="215">
        <v>0.0030100000000000001</v>
      </c>
      <c r="R525" s="215">
        <f>Q525*H525</f>
        <v>0.01204</v>
      </c>
      <c r="S525" s="215">
        <v>0</v>
      </c>
      <c r="T525" s="216">
        <f>S525*H525</f>
        <v>0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17" t="s">
        <v>147</v>
      </c>
      <c r="AT525" s="217" t="s">
        <v>142</v>
      </c>
      <c r="AU525" s="217" t="s">
        <v>87</v>
      </c>
      <c r="AY525" s="19" t="s">
        <v>140</v>
      </c>
      <c r="BE525" s="218">
        <f>IF(N525="základní",J525,0)</f>
        <v>0</v>
      </c>
      <c r="BF525" s="218">
        <f>IF(N525="snížená",J525,0)</f>
        <v>0</v>
      </c>
      <c r="BG525" s="218">
        <f>IF(N525="zákl. přenesená",J525,0)</f>
        <v>0</v>
      </c>
      <c r="BH525" s="218">
        <f>IF(N525="sníž. přenesená",J525,0)</f>
        <v>0</v>
      </c>
      <c r="BI525" s="218">
        <f>IF(N525="nulová",J525,0)</f>
        <v>0</v>
      </c>
      <c r="BJ525" s="19" t="s">
        <v>85</v>
      </c>
      <c r="BK525" s="218">
        <f>ROUND(I525*H525,2)</f>
        <v>0</v>
      </c>
      <c r="BL525" s="19" t="s">
        <v>147</v>
      </c>
      <c r="BM525" s="217" t="s">
        <v>746</v>
      </c>
    </row>
    <row r="526" s="2" customFormat="1">
      <c r="A526" s="40"/>
      <c r="B526" s="41"/>
      <c r="C526" s="42"/>
      <c r="D526" s="219" t="s">
        <v>149</v>
      </c>
      <c r="E526" s="42"/>
      <c r="F526" s="220" t="s">
        <v>747</v>
      </c>
      <c r="G526" s="42"/>
      <c r="H526" s="42"/>
      <c r="I526" s="221"/>
      <c r="J526" s="42"/>
      <c r="K526" s="42"/>
      <c r="L526" s="46"/>
      <c r="M526" s="222"/>
      <c r="N526" s="223"/>
      <c r="O526" s="86"/>
      <c r="P526" s="86"/>
      <c r="Q526" s="86"/>
      <c r="R526" s="86"/>
      <c r="S526" s="86"/>
      <c r="T526" s="87"/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T526" s="19" t="s">
        <v>149</v>
      </c>
      <c r="AU526" s="19" t="s">
        <v>87</v>
      </c>
    </row>
    <row r="527" s="2" customFormat="1" ht="16.5" customHeight="1">
      <c r="A527" s="40"/>
      <c r="B527" s="41"/>
      <c r="C527" s="267" t="s">
        <v>748</v>
      </c>
      <c r="D527" s="267" t="s">
        <v>321</v>
      </c>
      <c r="E527" s="268" t="s">
        <v>749</v>
      </c>
      <c r="F527" s="269" t="s">
        <v>750</v>
      </c>
      <c r="G527" s="270" t="s">
        <v>372</v>
      </c>
      <c r="H527" s="271">
        <v>4</v>
      </c>
      <c r="I527" s="272"/>
      <c r="J527" s="273">
        <f>ROUND(I527*H527,2)</f>
        <v>0</v>
      </c>
      <c r="K527" s="269" t="s">
        <v>75</v>
      </c>
      <c r="L527" s="274"/>
      <c r="M527" s="275" t="s">
        <v>75</v>
      </c>
      <c r="N527" s="276" t="s">
        <v>47</v>
      </c>
      <c r="O527" s="86"/>
      <c r="P527" s="215">
        <f>O527*H527</f>
        <v>0</v>
      </c>
      <c r="Q527" s="215">
        <v>0.065000000000000002</v>
      </c>
      <c r="R527" s="215">
        <f>Q527*H527</f>
        <v>0.26000000000000001</v>
      </c>
      <c r="S527" s="215">
        <v>0</v>
      </c>
      <c r="T527" s="216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17" t="s">
        <v>186</v>
      </c>
      <c r="AT527" s="217" t="s">
        <v>321</v>
      </c>
      <c r="AU527" s="217" t="s">
        <v>87</v>
      </c>
      <c r="AY527" s="19" t="s">
        <v>140</v>
      </c>
      <c r="BE527" s="218">
        <f>IF(N527="základní",J527,0)</f>
        <v>0</v>
      </c>
      <c r="BF527" s="218">
        <f>IF(N527="snížená",J527,0)</f>
        <v>0</v>
      </c>
      <c r="BG527" s="218">
        <f>IF(N527="zákl. přenesená",J527,0)</f>
        <v>0</v>
      </c>
      <c r="BH527" s="218">
        <f>IF(N527="sníž. přenesená",J527,0)</f>
        <v>0</v>
      </c>
      <c r="BI527" s="218">
        <f>IF(N527="nulová",J527,0)</f>
        <v>0</v>
      </c>
      <c r="BJ527" s="19" t="s">
        <v>85</v>
      </c>
      <c r="BK527" s="218">
        <f>ROUND(I527*H527,2)</f>
        <v>0</v>
      </c>
      <c r="BL527" s="19" t="s">
        <v>147</v>
      </c>
      <c r="BM527" s="217" t="s">
        <v>751</v>
      </c>
    </row>
    <row r="528" s="2" customFormat="1">
      <c r="A528" s="40"/>
      <c r="B528" s="41"/>
      <c r="C528" s="42"/>
      <c r="D528" s="219" t="s">
        <v>149</v>
      </c>
      <c r="E528" s="42"/>
      <c r="F528" s="220" t="s">
        <v>750</v>
      </c>
      <c r="G528" s="42"/>
      <c r="H528" s="42"/>
      <c r="I528" s="221"/>
      <c r="J528" s="42"/>
      <c r="K528" s="42"/>
      <c r="L528" s="46"/>
      <c r="M528" s="222"/>
      <c r="N528" s="223"/>
      <c r="O528" s="86"/>
      <c r="P528" s="86"/>
      <c r="Q528" s="86"/>
      <c r="R528" s="86"/>
      <c r="S528" s="86"/>
      <c r="T528" s="87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9" t="s">
        <v>149</v>
      </c>
      <c r="AU528" s="19" t="s">
        <v>87</v>
      </c>
    </row>
    <row r="529" s="2" customFormat="1" ht="16.5" customHeight="1">
      <c r="A529" s="40"/>
      <c r="B529" s="41"/>
      <c r="C529" s="267" t="s">
        <v>752</v>
      </c>
      <c r="D529" s="267" t="s">
        <v>321</v>
      </c>
      <c r="E529" s="268" t="s">
        <v>753</v>
      </c>
      <c r="F529" s="269" t="s">
        <v>754</v>
      </c>
      <c r="G529" s="270" t="s">
        <v>372</v>
      </c>
      <c r="H529" s="271">
        <v>4</v>
      </c>
      <c r="I529" s="272"/>
      <c r="J529" s="273">
        <f>ROUND(I529*H529,2)</f>
        <v>0</v>
      </c>
      <c r="K529" s="269" t="s">
        <v>75</v>
      </c>
      <c r="L529" s="274"/>
      <c r="M529" s="275" t="s">
        <v>75</v>
      </c>
      <c r="N529" s="276" t="s">
        <v>47</v>
      </c>
      <c r="O529" s="86"/>
      <c r="P529" s="215">
        <f>O529*H529</f>
        <v>0</v>
      </c>
      <c r="Q529" s="215">
        <v>0.0060000000000000001</v>
      </c>
      <c r="R529" s="215">
        <f>Q529*H529</f>
        <v>0.024</v>
      </c>
      <c r="S529" s="215">
        <v>0</v>
      </c>
      <c r="T529" s="216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17" t="s">
        <v>186</v>
      </c>
      <c r="AT529" s="217" t="s">
        <v>321</v>
      </c>
      <c r="AU529" s="217" t="s">
        <v>87</v>
      </c>
      <c r="AY529" s="19" t="s">
        <v>140</v>
      </c>
      <c r="BE529" s="218">
        <f>IF(N529="základní",J529,0)</f>
        <v>0</v>
      </c>
      <c r="BF529" s="218">
        <f>IF(N529="snížená",J529,0)</f>
        <v>0</v>
      </c>
      <c r="BG529" s="218">
        <f>IF(N529="zákl. přenesená",J529,0)</f>
        <v>0</v>
      </c>
      <c r="BH529" s="218">
        <f>IF(N529="sníž. přenesená",J529,0)</f>
        <v>0</v>
      </c>
      <c r="BI529" s="218">
        <f>IF(N529="nulová",J529,0)</f>
        <v>0</v>
      </c>
      <c r="BJ529" s="19" t="s">
        <v>85</v>
      </c>
      <c r="BK529" s="218">
        <f>ROUND(I529*H529,2)</f>
        <v>0</v>
      </c>
      <c r="BL529" s="19" t="s">
        <v>147</v>
      </c>
      <c r="BM529" s="217" t="s">
        <v>755</v>
      </c>
    </row>
    <row r="530" s="2" customFormat="1">
      <c r="A530" s="40"/>
      <c r="B530" s="41"/>
      <c r="C530" s="42"/>
      <c r="D530" s="219" t="s">
        <v>149</v>
      </c>
      <c r="E530" s="42"/>
      <c r="F530" s="220" t="s">
        <v>754</v>
      </c>
      <c r="G530" s="42"/>
      <c r="H530" s="42"/>
      <c r="I530" s="221"/>
      <c r="J530" s="42"/>
      <c r="K530" s="42"/>
      <c r="L530" s="46"/>
      <c r="M530" s="222"/>
      <c r="N530" s="223"/>
      <c r="O530" s="86"/>
      <c r="P530" s="86"/>
      <c r="Q530" s="86"/>
      <c r="R530" s="86"/>
      <c r="S530" s="86"/>
      <c r="T530" s="87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T530" s="19" t="s">
        <v>149</v>
      </c>
      <c r="AU530" s="19" t="s">
        <v>87</v>
      </c>
    </row>
    <row r="531" s="2" customFormat="1" ht="16.5" customHeight="1">
      <c r="A531" s="40"/>
      <c r="B531" s="41"/>
      <c r="C531" s="206" t="s">
        <v>756</v>
      </c>
      <c r="D531" s="206" t="s">
        <v>142</v>
      </c>
      <c r="E531" s="207" t="s">
        <v>757</v>
      </c>
      <c r="F531" s="208" t="s">
        <v>758</v>
      </c>
      <c r="G531" s="209" t="s">
        <v>372</v>
      </c>
      <c r="H531" s="210">
        <v>1</v>
      </c>
      <c r="I531" s="211"/>
      <c r="J531" s="212">
        <f>ROUND(I531*H531,2)</f>
        <v>0</v>
      </c>
      <c r="K531" s="208" t="s">
        <v>75</v>
      </c>
      <c r="L531" s="46"/>
      <c r="M531" s="213" t="s">
        <v>75</v>
      </c>
      <c r="N531" s="214" t="s">
        <v>47</v>
      </c>
      <c r="O531" s="86"/>
      <c r="P531" s="215">
        <f>O531*H531</f>
        <v>0</v>
      </c>
      <c r="Q531" s="215">
        <v>0.0028700000000000002</v>
      </c>
      <c r="R531" s="215">
        <f>Q531*H531</f>
        <v>0.0028700000000000002</v>
      </c>
      <c r="S531" s="215">
        <v>0</v>
      </c>
      <c r="T531" s="216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17" t="s">
        <v>147</v>
      </c>
      <c r="AT531" s="217" t="s">
        <v>142</v>
      </c>
      <c r="AU531" s="217" t="s">
        <v>87</v>
      </c>
      <c r="AY531" s="19" t="s">
        <v>140</v>
      </c>
      <c r="BE531" s="218">
        <f>IF(N531="základní",J531,0)</f>
        <v>0</v>
      </c>
      <c r="BF531" s="218">
        <f>IF(N531="snížená",J531,0)</f>
        <v>0</v>
      </c>
      <c r="BG531" s="218">
        <f>IF(N531="zákl. přenesená",J531,0)</f>
        <v>0</v>
      </c>
      <c r="BH531" s="218">
        <f>IF(N531="sníž. přenesená",J531,0)</f>
        <v>0</v>
      </c>
      <c r="BI531" s="218">
        <f>IF(N531="nulová",J531,0)</f>
        <v>0</v>
      </c>
      <c r="BJ531" s="19" t="s">
        <v>85</v>
      </c>
      <c r="BK531" s="218">
        <f>ROUND(I531*H531,2)</f>
        <v>0</v>
      </c>
      <c r="BL531" s="19" t="s">
        <v>147</v>
      </c>
      <c r="BM531" s="217" t="s">
        <v>759</v>
      </c>
    </row>
    <row r="532" s="2" customFormat="1">
      <c r="A532" s="40"/>
      <c r="B532" s="41"/>
      <c r="C532" s="42"/>
      <c r="D532" s="219" t="s">
        <v>149</v>
      </c>
      <c r="E532" s="42"/>
      <c r="F532" s="220" t="s">
        <v>760</v>
      </c>
      <c r="G532" s="42"/>
      <c r="H532" s="42"/>
      <c r="I532" s="221"/>
      <c r="J532" s="42"/>
      <c r="K532" s="42"/>
      <c r="L532" s="46"/>
      <c r="M532" s="222"/>
      <c r="N532" s="223"/>
      <c r="O532" s="86"/>
      <c r="P532" s="86"/>
      <c r="Q532" s="86"/>
      <c r="R532" s="86"/>
      <c r="S532" s="86"/>
      <c r="T532" s="87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T532" s="19" t="s">
        <v>149</v>
      </c>
      <c r="AU532" s="19" t="s">
        <v>87</v>
      </c>
    </row>
    <row r="533" s="2" customFormat="1" ht="24.15" customHeight="1">
      <c r="A533" s="40"/>
      <c r="B533" s="41"/>
      <c r="C533" s="267" t="s">
        <v>761</v>
      </c>
      <c r="D533" s="267" t="s">
        <v>321</v>
      </c>
      <c r="E533" s="268" t="s">
        <v>762</v>
      </c>
      <c r="F533" s="269" t="s">
        <v>763</v>
      </c>
      <c r="G533" s="270" t="s">
        <v>372</v>
      </c>
      <c r="H533" s="271">
        <v>1</v>
      </c>
      <c r="I533" s="272"/>
      <c r="J533" s="273">
        <f>ROUND(I533*H533,2)</f>
        <v>0</v>
      </c>
      <c r="K533" s="269" t="s">
        <v>75</v>
      </c>
      <c r="L533" s="274"/>
      <c r="M533" s="275" t="s">
        <v>75</v>
      </c>
      <c r="N533" s="276" t="s">
        <v>47</v>
      </c>
      <c r="O533" s="86"/>
      <c r="P533" s="215">
        <f>O533*H533</f>
        <v>0</v>
      </c>
      <c r="Q533" s="215">
        <v>0.114</v>
      </c>
      <c r="R533" s="215">
        <f>Q533*H533</f>
        <v>0.114</v>
      </c>
      <c r="S533" s="215">
        <v>0</v>
      </c>
      <c r="T533" s="216">
        <f>S533*H533</f>
        <v>0</v>
      </c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R533" s="217" t="s">
        <v>186</v>
      </c>
      <c r="AT533" s="217" t="s">
        <v>321</v>
      </c>
      <c r="AU533" s="217" t="s">
        <v>87</v>
      </c>
      <c r="AY533" s="19" t="s">
        <v>140</v>
      </c>
      <c r="BE533" s="218">
        <f>IF(N533="základní",J533,0)</f>
        <v>0</v>
      </c>
      <c r="BF533" s="218">
        <f>IF(N533="snížená",J533,0)</f>
        <v>0</v>
      </c>
      <c r="BG533" s="218">
        <f>IF(N533="zákl. přenesená",J533,0)</f>
        <v>0</v>
      </c>
      <c r="BH533" s="218">
        <f>IF(N533="sníž. přenesená",J533,0)</f>
        <v>0</v>
      </c>
      <c r="BI533" s="218">
        <f>IF(N533="nulová",J533,0)</f>
        <v>0</v>
      </c>
      <c r="BJ533" s="19" t="s">
        <v>85</v>
      </c>
      <c r="BK533" s="218">
        <f>ROUND(I533*H533,2)</f>
        <v>0</v>
      </c>
      <c r="BL533" s="19" t="s">
        <v>147</v>
      </c>
      <c r="BM533" s="217" t="s">
        <v>764</v>
      </c>
    </row>
    <row r="534" s="2" customFormat="1">
      <c r="A534" s="40"/>
      <c r="B534" s="41"/>
      <c r="C534" s="42"/>
      <c r="D534" s="219" t="s">
        <v>149</v>
      </c>
      <c r="E534" s="42"/>
      <c r="F534" s="220" t="s">
        <v>763</v>
      </c>
      <c r="G534" s="42"/>
      <c r="H534" s="42"/>
      <c r="I534" s="221"/>
      <c r="J534" s="42"/>
      <c r="K534" s="42"/>
      <c r="L534" s="46"/>
      <c r="M534" s="222"/>
      <c r="N534" s="223"/>
      <c r="O534" s="86"/>
      <c r="P534" s="86"/>
      <c r="Q534" s="86"/>
      <c r="R534" s="86"/>
      <c r="S534" s="86"/>
      <c r="T534" s="87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T534" s="19" t="s">
        <v>149</v>
      </c>
      <c r="AU534" s="19" t="s">
        <v>87</v>
      </c>
    </row>
    <row r="535" s="2" customFormat="1" ht="16.5" customHeight="1">
      <c r="A535" s="40"/>
      <c r="B535" s="41"/>
      <c r="C535" s="206" t="s">
        <v>765</v>
      </c>
      <c r="D535" s="206" t="s">
        <v>142</v>
      </c>
      <c r="E535" s="207" t="s">
        <v>766</v>
      </c>
      <c r="F535" s="208" t="s">
        <v>767</v>
      </c>
      <c r="G535" s="209" t="s">
        <v>372</v>
      </c>
      <c r="H535" s="210">
        <v>1</v>
      </c>
      <c r="I535" s="211"/>
      <c r="J535" s="212">
        <f>ROUND(I535*H535,2)</f>
        <v>0</v>
      </c>
      <c r="K535" s="208" t="s">
        <v>75</v>
      </c>
      <c r="L535" s="46"/>
      <c r="M535" s="213" t="s">
        <v>75</v>
      </c>
      <c r="N535" s="214" t="s">
        <v>47</v>
      </c>
      <c r="O535" s="86"/>
      <c r="P535" s="215">
        <f>O535*H535</f>
        <v>0</v>
      </c>
      <c r="Q535" s="215">
        <v>0.0028700000000000002</v>
      </c>
      <c r="R535" s="215">
        <f>Q535*H535</f>
        <v>0.0028700000000000002</v>
      </c>
      <c r="S535" s="215">
        <v>0</v>
      </c>
      <c r="T535" s="216">
        <f>S535*H535</f>
        <v>0</v>
      </c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R535" s="217" t="s">
        <v>147</v>
      </c>
      <c r="AT535" s="217" t="s">
        <v>142</v>
      </c>
      <c r="AU535" s="217" t="s">
        <v>87</v>
      </c>
      <c r="AY535" s="19" t="s">
        <v>140</v>
      </c>
      <c r="BE535" s="218">
        <f>IF(N535="základní",J535,0)</f>
        <v>0</v>
      </c>
      <c r="BF535" s="218">
        <f>IF(N535="snížená",J535,0)</f>
        <v>0</v>
      </c>
      <c r="BG535" s="218">
        <f>IF(N535="zákl. přenesená",J535,0)</f>
        <v>0</v>
      </c>
      <c r="BH535" s="218">
        <f>IF(N535="sníž. přenesená",J535,0)</f>
        <v>0</v>
      </c>
      <c r="BI535" s="218">
        <f>IF(N535="nulová",J535,0)</f>
        <v>0</v>
      </c>
      <c r="BJ535" s="19" t="s">
        <v>85</v>
      </c>
      <c r="BK535" s="218">
        <f>ROUND(I535*H535,2)</f>
        <v>0</v>
      </c>
      <c r="BL535" s="19" t="s">
        <v>147</v>
      </c>
      <c r="BM535" s="217" t="s">
        <v>768</v>
      </c>
    </row>
    <row r="536" s="2" customFormat="1">
      <c r="A536" s="40"/>
      <c r="B536" s="41"/>
      <c r="C536" s="42"/>
      <c r="D536" s="219" t="s">
        <v>149</v>
      </c>
      <c r="E536" s="42"/>
      <c r="F536" s="220" t="s">
        <v>769</v>
      </c>
      <c r="G536" s="42"/>
      <c r="H536" s="42"/>
      <c r="I536" s="221"/>
      <c r="J536" s="42"/>
      <c r="K536" s="42"/>
      <c r="L536" s="46"/>
      <c r="M536" s="222"/>
      <c r="N536" s="223"/>
      <c r="O536" s="86"/>
      <c r="P536" s="86"/>
      <c r="Q536" s="86"/>
      <c r="R536" s="86"/>
      <c r="S536" s="86"/>
      <c r="T536" s="87"/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T536" s="19" t="s">
        <v>149</v>
      </c>
      <c r="AU536" s="19" t="s">
        <v>87</v>
      </c>
    </row>
    <row r="537" s="2" customFormat="1" ht="24.15" customHeight="1">
      <c r="A537" s="40"/>
      <c r="B537" s="41"/>
      <c r="C537" s="267" t="s">
        <v>770</v>
      </c>
      <c r="D537" s="267" t="s">
        <v>321</v>
      </c>
      <c r="E537" s="268" t="s">
        <v>771</v>
      </c>
      <c r="F537" s="269" t="s">
        <v>772</v>
      </c>
      <c r="G537" s="270" t="s">
        <v>372</v>
      </c>
      <c r="H537" s="271">
        <v>1</v>
      </c>
      <c r="I537" s="272"/>
      <c r="J537" s="273">
        <f>ROUND(I537*H537,2)</f>
        <v>0</v>
      </c>
      <c r="K537" s="269" t="s">
        <v>75</v>
      </c>
      <c r="L537" s="274"/>
      <c r="M537" s="275" t="s">
        <v>75</v>
      </c>
      <c r="N537" s="276" t="s">
        <v>47</v>
      </c>
      <c r="O537" s="86"/>
      <c r="P537" s="215">
        <f>O537*H537</f>
        <v>0</v>
      </c>
      <c r="Q537" s="215">
        <v>0.107</v>
      </c>
      <c r="R537" s="215">
        <f>Q537*H537</f>
        <v>0.107</v>
      </c>
      <c r="S537" s="215">
        <v>0</v>
      </c>
      <c r="T537" s="216">
        <f>S537*H537</f>
        <v>0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17" t="s">
        <v>186</v>
      </c>
      <c r="AT537" s="217" t="s">
        <v>321</v>
      </c>
      <c r="AU537" s="217" t="s">
        <v>87</v>
      </c>
      <c r="AY537" s="19" t="s">
        <v>140</v>
      </c>
      <c r="BE537" s="218">
        <f>IF(N537="základní",J537,0)</f>
        <v>0</v>
      </c>
      <c r="BF537" s="218">
        <f>IF(N537="snížená",J537,0)</f>
        <v>0</v>
      </c>
      <c r="BG537" s="218">
        <f>IF(N537="zákl. přenesená",J537,0)</f>
        <v>0</v>
      </c>
      <c r="BH537" s="218">
        <f>IF(N537="sníž. přenesená",J537,0)</f>
        <v>0</v>
      </c>
      <c r="BI537" s="218">
        <f>IF(N537="nulová",J537,0)</f>
        <v>0</v>
      </c>
      <c r="BJ537" s="19" t="s">
        <v>85</v>
      </c>
      <c r="BK537" s="218">
        <f>ROUND(I537*H537,2)</f>
        <v>0</v>
      </c>
      <c r="BL537" s="19" t="s">
        <v>147</v>
      </c>
      <c r="BM537" s="217" t="s">
        <v>773</v>
      </c>
    </row>
    <row r="538" s="2" customFormat="1">
      <c r="A538" s="40"/>
      <c r="B538" s="41"/>
      <c r="C538" s="42"/>
      <c r="D538" s="219" t="s">
        <v>149</v>
      </c>
      <c r="E538" s="42"/>
      <c r="F538" s="220" t="s">
        <v>772</v>
      </c>
      <c r="G538" s="42"/>
      <c r="H538" s="42"/>
      <c r="I538" s="221"/>
      <c r="J538" s="42"/>
      <c r="K538" s="42"/>
      <c r="L538" s="46"/>
      <c r="M538" s="222"/>
      <c r="N538" s="223"/>
      <c r="O538" s="86"/>
      <c r="P538" s="86"/>
      <c r="Q538" s="86"/>
      <c r="R538" s="86"/>
      <c r="S538" s="86"/>
      <c r="T538" s="87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T538" s="19" t="s">
        <v>149</v>
      </c>
      <c r="AU538" s="19" t="s">
        <v>87</v>
      </c>
    </row>
    <row r="539" s="2" customFormat="1" ht="16.5" customHeight="1">
      <c r="A539" s="40"/>
      <c r="B539" s="41"/>
      <c r="C539" s="206" t="s">
        <v>774</v>
      </c>
      <c r="D539" s="206" t="s">
        <v>142</v>
      </c>
      <c r="E539" s="207" t="s">
        <v>775</v>
      </c>
      <c r="F539" s="208" t="s">
        <v>776</v>
      </c>
      <c r="G539" s="209" t="s">
        <v>145</v>
      </c>
      <c r="H539" s="210">
        <v>234.09999999999999</v>
      </c>
      <c r="I539" s="211"/>
      <c r="J539" s="212">
        <f>ROUND(I539*H539,2)</f>
        <v>0</v>
      </c>
      <c r="K539" s="208" t="s">
        <v>146</v>
      </c>
      <c r="L539" s="46"/>
      <c r="M539" s="213" t="s">
        <v>75</v>
      </c>
      <c r="N539" s="214" t="s">
        <v>47</v>
      </c>
      <c r="O539" s="86"/>
      <c r="P539" s="215">
        <f>O539*H539</f>
        <v>0</v>
      </c>
      <c r="Q539" s="215">
        <v>0</v>
      </c>
      <c r="R539" s="215">
        <f>Q539*H539</f>
        <v>0</v>
      </c>
      <c r="S539" s="215">
        <v>0</v>
      </c>
      <c r="T539" s="216">
        <f>S539*H539</f>
        <v>0</v>
      </c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R539" s="217" t="s">
        <v>147</v>
      </c>
      <c r="AT539" s="217" t="s">
        <v>142</v>
      </c>
      <c r="AU539" s="217" t="s">
        <v>87</v>
      </c>
      <c r="AY539" s="19" t="s">
        <v>140</v>
      </c>
      <c r="BE539" s="218">
        <f>IF(N539="základní",J539,0)</f>
        <v>0</v>
      </c>
      <c r="BF539" s="218">
        <f>IF(N539="snížená",J539,0)</f>
        <v>0</v>
      </c>
      <c r="BG539" s="218">
        <f>IF(N539="zákl. přenesená",J539,0)</f>
        <v>0</v>
      </c>
      <c r="BH539" s="218">
        <f>IF(N539="sníž. přenesená",J539,0)</f>
        <v>0</v>
      </c>
      <c r="BI539" s="218">
        <f>IF(N539="nulová",J539,0)</f>
        <v>0</v>
      </c>
      <c r="BJ539" s="19" t="s">
        <v>85</v>
      </c>
      <c r="BK539" s="218">
        <f>ROUND(I539*H539,2)</f>
        <v>0</v>
      </c>
      <c r="BL539" s="19" t="s">
        <v>147</v>
      </c>
      <c r="BM539" s="217" t="s">
        <v>777</v>
      </c>
    </row>
    <row r="540" s="2" customFormat="1">
      <c r="A540" s="40"/>
      <c r="B540" s="41"/>
      <c r="C540" s="42"/>
      <c r="D540" s="219" t="s">
        <v>149</v>
      </c>
      <c r="E540" s="42"/>
      <c r="F540" s="220" t="s">
        <v>778</v>
      </c>
      <c r="G540" s="42"/>
      <c r="H540" s="42"/>
      <c r="I540" s="221"/>
      <c r="J540" s="42"/>
      <c r="K540" s="42"/>
      <c r="L540" s="46"/>
      <c r="M540" s="222"/>
      <c r="N540" s="223"/>
      <c r="O540" s="86"/>
      <c r="P540" s="86"/>
      <c r="Q540" s="86"/>
      <c r="R540" s="86"/>
      <c r="S540" s="86"/>
      <c r="T540" s="87"/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T540" s="19" t="s">
        <v>149</v>
      </c>
      <c r="AU540" s="19" t="s">
        <v>87</v>
      </c>
    </row>
    <row r="541" s="13" customFormat="1">
      <c r="A541" s="13"/>
      <c r="B541" s="224"/>
      <c r="C541" s="225"/>
      <c r="D541" s="219" t="s">
        <v>175</v>
      </c>
      <c r="E541" s="226" t="s">
        <v>75</v>
      </c>
      <c r="F541" s="227" t="s">
        <v>358</v>
      </c>
      <c r="G541" s="225"/>
      <c r="H541" s="228">
        <v>158.59999999999999</v>
      </c>
      <c r="I541" s="229"/>
      <c r="J541" s="225"/>
      <c r="K541" s="225"/>
      <c r="L541" s="230"/>
      <c r="M541" s="231"/>
      <c r="N541" s="232"/>
      <c r="O541" s="232"/>
      <c r="P541" s="232"/>
      <c r="Q541" s="232"/>
      <c r="R541" s="232"/>
      <c r="S541" s="232"/>
      <c r="T541" s="23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4" t="s">
        <v>175</v>
      </c>
      <c r="AU541" s="234" t="s">
        <v>87</v>
      </c>
      <c r="AV541" s="13" t="s">
        <v>87</v>
      </c>
      <c r="AW541" s="13" t="s">
        <v>38</v>
      </c>
      <c r="AX541" s="13" t="s">
        <v>77</v>
      </c>
      <c r="AY541" s="234" t="s">
        <v>140</v>
      </c>
    </row>
    <row r="542" s="13" customFormat="1">
      <c r="A542" s="13"/>
      <c r="B542" s="224"/>
      <c r="C542" s="225"/>
      <c r="D542" s="219" t="s">
        <v>175</v>
      </c>
      <c r="E542" s="226" t="s">
        <v>75</v>
      </c>
      <c r="F542" s="227" t="s">
        <v>359</v>
      </c>
      <c r="G542" s="225"/>
      <c r="H542" s="228">
        <v>65</v>
      </c>
      <c r="I542" s="229"/>
      <c r="J542" s="225"/>
      <c r="K542" s="225"/>
      <c r="L542" s="230"/>
      <c r="M542" s="231"/>
      <c r="N542" s="232"/>
      <c r="O542" s="232"/>
      <c r="P542" s="232"/>
      <c r="Q542" s="232"/>
      <c r="R542" s="232"/>
      <c r="S542" s="232"/>
      <c r="T542" s="23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4" t="s">
        <v>175</v>
      </c>
      <c r="AU542" s="234" t="s">
        <v>87</v>
      </c>
      <c r="AV542" s="13" t="s">
        <v>87</v>
      </c>
      <c r="AW542" s="13" t="s">
        <v>38</v>
      </c>
      <c r="AX542" s="13" t="s">
        <v>77</v>
      </c>
      <c r="AY542" s="234" t="s">
        <v>140</v>
      </c>
    </row>
    <row r="543" s="13" customFormat="1">
      <c r="A543" s="13"/>
      <c r="B543" s="224"/>
      <c r="C543" s="225"/>
      <c r="D543" s="219" t="s">
        <v>175</v>
      </c>
      <c r="E543" s="226" t="s">
        <v>75</v>
      </c>
      <c r="F543" s="227" t="s">
        <v>360</v>
      </c>
      <c r="G543" s="225"/>
      <c r="H543" s="228">
        <v>10.5</v>
      </c>
      <c r="I543" s="229"/>
      <c r="J543" s="225"/>
      <c r="K543" s="225"/>
      <c r="L543" s="230"/>
      <c r="M543" s="231"/>
      <c r="N543" s="232"/>
      <c r="O543" s="232"/>
      <c r="P543" s="232"/>
      <c r="Q543" s="232"/>
      <c r="R543" s="232"/>
      <c r="S543" s="232"/>
      <c r="T543" s="23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4" t="s">
        <v>175</v>
      </c>
      <c r="AU543" s="234" t="s">
        <v>87</v>
      </c>
      <c r="AV543" s="13" t="s">
        <v>87</v>
      </c>
      <c r="AW543" s="13" t="s">
        <v>38</v>
      </c>
      <c r="AX543" s="13" t="s">
        <v>77</v>
      </c>
      <c r="AY543" s="234" t="s">
        <v>140</v>
      </c>
    </row>
    <row r="544" s="16" customFormat="1">
      <c r="A544" s="16"/>
      <c r="B544" s="256"/>
      <c r="C544" s="257"/>
      <c r="D544" s="219" t="s">
        <v>175</v>
      </c>
      <c r="E544" s="258" t="s">
        <v>75</v>
      </c>
      <c r="F544" s="259" t="s">
        <v>247</v>
      </c>
      <c r="G544" s="257"/>
      <c r="H544" s="260">
        <v>234.09999999999999</v>
      </c>
      <c r="I544" s="261"/>
      <c r="J544" s="257"/>
      <c r="K544" s="257"/>
      <c r="L544" s="262"/>
      <c r="M544" s="263"/>
      <c r="N544" s="264"/>
      <c r="O544" s="264"/>
      <c r="P544" s="264"/>
      <c r="Q544" s="264"/>
      <c r="R544" s="264"/>
      <c r="S544" s="264"/>
      <c r="T544" s="265"/>
      <c r="U544" s="16"/>
      <c r="V544" s="16"/>
      <c r="W544" s="16"/>
      <c r="X544" s="16"/>
      <c r="Y544" s="16"/>
      <c r="Z544" s="16"/>
      <c r="AA544" s="16"/>
      <c r="AB544" s="16"/>
      <c r="AC544" s="16"/>
      <c r="AD544" s="16"/>
      <c r="AE544" s="16"/>
      <c r="AT544" s="266" t="s">
        <v>175</v>
      </c>
      <c r="AU544" s="266" t="s">
        <v>87</v>
      </c>
      <c r="AV544" s="16" t="s">
        <v>147</v>
      </c>
      <c r="AW544" s="16" t="s">
        <v>38</v>
      </c>
      <c r="AX544" s="16" t="s">
        <v>85</v>
      </c>
      <c r="AY544" s="266" t="s">
        <v>140</v>
      </c>
    </row>
    <row r="545" s="2" customFormat="1" ht="16.5" customHeight="1">
      <c r="A545" s="40"/>
      <c r="B545" s="41"/>
      <c r="C545" s="206" t="s">
        <v>779</v>
      </c>
      <c r="D545" s="206" t="s">
        <v>142</v>
      </c>
      <c r="E545" s="207" t="s">
        <v>780</v>
      </c>
      <c r="F545" s="208" t="s">
        <v>781</v>
      </c>
      <c r="G545" s="209" t="s">
        <v>145</v>
      </c>
      <c r="H545" s="210">
        <v>14.5</v>
      </c>
      <c r="I545" s="211"/>
      <c r="J545" s="212">
        <f>ROUND(I545*H545,2)</f>
        <v>0</v>
      </c>
      <c r="K545" s="208" t="s">
        <v>146</v>
      </c>
      <c r="L545" s="46"/>
      <c r="M545" s="213" t="s">
        <v>75</v>
      </c>
      <c r="N545" s="214" t="s">
        <v>47</v>
      </c>
      <c r="O545" s="86"/>
      <c r="P545" s="215">
        <f>O545*H545</f>
        <v>0</v>
      </c>
      <c r="Q545" s="215">
        <v>0</v>
      </c>
      <c r="R545" s="215">
        <f>Q545*H545</f>
        <v>0</v>
      </c>
      <c r="S545" s="215">
        <v>0</v>
      </c>
      <c r="T545" s="216">
        <f>S545*H545</f>
        <v>0</v>
      </c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R545" s="217" t="s">
        <v>147</v>
      </c>
      <c r="AT545" s="217" t="s">
        <v>142</v>
      </c>
      <c r="AU545" s="217" t="s">
        <v>87</v>
      </c>
      <c r="AY545" s="19" t="s">
        <v>140</v>
      </c>
      <c r="BE545" s="218">
        <f>IF(N545="základní",J545,0)</f>
        <v>0</v>
      </c>
      <c r="BF545" s="218">
        <f>IF(N545="snížená",J545,0)</f>
        <v>0</v>
      </c>
      <c r="BG545" s="218">
        <f>IF(N545="zákl. přenesená",J545,0)</f>
        <v>0</v>
      </c>
      <c r="BH545" s="218">
        <f>IF(N545="sníž. přenesená",J545,0)</f>
        <v>0</v>
      </c>
      <c r="BI545" s="218">
        <f>IF(N545="nulová",J545,0)</f>
        <v>0</v>
      </c>
      <c r="BJ545" s="19" t="s">
        <v>85</v>
      </c>
      <c r="BK545" s="218">
        <f>ROUND(I545*H545,2)</f>
        <v>0</v>
      </c>
      <c r="BL545" s="19" t="s">
        <v>147</v>
      </c>
      <c r="BM545" s="217" t="s">
        <v>782</v>
      </c>
    </row>
    <row r="546" s="2" customFormat="1">
      <c r="A546" s="40"/>
      <c r="B546" s="41"/>
      <c r="C546" s="42"/>
      <c r="D546" s="219" t="s">
        <v>149</v>
      </c>
      <c r="E546" s="42"/>
      <c r="F546" s="220" t="s">
        <v>783</v>
      </c>
      <c r="G546" s="42"/>
      <c r="H546" s="42"/>
      <c r="I546" s="221"/>
      <c r="J546" s="42"/>
      <c r="K546" s="42"/>
      <c r="L546" s="46"/>
      <c r="M546" s="222"/>
      <c r="N546" s="223"/>
      <c r="O546" s="86"/>
      <c r="P546" s="86"/>
      <c r="Q546" s="86"/>
      <c r="R546" s="86"/>
      <c r="S546" s="86"/>
      <c r="T546" s="87"/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T546" s="19" t="s">
        <v>149</v>
      </c>
      <c r="AU546" s="19" t="s">
        <v>87</v>
      </c>
    </row>
    <row r="547" s="13" customFormat="1">
      <c r="A547" s="13"/>
      <c r="B547" s="224"/>
      <c r="C547" s="225"/>
      <c r="D547" s="219" t="s">
        <v>175</v>
      </c>
      <c r="E547" s="226" t="s">
        <v>75</v>
      </c>
      <c r="F547" s="227" t="s">
        <v>361</v>
      </c>
      <c r="G547" s="225"/>
      <c r="H547" s="228">
        <v>14.5</v>
      </c>
      <c r="I547" s="229"/>
      <c r="J547" s="225"/>
      <c r="K547" s="225"/>
      <c r="L547" s="230"/>
      <c r="M547" s="231"/>
      <c r="N547" s="232"/>
      <c r="O547" s="232"/>
      <c r="P547" s="232"/>
      <c r="Q547" s="232"/>
      <c r="R547" s="232"/>
      <c r="S547" s="232"/>
      <c r="T547" s="23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4" t="s">
        <v>175</v>
      </c>
      <c r="AU547" s="234" t="s">
        <v>87</v>
      </c>
      <c r="AV547" s="13" t="s">
        <v>87</v>
      </c>
      <c r="AW547" s="13" t="s">
        <v>38</v>
      </c>
      <c r="AX547" s="13" t="s">
        <v>85</v>
      </c>
      <c r="AY547" s="234" t="s">
        <v>140</v>
      </c>
    </row>
    <row r="548" s="2" customFormat="1" ht="16.5" customHeight="1">
      <c r="A548" s="40"/>
      <c r="B548" s="41"/>
      <c r="C548" s="206" t="s">
        <v>784</v>
      </c>
      <c r="D548" s="206" t="s">
        <v>142</v>
      </c>
      <c r="E548" s="207" t="s">
        <v>785</v>
      </c>
      <c r="F548" s="208" t="s">
        <v>786</v>
      </c>
      <c r="G548" s="209" t="s">
        <v>145</v>
      </c>
      <c r="H548" s="210">
        <v>1496.5</v>
      </c>
      <c r="I548" s="211"/>
      <c r="J548" s="212">
        <f>ROUND(I548*H548,2)</f>
        <v>0</v>
      </c>
      <c r="K548" s="208" t="s">
        <v>146</v>
      </c>
      <c r="L548" s="46"/>
      <c r="M548" s="213" t="s">
        <v>75</v>
      </c>
      <c r="N548" s="214" t="s">
        <v>47</v>
      </c>
      <c r="O548" s="86"/>
      <c r="P548" s="215">
        <f>O548*H548</f>
        <v>0</v>
      </c>
      <c r="Q548" s="215">
        <v>0</v>
      </c>
      <c r="R548" s="215">
        <f>Q548*H548</f>
        <v>0</v>
      </c>
      <c r="S548" s="215">
        <v>0</v>
      </c>
      <c r="T548" s="216">
        <f>S548*H548</f>
        <v>0</v>
      </c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R548" s="217" t="s">
        <v>147</v>
      </c>
      <c r="AT548" s="217" t="s">
        <v>142</v>
      </c>
      <c r="AU548" s="217" t="s">
        <v>87</v>
      </c>
      <c r="AY548" s="19" t="s">
        <v>140</v>
      </c>
      <c r="BE548" s="218">
        <f>IF(N548="základní",J548,0)</f>
        <v>0</v>
      </c>
      <c r="BF548" s="218">
        <f>IF(N548="snížená",J548,0)</f>
        <v>0</v>
      </c>
      <c r="BG548" s="218">
        <f>IF(N548="zákl. přenesená",J548,0)</f>
        <v>0</v>
      </c>
      <c r="BH548" s="218">
        <f>IF(N548="sníž. přenesená",J548,0)</f>
        <v>0</v>
      </c>
      <c r="BI548" s="218">
        <f>IF(N548="nulová",J548,0)</f>
        <v>0</v>
      </c>
      <c r="BJ548" s="19" t="s">
        <v>85</v>
      </c>
      <c r="BK548" s="218">
        <f>ROUND(I548*H548,2)</f>
        <v>0</v>
      </c>
      <c r="BL548" s="19" t="s">
        <v>147</v>
      </c>
      <c r="BM548" s="217" t="s">
        <v>787</v>
      </c>
    </row>
    <row r="549" s="2" customFormat="1">
      <c r="A549" s="40"/>
      <c r="B549" s="41"/>
      <c r="C549" s="42"/>
      <c r="D549" s="219" t="s">
        <v>149</v>
      </c>
      <c r="E549" s="42"/>
      <c r="F549" s="220" t="s">
        <v>788</v>
      </c>
      <c r="G549" s="42"/>
      <c r="H549" s="42"/>
      <c r="I549" s="221"/>
      <c r="J549" s="42"/>
      <c r="K549" s="42"/>
      <c r="L549" s="46"/>
      <c r="M549" s="222"/>
      <c r="N549" s="223"/>
      <c r="O549" s="86"/>
      <c r="P549" s="86"/>
      <c r="Q549" s="86"/>
      <c r="R549" s="86"/>
      <c r="S549" s="86"/>
      <c r="T549" s="87"/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T549" s="19" t="s">
        <v>149</v>
      </c>
      <c r="AU549" s="19" t="s">
        <v>87</v>
      </c>
    </row>
    <row r="550" s="13" customFormat="1">
      <c r="A550" s="13"/>
      <c r="B550" s="224"/>
      <c r="C550" s="225"/>
      <c r="D550" s="219" t="s">
        <v>175</v>
      </c>
      <c r="E550" s="226" t="s">
        <v>75</v>
      </c>
      <c r="F550" s="227" t="s">
        <v>356</v>
      </c>
      <c r="G550" s="225"/>
      <c r="H550" s="228">
        <v>1158.8</v>
      </c>
      <c r="I550" s="229"/>
      <c r="J550" s="225"/>
      <c r="K550" s="225"/>
      <c r="L550" s="230"/>
      <c r="M550" s="231"/>
      <c r="N550" s="232"/>
      <c r="O550" s="232"/>
      <c r="P550" s="232"/>
      <c r="Q550" s="232"/>
      <c r="R550" s="232"/>
      <c r="S550" s="232"/>
      <c r="T550" s="23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4" t="s">
        <v>175</v>
      </c>
      <c r="AU550" s="234" t="s">
        <v>87</v>
      </c>
      <c r="AV550" s="13" t="s">
        <v>87</v>
      </c>
      <c r="AW550" s="13" t="s">
        <v>38</v>
      </c>
      <c r="AX550" s="13" t="s">
        <v>77</v>
      </c>
      <c r="AY550" s="234" t="s">
        <v>140</v>
      </c>
    </row>
    <row r="551" s="13" customFormat="1">
      <c r="A551" s="13"/>
      <c r="B551" s="224"/>
      <c r="C551" s="225"/>
      <c r="D551" s="219" t="s">
        <v>175</v>
      </c>
      <c r="E551" s="226" t="s">
        <v>75</v>
      </c>
      <c r="F551" s="227" t="s">
        <v>357</v>
      </c>
      <c r="G551" s="225"/>
      <c r="H551" s="228">
        <v>337.69999999999999</v>
      </c>
      <c r="I551" s="229"/>
      <c r="J551" s="225"/>
      <c r="K551" s="225"/>
      <c r="L551" s="230"/>
      <c r="M551" s="231"/>
      <c r="N551" s="232"/>
      <c r="O551" s="232"/>
      <c r="P551" s="232"/>
      <c r="Q551" s="232"/>
      <c r="R551" s="232"/>
      <c r="S551" s="232"/>
      <c r="T551" s="23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4" t="s">
        <v>175</v>
      </c>
      <c r="AU551" s="234" t="s">
        <v>87</v>
      </c>
      <c r="AV551" s="13" t="s">
        <v>87</v>
      </c>
      <c r="AW551" s="13" t="s">
        <v>38</v>
      </c>
      <c r="AX551" s="13" t="s">
        <v>77</v>
      </c>
      <c r="AY551" s="234" t="s">
        <v>140</v>
      </c>
    </row>
    <row r="552" s="16" customFormat="1">
      <c r="A552" s="16"/>
      <c r="B552" s="256"/>
      <c r="C552" s="257"/>
      <c r="D552" s="219" t="s">
        <v>175</v>
      </c>
      <c r="E552" s="258" t="s">
        <v>75</v>
      </c>
      <c r="F552" s="259" t="s">
        <v>247</v>
      </c>
      <c r="G552" s="257"/>
      <c r="H552" s="260">
        <v>1496.5</v>
      </c>
      <c r="I552" s="261"/>
      <c r="J552" s="257"/>
      <c r="K552" s="257"/>
      <c r="L552" s="262"/>
      <c r="M552" s="263"/>
      <c r="N552" s="264"/>
      <c r="O552" s="264"/>
      <c r="P552" s="264"/>
      <c r="Q552" s="264"/>
      <c r="R552" s="264"/>
      <c r="S552" s="264"/>
      <c r="T552" s="265"/>
      <c r="U552" s="16"/>
      <c r="V552" s="16"/>
      <c r="W552" s="16"/>
      <c r="X552" s="16"/>
      <c r="Y552" s="16"/>
      <c r="Z552" s="16"/>
      <c r="AA552" s="16"/>
      <c r="AB552" s="16"/>
      <c r="AC552" s="16"/>
      <c r="AD552" s="16"/>
      <c r="AE552" s="16"/>
      <c r="AT552" s="266" t="s">
        <v>175</v>
      </c>
      <c r="AU552" s="266" t="s">
        <v>87</v>
      </c>
      <c r="AV552" s="16" t="s">
        <v>147</v>
      </c>
      <c r="AW552" s="16" t="s">
        <v>38</v>
      </c>
      <c r="AX552" s="16" t="s">
        <v>85</v>
      </c>
      <c r="AY552" s="266" t="s">
        <v>140</v>
      </c>
    </row>
    <row r="553" s="2" customFormat="1" ht="16.5" customHeight="1">
      <c r="A553" s="40"/>
      <c r="B553" s="41"/>
      <c r="C553" s="206" t="s">
        <v>789</v>
      </c>
      <c r="D553" s="206" t="s">
        <v>142</v>
      </c>
      <c r="E553" s="207" t="s">
        <v>790</v>
      </c>
      <c r="F553" s="208" t="s">
        <v>791</v>
      </c>
      <c r="G553" s="209" t="s">
        <v>372</v>
      </c>
      <c r="H553" s="210">
        <v>10</v>
      </c>
      <c r="I553" s="211"/>
      <c r="J553" s="212">
        <f>ROUND(I553*H553,2)</f>
        <v>0</v>
      </c>
      <c r="K553" s="208" t="s">
        <v>146</v>
      </c>
      <c r="L553" s="46"/>
      <c r="M553" s="213" t="s">
        <v>75</v>
      </c>
      <c r="N553" s="214" t="s">
        <v>47</v>
      </c>
      <c r="O553" s="86"/>
      <c r="P553" s="215">
        <f>O553*H553</f>
        <v>0</v>
      </c>
      <c r="Q553" s="215">
        <v>0.45937</v>
      </c>
      <c r="R553" s="215">
        <f>Q553*H553</f>
        <v>4.5937000000000001</v>
      </c>
      <c r="S553" s="215">
        <v>0</v>
      </c>
      <c r="T553" s="216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17" t="s">
        <v>147</v>
      </c>
      <c r="AT553" s="217" t="s">
        <v>142</v>
      </c>
      <c r="AU553" s="217" t="s">
        <v>87</v>
      </c>
      <c r="AY553" s="19" t="s">
        <v>140</v>
      </c>
      <c r="BE553" s="218">
        <f>IF(N553="základní",J553,0)</f>
        <v>0</v>
      </c>
      <c r="BF553" s="218">
        <f>IF(N553="snížená",J553,0)</f>
        <v>0</v>
      </c>
      <c r="BG553" s="218">
        <f>IF(N553="zákl. přenesená",J553,0)</f>
        <v>0</v>
      </c>
      <c r="BH553" s="218">
        <f>IF(N553="sníž. přenesená",J553,0)</f>
        <v>0</v>
      </c>
      <c r="BI553" s="218">
        <f>IF(N553="nulová",J553,0)</f>
        <v>0</v>
      </c>
      <c r="BJ553" s="19" t="s">
        <v>85</v>
      </c>
      <c r="BK553" s="218">
        <f>ROUND(I553*H553,2)</f>
        <v>0</v>
      </c>
      <c r="BL553" s="19" t="s">
        <v>147</v>
      </c>
      <c r="BM553" s="217" t="s">
        <v>792</v>
      </c>
    </row>
    <row r="554" s="2" customFormat="1">
      <c r="A554" s="40"/>
      <c r="B554" s="41"/>
      <c r="C554" s="42"/>
      <c r="D554" s="219" t="s">
        <v>149</v>
      </c>
      <c r="E554" s="42"/>
      <c r="F554" s="220" t="s">
        <v>793</v>
      </c>
      <c r="G554" s="42"/>
      <c r="H554" s="42"/>
      <c r="I554" s="221"/>
      <c r="J554" s="42"/>
      <c r="K554" s="42"/>
      <c r="L554" s="46"/>
      <c r="M554" s="222"/>
      <c r="N554" s="223"/>
      <c r="O554" s="86"/>
      <c r="P554" s="86"/>
      <c r="Q554" s="86"/>
      <c r="R554" s="86"/>
      <c r="S554" s="86"/>
      <c r="T554" s="87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T554" s="19" t="s">
        <v>149</v>
      </c>
      <c r="AU554" s="19" t="s">
        <v>87</v>
      </c>
    </row>
    <row r="555" s="2" customFormat="1" ht="16.5" customHeight="1">
      <c r="A555" s="40"/>
      <c r="B555" s="41"/>
      <c r="C555" s="206" t="s">
        <v>794</v>
      </c>
      <c r="D555" s="206" t="s">
        <v>142</v>
      </c>
      <c r="E555" s="207" t="s">
        <v>795</v>
      </c>
      <c r="F555" s="208" t="s">
        <v>796</v>
      </c>
      <c r="G555" s="209" t="s">
        <v>372</v>
      </c>
      <c r="H555" s="210">
        <v>1</v>
      </c>
      <c r="I555" s="211"/>
      <c r="J555" s="212">
        <f>ROUND(I555*H555,2)</f>
        <v>0</v>
      </c>
      <c r="K555" s="208" t="s">
        <v>146</v>
      </c>
      <c r="L555" s="46"/>
      <c r="M555" s="213" t="s">
        <v>75</v>
      </c>
      <c r="N555" s="214" t="s">
        <v>47</v>
      </c>
      <c r="O555" s="86"/>
      <c r="P555" s="215">
        <f>O555*H555</f>
        <v>0</v>
      </c>
      <c r="Q555" s="215">
        <v>0.01248</v>
      </c>
      <c r="R555" s="215">
        <f>Q555*H555</f>
        <v>0.01248</v>
      </c>
      <c r="S555" s="215">
        <v>0</v>
      </c>
      <c r="T555" s="216">
        <f>S555*H555</f>
        <v>0</v>
      </c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R555" s="217" t="s">
        <v>147</v>
      </c>
      <c r="AT555" s="217" t="s">
        <v>142</v>
      </c>
      <c r="AU555" s="217" t="s">
        <v>87</v>
      </c>
      <c r="AY555" s="19" t="s">
        <v>140</v>
      </c>
      <c r="BE555" s="218">
        <f>IF(N555="základní",J555,0)</f>
        <v>0</v>
      </c>
      <c r="BF555" s="218">
        <f>IF(N555="snížená",J555,0)</f>
        <v>0</v>
      </c>
      <c r="BG555" s="218">
        <f>IF(N555="zákl. přenesená",J555,0)</f>
        <v>0</v>
      </c>
      <c r="BH555" s="218">
        <f>IF(N555="sníž. přenesená",J555,0)</f>
        <v>0</v>
      </c>
      <c r="BI555" s="218">
        <f>IF(N555="nulová",J555,0)</f>
        <v>0</v>
      </c>
      <c r="BJ555" s="19" t="s">
        <v>85</v>
      </c>
      <c r="BK555" s="218">
        <f>ROUND(I555*H555,2)</f>
        <v>0</v>
      </c>
      <c r="BL555" s="19" t="s">
        <v>147</v>
      </c>
      <c r="BM555" s="217" t="s">
        <v>797</v>
      </c>
    </row>
    <row r="556" s="2" customFormat="1">
      <c r="A556" s="40"/>
      <c r="B556" s="41"/>
      <c r="C556" s="42"/>
      <c r="D556" s="219" t="s">
        <v>149</v>
      </c>
      <c r="E556" s="42"/>
      <c r="F556" s="220" t="s">
        <v>796</v>
      </c>
      <c r="G556" s="42"/>
      <c r="H556" s="42"/>
      <c r="I556" s="221"/>
      <c r="J556" s="42"/>
      <c r="K556" s="42"/>
      <c r="L556" s="46"/>
      <c r="M556" s="222"/>
      <c r="N556" s="223"/>
      <c r="O556" s="86"/>
      <c r="P556" s="86"/>
      <c r="Q556" s="86"/>
      <c r="R556" s="86"/>
      <c r="S556" s="86"/>
      <c r="T556" s="87"/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T556" s="19" t="s">
        <v>149</v>
      </c>
      <c r="AU556" s="19" t="s">
        <v>87</v>
      </c>
    </row>
    <row r="557" s="2" customFormat="1" ht="16.5" customHeight="1">
      <c r="A557" s="40"/>
      <c r="B557" s="41"/>
      <c r="C557" s="267" t="s">
        <v>798</v>
      </c>
      <c r="D557" s="267" t="s">
        <v>321</v>
      </c>
      <c r="E557" s="268" t="s">
        <v>799</v>
      </c>
      <c r="F557" s="269" t="s">
        <v>800</v>
      </c>
      <c r="G557" s="270" t="s">
        <v>372</v>
      </c>
      <c r="H557" s="271">
        <v>1</v>
      </c>
      <c r="I557" s="272"/>
      <c r="J557" s="273">
        <f>ROUND(I557*H557,2)</f>
        <v>0</v>
      </c>
      <c r="K557" s="269" t="s">
        <v>146</v>
      </c>
      <c r="L557" s="274"/>
      <c r="M557" s="275" t="s">
        <v>75</v>
      </c>
      <c r="N557" s="276" t="s">
        <v>47</v>
      </c>
      <c r="O557" s="86"/>
      <c r="P557" s="215">
        <f>O557*H557</f>
        <v>0</v>
      </c>
      <c r="Q557" s="215">
        <v>0.58499999999999996</v>
      </c>
      <c r="R557" s="215">
        <f>Q557*H557</f>
        <v>0.58499999999999996</v>
      </c>
      <c r="S557" s="215">
        <v>0</v>
      </c>
      <c r="T557" s="216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17" t="s">
        <v>186</v>
      </c>
      <c r="AT557" s="217" t="s">
        <v>321</v>
      </c>
      <c r="AU557" s="217" t="s">
        <v>87</v>
      </c>
      <c r="AY557" s="19" t="s">
        <v>140</v>
      </c>
      <c r="BE557" s="218">
        <f>IF(N557="základní",J557,0)</f>
        <v>0</v>
      </c>
      <c r="BF557" s="218">
        <f>IF(N557="snížená",J557,0)</f>
        <v>0</v>
      </c>
      <c r="BG557" s="218">
        <f>IF(N557="zákl. přenesená",J557,0)</f>
        <v>0</v>
      </c>
      <c r="BH557" s="218">
        <f>IF(N557="sníž. přenesená",J557,0)</f>
        <v>0</v>
      </c>
      <c r="BI557" s="218">
        <f>IF(N557="nulová",J557,0)</f>
        <v>0</v>
      </c>
      <c r="BJ557" s="19" t="s">
        <v>85</v>
      </c>
      <c r="BK557" s="218">
        <f>ROUND(I557*H557,2)</f>
        <v>0</v>
      </c>
      <c r="BL557" s="19" t="s">
        <v>147</v>
      </c>
      <c r="BM557" s="217" t="s">
        <v>801</v>
      </c>
    </row>
    <row r="558" s="2" customFormat="1">
      <c r="A558" s="40"/>
      <c r="B558" s="41"/>
      <c r="C558" s="42"/>
      <c r="D558" s="219" t="s">
        <v>149</v>
      </c>
      <c r="E558" s="42"/>
      <c r="F558" s="220" t="s">
        <v>800</v>
      </c>
      <c r="G558" s="42"/>
      <c r="H558" s="42"/>
      <c r="I558" s="221"/>
      <c r="J558" s="42"/>
      <c r="K558" s="42"/>
      <c r="L558" s="46"/>
      <c r="M558" s="222"/>
      <c r="N558" s="223"/>
      <c r="O558" s="86"/>
      <c r="P558" s="86"/>
      <c r="Q558" s="86"/>
      <c r="R558" s="86"/>
      <c r="S558" s="86"/>
      <c r="T558" s="87"/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T558" s="19" t="s">
        <v>149</v>
      </c>
      <c r="AU558" s="19" t="s">
        <v>87</v>
      </c>
    </row>
    <row r="559" s="2" customFormat="1" ht="16.5" customHeight="1">
      <c r="A559" s="40"/>
      <c r="B559" s="41"/>
      <c r="C559" s="206" t="s">
        <v>802</v>
      </c>
      <c r="D559" s="206" t="s">
        <v>142</v>
      </c>
      <c r="E559" s="207" t="s">
        <v>803</v>
      </c>
      <c r="F559" s="208" t="s">
        <v>804</v>
      </c>
      <c r="G559" s="209" t="s">
        <v>372</v>
      </c>
      <c r="H559" s="210">
        <v>1</v>
      </c>
      <c r="I559" s="211"/>
      <c r="J559" s="212">
        <f>ROUND(I559*H559,2)</f>
        <v>0</v>
      </c>
      <c r="K559" s="208" t="s">
        <v>146</v>
      </c>
      <c r="L559" s="46"/>
      <c r="M559" s="213" t="s">
        <v>75</v>
      </c>
      <c r="N559" s="214" t="s">
        <v>47</v>
      </c>
      <c r="O559" s="86"/>
      <c r="P559" s="215">
        <f>O559*H559</f>
        <v>0</v>
      </c>
      <c r="Q559" s="215">
        <v>0.21734000000000001</v>
      </c>
      <c r="R559" s="215">
        <f>Q559*H559</f>
        <v>0.21734000000000001</v>
      </c>
      <c r="S559" s="215">
        <v>0</v>
      </c>
      <c r="T559" s="216">
        <f>S559*H559</f>
        <v>0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17" t="s">
        <v>147</v>
      </c>
      <c r="AT559" s="217" t="s">
        <v>142</v>
      </c>
      <c r="AU559" s="217" t="s">
        <v>87</v>
      </c>
      <c r="AY559" s="19" t="s">
        <v>140</v>
      </c>
      <c r="BE559" s="218">
        <f>IF(N559="základní",J559,0)</f>
        <v>0</v>
      </c>
      <c r="BF559" s="218">
        <f>IF(N559="snížená",J559,0)</f>
        <v>0</v>
      </c>
      <c r="BG559" s="218">
        <f>IF(N559="zákl. přenesená",J559,0)</f>
        <v>0</v>
      </c>
      <c r="BH559" s="218">
        <f>IF(N559="sníž. přenesená",J559,0)</f>
        <v>0</v>
      </c>
      <c r="BI559" s="218">
        <f>IF(N559="nulová",J559,0)</f>
        <v>0</v>
      </c>
      <c r="BJ559" s="19" t="s">
        <v>85</v>
      </c>
      <c r="BK559" s="218">
        <f>ROUND(I559*H559,2)</f>
        <v>0</v>
      </c>
      <c r="BL559" s="19" t="s">
        <v>147</v>
      </c>
      <c r="BM559" s="217" t="s">
        <v>805</v>
      </c>
    </row>
    <row r="560" s="2" customFormat="1">
      <c r="A560" s="40"/>
      <c r="B560" s="41"/>
      <c r="C560" s="42"/>
      <c r="D560" s="219" t="s">
        <v>149</v>
      </c>
      <c r="E560" s="42"/>
      <c r="F560" s="220" t="s">
        <v>806</v>
      </c>
      <c r="G560" s="42"/>
      <c r="H560" s="42"/>
      <c r="I560" s="221"/>
      <c r="J560" s="42"/>
      <c r="K560" s="42"/>
      <c r="L560" s="46"/>
      <c r="M560" s="222"/>
      <c r="N560" s="223"/>
      <c r="O560" s="86"/>
      <c r="P560" s="86"/>
      <c r="Q560" s="86"/>
      <c r="R560" s="86"/>
      <c r="S560" s="86"/>
      <c r="T560" s="87"/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T560" s="19" t="s">
        <v>149</v>
      </c>
      <c r="AU560" s="19" t="s">
        <v>87</v>
      </c>
    </row>
    <row r="561" s="2" customFormat="1" ht="16.5" customHeight="1">
      <c r="A561" s="40"/>
      <c r="B561" s="41"/>
      <c r="C561" s="267" t="s">
        <v>807</v>
      </c>
      <c r="D561" s="267" t="s">
        <v>321</v>
      </c>
      <c r="E561" s="268" t="s">
        <v>808</v>
      </c>
      <c r="F561" s="269" t="s">
        <v>809</v>
      </c>
      <c r="G561" s="270" t="s">
        <v>372</v>
      </c>
      <c r="H561" s="271">
        <v>1</v>
      </c>
      <c r="I561" s="272"/>
      <c r="J561" s="273">
        <f>ROUND(I561*H561,2)</f>
        <v>0</v>
      </c>
      <c r="K561" s="269" t="s">
        <v>146</v>
      </c>
      <c r="L561" s="274"/>
      <c r="M561" s="275" t="s">
        <v>75</v>
      </c>
      <c r="N561" s="276" t="s">
        <v>47</v>
      </c>
      <c r="O561" s="86"/>
      <c r="P561" s="215">
        <f>O561*H561</f>
        <v>0</v>
      </c>
      <c r="Q561" s="215">
        <v>0.16200000000000001</v>
      </c>
      <c r="R561" s="215">
        <f>Q561*H561</f>
        <v>0.16200000000000001</v>
      </c>
      <c r="S561" s="215">
        <v>0</v>
      </c>
      <c r="T561" s="216">
        <f>S561*H561</f>
        <v>0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17" t="s">
        <v>186</v>
      </c>
      <c r="AT561" s="217" t="s">
        <v>321</v>
      </c>
      <c r="AU561" s="217" t="s">
        <v>87</v>
      </c>
      <c r="AY561" s="19" t="s">
        <v>140</v>
      </c>
      <c r="BE561" s="218">
        <f>IF(N561="základní",J561,0)</f>
        <v>0</v>
      </c>
      <c r="BF561" s="218">
        <f>IF(N561="snížená",J561,0)</f>
        <v>0</v>
      </c>
      <c r="BG561" s="218">
        <f>IF(N561="zákl. přenesená",J561,0)</f>
        <v>0</v>
      </c>
      <c r="BH561" s="218">
        <f>IF(N561="sníž. přenesená",J561,0)</f>
        <v>0</v>
      </c>
      <c r="BI561" s="218">
        <f>IF(N561="nulová",J561,0)</f>
        <v>0</v>
      </c>
      <c r="BJ561" s="19" t="s">
        <v>85</v>
      </c>
      <c r="BK561" s="218">
        <f>ROUND(I561*H561,2)</f>
        <v>0</v>
      </c>
      <c r="BL561" s="19" t="s">
        <v>147</v>
      </c>
      <c r="BM561" s="217" t="s">
        <v>810</v>
      </c>
    </row>
    <row r="562" s="2" customFormat="1">
      <c r="A562" s="40"/>
      <c r="B562" s="41"/>
      <c r="C562" s="42"/>
      <c r="D562" s="219" t="s">
        <v>149</v>
      </c>
      <c r="E562" s="42"/>
      <c r="F562" s="220" t="s">
        <v>809</v>
      </c>
      <c r="G562" s="42"/>
      <c r="H562" s="42"/>
      <c r="I562" s="221"/>
      <c r="J562" s="42"/>
      <c r="K562" s="42"/>
      <c r="L562" s="46"/>
      <c r="M562" s="222"/>
      <c r="N562" s="223"/>
      <c r="O562" s="86"/>
      <c r="P562" s="86"/>
      <c r="Q562" s="86"/>
      <c r="R562" s="86"/>
      <c r="S562" s="86"/>
      <c r="T562" s="87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T562" s="19" t="s">
        <v>149</v>
      </c>
      <c r="AU562" s="19" t="s">
        <v>87</v>
      </c>
    </row>
    <row r="563" s="2" customFormat="1" ht="16.5" customHeight="1">
      <c r="A563" s="40"/>
      <c r="B563" s="41"/>
      <c r="C563" s="206" t="s">
        <v>811</v>
      </c>
      <c r="D563" s="206" t="s">
        <v>142</v>
      </c>
      <c r="E563" s="207" t="s">
        <v>812</v>
      </c>
      <c r="F563" s="208" t="s">
        <v>813</v>
      </c>
      <c r="G563" s="209" t="s">
        <v>372</v>
      </c>
      <c r="H563" s="210">
        <v>11</v>
      </c>
      <c r="I563" s="211"/>
      <c r="J563" s="212">
        <f>ROUND(I563*H563,2)</f>
        <v>0</v>
      </c>
      <c r="K563" s="208" t="s">
        <v>146</v>
      </c>
      <c r="L563" s="46"/>
      <c r="M563" s="213" t="s">
        <v>75</v>
      </c>
      <c r="N563" s="214" t="s">
        <v>47</v>
      </c>
      <c r="O563" s="86"/>
      <c r="P563" s="215">
        <f>O563*H563</f>
        <v>0</v>
      </c>
      <c r="Q563" s="215">
        <v>0.12303</v>
      </c>
      <c r="R563" s="215">
        <f>Q563*H563</f>
        <v>1.3533299999999999</v>
      </c>
      <c r="S563" s="215">
        <v>0</v>
      </c>
      <c r="T563" s="216">
        <f>S563*H563</f>
        <v>0</v>
      </c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R563" s="217" t="s">
        <v>147</v>
      </c>
      <c r="AT563" s="217" t="s">
        <v>142</v>
      </c>
      <c r="AU563" s="217" t="s">
        <v>87</v>
      </c>
      <c r="AY563" s="19" t="s">
        <v>140</v>
      </c>
      <c r="BE563" s="218">
        <f>IF(N563="základní",J563,0)</f>
        <v>0</v>
      </c>
      <c r="BF563" s="218">
        <f>IF(N563="snížená",J563,0)</f>
        <v>0</v>
      </c>
      <c r="BG563" s="218">
        <f>IF(N563="zákl. přenesená",J563,0)</f>
        <v>0</v>
      </c>
      <c r="BH563" s="218">
        <f>IF(N563="sníž. přenesená",J563,0)</f>
        <v>0</v>
      </c>
      <c r="BI563" s="218">
        <f>IF(N563="nulová",J563,0)</f>
        <v>0</v>
      </c>
      <c r="BJ563" s="19" t="s">
        <v>85</v>
      </c>
      <c r="BK563" s="218">
        <f>ROUND(I563*H563,2)</f>
        <v>0</v>
      </c>
      <c r="BL563" s="19" t="s">
        <v>147</v>
      </c>
      <c r="BM563" s="217" t="s">
        <v>814</v>
      </c>
    </row>
    <row r="564" s="2" customFormat="1">
      <c r="A564" s="40"/>
      <c r="B564" s="41"/>
      <c r="C564" s="42"/>
      <c r="D564" s="219" t="s">
        <v>149</v>
      </c>
      <c r="E564" s="42"/>
      <c r="F564" s="220" t="s">
        <v>813</v>
      </c>
      <c r="G564" s="42"/>
      <c r="H564" s="42"/>
      <c r="I564" s="221"/>
      <c r="J564" s="42"/>
      <c r="K564" s="42"/>
      <c r="L564" s="46"/>
      <c r="M564" s="222"/>
      <c r="N564" s="223"/>
      <c r="O564" s="86"/>
      <c r="P564" s="86"/>
      <c r="Q564" s="86"/>
      <c r="R564" s="86"/>
      <c r="S564" s="86"/>
      <c r="T564" s="87"/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T564" s="19" t="s">
        <v>149</v>
      </c>
      <c r="AU564" s="19" t="s">
        <v>87</v>
      </c>
    </row>
    <row r="565" s="2" customFormat="1" ht="16.5" customHeight="1">
      <c r="A565" s="40"/>
      <c r="B565" s="41"/>
      <c r="C565" s="267" t="s">
        <v>815</v>
      </c>
      <c r="D565" s="267" t="s">
        <v>321</v>
      </c>
      <c r="E565" s="268" t="s">
        <v>816</v>
      </c>
      <c r="F565" s="269" t="s">
        <v>817</v>
      </c>
      <c r="G565" s="270" t="s">
        <v>464</v>
      </c>
      <c r="H565" s="271">
        <v>11</v>
      </c>
      <c r="I565" s="272"/>
      <c r="J565" s="273">
        <f>ROUND(I565*H565,2)</f>
        <v>0</v>
      </c>
      <c r="K565" s="269" t="s">
        <v>75</v>
      </c>
      <c r="L565" s="274"/>
      <c r="M565" s="275" t="s">
        <v>75</v>
      </c>
      <c r="N565" s="276" t="s">
        <v>47</v>
      </c>
      <c r="O565" s="86"/>
      <c r="P565" s="215">
        <f>O565*H565</f>
        <v>0</v>
      </c>
      <c r="Q565" s="215">
        <v>0.0070000000000000001</v>
      </c>
      <c r="R565" s="215">
        <f>Q565*H565</f>
        <v>0.076999999999999999</v>
      </c>
      <c r="S565" s="215">
        <v>0</v>
      </c>
      <c r="T565" s="216">
        <f>S565*H565</f>
        <v>0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17" t="s">
        <v>186</v>
      </c>
      <c r="AT565" s="217" t="s">
        <v>321</v>
      </c>
      <c r="AU565" s="217" t="s">
        <v>87</v>
      </c>
      <c r="AY565" s="19" t="s">
        <v>140</v>
      </c>
      <c r="BE565" s="218">
        <f>IF(N565="základní",J565,0)</f>
        <v>0</v>
      </c>
      <c r="BF565" s="218">
        <f>IF(N565="snížená",J565,0)</f>
        <v>0</v>
      </c>
      <c r="BG565" s="218">
        <f>IF(N565="zákl. přenesená",J565,0)</f>
        <v>0</v>
      </c>
      <c r="BH565" s="218">
        <f>IF(N565="sníž. přenesená",J565,0)</f>
        <v>0</v>
      </c>
      <c r="BI565" s="218">
        <f>IF(N565="nulová",J565,0)</f>
        <v>0</v>
      </c>
      <c r="BJ565" s="19" t="s">
        <v>85</v>
      </c>
      <c r="BK565" s="218">
        <f>ROUND(I565*H565,2)</f>
        <v>0</v>
      </c>
      <c r="BL565" s="19" t="s">
        <v>147</v>
      </c>
      <c r="BM565" s="217" t="s">
        <v>818</v>
      </c>
    </row>
    <row r="566" s="2" customFormat="1">
      <c r="A566" s="40"/>
      <c r="B566" s="41"/>
      <c r="C566" s="42"/>
      <c r="D566" s="219" t="s">
        <v>149</v>
      </c>
      <c r="E566" s="42"/>
      <c r="F566" s="220" t="s">
        <v>819</v>
      </c>
      <c r="G566" s="42"/>
      <c r="H566" s="42"/>
      <c r="I566" s="221"/>
      <c r="J566" s="42"/>
      <c r="K566" s="42"/>
      <c r="L566" s="46"/>
      <c r="M566" s="222"/>
      <c r="N566" s="223"/>
      <c r="O566" s="86"/>
      <c r="P566" s="86"/>
      <c r="Q566" s="86"/>
      <c r="R566" s="86"/>
      <c r="S566" s="86"/>
      <c r="T566" s="87"/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T566" s="19" t="s">
        <v>149</v>
      </c>
      <c r="AU566" s="19" t="s">
        <v>87</v>
      </c>
    </row>
    <row r="567" s="2" customFormat="1" ht="16.5" customHeight="1">
      <c r="A567" s="40"/>
      <c r="B567" s="41"/>
      <c r="C567" s="267" t="s">
        <v>820</v>
      </c>
      <c r="D567" s="267" t="s">
        <v>321</v>
      </c>
      <c r="E567" s="268" t="s">
        <v>821</v>
      </c>
      <c r="F567" s="269" t="s">
        <v>822</v>
      </c>
      <c r="G567" s="270" t="s">
        <v>372</v>
      </c>
      <c r="H567" s="271">
        <v>11</v>
      </c>
      <c r="I567" s="272"/>
      <c r="J567" s="273">
        <f>ROUND(I567*H567,2)</f>
        <v>0</v>
      </c>
      <c r="K567" s="269" t="s">
        <v>75</v>
      </c>
      <c r="L567" s="274"/>
      <c r="M567" s="275" t="s">
        <v>75</v>
      </c>
      <c r="N567" s="276" t="s">
        <v>47</v>
      </c>
      <c r="O567" s="86"/>
      <c r="P567" s="215">
        <f>O567*H567</f>
        <v>0</v>
      </c>
      <c r="Q567" s="215">
        <v>0.00089999999999999998</v>
      </c>
      <c r="R567" s="215">
        <f>Q567*H567</f>
        <v>0.0098999999999999991</v>
      </c>
      <c r="S567" s="215">
        <v>0</v>
      </c>
      <c r="T567" s="216">
        <f>S567*H567</f>
        <v>0</v>
      </c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R567" s="217" t="s">
        <v>186</v>
      </c>
      <c r="AT567" s="217" t="s">
        <v>321</v>
      </c>
      <c r="AU567" s="217" t="s">
        <v>87</v>
      </c>
      <c r="AY567" s="19" t="s">
        <v>140</v>
      </c>
      <c r="BE567" s="218">
        <f>IF(N567="základní",J567,0)</f>
        <v>0</v>
      </c>
      <c r="BF567" s="218">
        <f>IF(N567="snížená",J567,0)</f>
        <v>0</v>
      </c>
      <c r="BG567" s="218">
        <f>IF(N567="zákl. přenesená",J567,0)</f>
        <v>0</v>
      </c>
      <c r="BH567" s="218">
        <f>IF(N567="sníž. přenesená",J567,0)</f>
        <v>0</v>
      </c>
      <c r="BI567" s="218">
        <f>IF(N567="nulová",J567,0)</f>
        <v>0</v>
      </c>
      <c r="BJ567" s="19" t="s">
        <v>85</v>
      </c>
      <c r="BK567" s="218">
        <f>ROUND(I567*H567,2)</f>
        <v>0</v>
      </c>
      <c r="BL567" s="19" t="s">
        <v>147</v>
      </c>
      <c r="BM567" s="217" t="s">
        <v>823</v>
      </c>
    </row>
    <row r="568" s="2" customFormat="1">
      <c r="A568" s="40"/>
      <c r="B568" s="41"/>
      <c r="C568" s="42"/>
      <c r="D568" s="219" t="s">
        <v>149</v>
      </c>
      <c r="E568" s="42"/>
      <c r="F568" s="220" t="s">
        <v>822</v>
      </c>
      <c r="G568" s="42"/>
      <c r="H568" s="42"/>
      <c r="I568" s="221"/>
      <c r="J568" s="42"/>
      <c r="K568" s="42"/>
      <c r="L568" s="46"/>
      <c r="M568" s="222"/>
      <c r="N568" s="223"/>
      <c r="O568" s="86"/>
      <c r="P568" s="86"/>
      <c r="Q568" s="86"/>
      <c r="R568" s="86"/>
      <c r="S568" s="86"/>
      <c r="T568" s="87"/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T568" s="19" t="s">
        <v>149</v>
      </c>
      <c r="AU568" s="19" t="s">
        <v>87</v>
      </c>
    </row>
    <row r="569" s="2" customFormat="1" ht="16.5" customHeight="1">
      <c r="A569" s="40"/>
      <c r="B569" s="41"/>
      <c r="C569" s="206" t="s">
        <v>824</v>
      </c>
      <c r="D569" s="206" t="s">
        <v>142</v>
      </c>
      <c r="E569" s="207" t="s">
        <v>825</v>
      </c>
      <c r="F569" s="208" t="s">
        <v>826</v>
      </c>
      <c r="G569" s="209" t="s">
        <v>372</v>
      </c>
      <c r="H569" s="210">
        <v>10</v>
      </c>
      <c r="I569" s="211"/>
      <c r="J569" s="212">
        <f>ROUND(I569*H569,2)</f>
        <v>0</v>
      </c>
      <c r="K569" s="208" t="s">
        <v>146</v>
      </c>
      <c r="L569" s="46"/>
      <c r="M569" s="213" t="s">
        <v>75</v>
      </c>
      <c r="N569" s="214" t="s">
        <v>47</v>
      </c>
      <c r="O569" s="86"/>
      <c r="P569" s="215">
        <f>O569*H569</f>
        <v>0</v>
      </c>
      <c r="Q569" s="215">
        <v>0.00016000000000000001</v>
      </c>
      <c r="R569" s="215">
        <f>Q569*H569</f>
        <v>0.0016000000000000001</v>
      </c>
      <c r="S569" s="215">
        <v>0</v>
      </c>
      <c r="T569" s="216">
        <f>S569*H569</f>
        <v>0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17" t="s">
        <v>147</v>
      </c>
      <c r="AT569" s="217" t="s">
        <v>142</v>
      </c>
      <c r="AU569" s="217" t="s">
        <v>87</v>
      </c>
      <c r="AY569" s="19" t="s">
        <v>140</v>
      </c>
      <c r="BE569" s="218">
        <f>IF(N569="základní",J569,0)</f>
        <v>0</v>
      </c>
      <c r="BF569" s="218">
        <f>IF(N569="snížená",J569,0)</f>
        <v>0</v>
      </c>
      <c r="BG569" s="218">
        <f>IF(N569="zákl. přenesená",J569,0)</f>
        <v>0</v>
      </c>
      <c r="BH569" s="218">
        <f>IF(N569="sníž. přenesená",J569,0)</f>
        <v>0</v>
      </c>
      <c r="BI569" s="218">
        <f>IF(N569="nulová",J569,0)</f>
        <v>0</v>
      </c>
      <c r="BJ569" s="19" t="s">
        <v>85</v>
      </c>
      <c r="BK569" s="218">
        <f>ROUND(I569*H569,2)</f>
        <v>0</v>
      </c>
      <c r="BL569" s="19" t="s">
        <v>147</v>
      </c>
      <c r="BM569" s="217" t="s">
        <v>827</v>
      </c>
    </row>
    <row r="570" s="2" customFormat="1">
      <c r="A570" s="40"/>
      <c r="B570" s="41"/>
      <c r="C570" s="42"/>
      <c r="D570" s="219" t="s">
        <v>149</v>
      </c>
      <c r="E570" s="42"/>
      <c r="F570" s="220" t="s">
        <v>828</v>
      </c>
      <c r="G570" s="42"/>
      <c r="H570" s="42"/>
      <c r="I570" s="221"/>
      <c r="J570" s="42"/>
      <c r="K570" s="42"/>
      <c r="L570" s="46"/>
      <c r="M570" s="222"/>
      <c r="N570" s="223"/>
      <c r="O570" s="86"/>
      <c r="P570" s="86"/>
      <c r="Q570" s="86"/>
      <c r="R570" s="86"/>
      <c r="S570" s="86"/>
      <c r="T570" s="87"/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T570" s="19" t="s">
        <v>149</v>
      </c>
      <c r="AU570" s="19" t="s">
        <v>87</v>
      </c>
    </row>
    <row r="571" s="2" customFormat="1" ht="16.5" customHeight="1">
      <c r="A571" s="40"/>
      <c r="B571" s="41"/>
      <c r="C571" s="206" t="s">
        <v>829</v>
      </c>
      <c r="D571" s="206" t="s">
        <v>142</v>
      </c>
      <c r="E571" s="207" t="s">
        <v>830</v>
      </c>
      <c r="F571" s="208" t="s">
        <v>831</v>
      </c>
      <c r="G571" s="209" t="s">
        <v>145</v>
      </c>
      <c r="H571" s="210">
        <v>1745.0999999999999</v>
      </c>
      <c r="I571" s="211"/>
      <c r="J571" s="212">
        <f>ROUND(I571*H571,2)</f>
        <v>0</v>
      </c>
      <c r="K571" s="208" t="s">
        <v>146</v>
      </c>
      <c r="L571" s="46"/>
      <c r="M571" s="213" t="s">
        <v>75</v>
      </c>
      <c r="N571" s="214" t="s">
        <v>47</v>
      </c>
      <c r="O571" s="86"/>
      <c r="P571" s="215">
        <f>O571*H571</f>
        <v>0</v>
      </c>
      <c r="Q571" s="215">
        <v>0.00019000000000000001</v>
      </c>
      <c r="R571" s="215">
        <f>Q571*H571</f>
        <v>0.331569</v>
      </c>
      <c r="S571" s="215">
        <v>0</v>
      </c>
      <c r="T571" s="216">
        <f>S571*H571</f>
        <v>0</v>
      </c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R571" s="217" t="s">
        <v>147</v>
      </c>
      <c r="AT571" s="217" t="s">
        <v>142</v>
      </c>
      <c r="AU571" s="217" t="s">
        <v>87</v>
      </c>
      <c r="AY571" s="19" t="s">
        <v>140</v>
      </c>
      <c r="BE571" s="218">
        <f>IF(N571="základní",J571,0)</f>
        <v>0</v>
      </c>
      <c r="BF571" s="218">
        <f>IF(N571="snížená",J571,0)</f>
        <v>0</v>
      </c>
      <c r="BG571" s="218">
        <f>IF(N571="zákl. přenesená",J571,0)</f>
        <v>0</v>
      </c>
      <c r="BH571" s="218">
        <f>IF(N571="sníž. přenesená",J571,0)</f>
        <v>0</v>
      </c>
      <c r="BI571" s="218">
        <f>IF(N571="nulová",J571,0)</f>
        <v>0</v>
      </c>
      <c r="BJ571" s="19" t="s">
        <v>85</v>
      </c>
      <c r="BK571" s="218">
        <f>ROUND(I571*H571,2)</f>
        <v>0</v>
      </c>
      <c r="BL571" s="19" t="s">
        <v>147</v>
      </c>
      <c r="BM571" s="217" t="s">
        <v>832</v>
      </c>
    </row>
    <row r="572" s="2" customFormat="1">
      <c r="A572" s="40"/>
      <c r="B572" s="41"/>
      <c r="C572" s="42"/>
      <c r="D572" s="219" t="s">
        <v>149</v>
      </c>
      <c r="E572" s="42"/>
      <c r="F572" s="220" t="s">
        <v>833</v>
      </c>
      <c r="G572" s="42"/>
      <c r="H572" s="42"/>
      <c r="I572" s="221"/>
      <c r="J572" s="42"/>
      <c r="K572" s="42"/>
      <c r="L572" s="46"/>
      <c r="M572" s="222"/>
      <c r="N572" s="223"/>
      <c r="O572" s="86"/>
      <c r="P572" s="86"/>
      <c r="Q572" s="86"/>
      <c r="R572" s="86"/>
      <c r="S572" s="86"/>
      <c r="T572" s="87"/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T572" s="19" t="s">
        <v>149</v>
      </c>
      <c r="AU572" s="19" t="s">
        <v>87</v>
      </c>
    </row>
    <row r="573" s="13" customFormat="1">
      <c r="A573" s="13"/>
      <c r="B573" s="224"/>
      <c r="C573" s="225"/>
      <c r="D573" s="219" t="s">
        <v>175</v>
      </c>
      <c r="E573" s="226" t="s">
        <v>75</v>
      </c>
      <c r="F573" s="227" t="s">
        <v>356</v>
      </c>
      <c r="G573" s="225"/>
      <c r="H573" s="228">
        <v>1158.8</v>
      </c>
      <c r="I573" s="229"/>
      <c r="J573" s="225"/>
      <c r="K573" s="225"/>
      <c r="L573" s="230"/>
      <c r="M573" s="231"/>
      <c r="N573" s="232"/>
      <c r="O573" s="232"/>
      <c r="P573" s="232"/>
      <c r="Q573" s="232"/>
      <c r="R573" s="232"/>
      <c r="S573" s="232"/>
      <c r="T573" s="23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4" t="s">
        <v>175</v>
      </c>
      <c r="AU573" s="234" t="s">
        <v>87</v>
      </c>
      <c r="AV573" s="13" t="s">
        <v>87</v>
      </c>
      <c r="AW573" s="13" t="s">
        <v>38</v>
      </c>
      <c r="AX573" s="13" t="s">
        <v>77</v>
      </c>
      <c r="AY573" s="234" t="s">
        <v>140</v>
      </c>
    </row>
    <row r="574" s="13" customFormat="1">
      <c r="A574" s="13"/>
      <c r="B574" s="224"/>
      <c r="C574" s="225"/>
      <c r="D574" s="219" t="s">
        <v>175</v>
      </c>
      <c r="E574" s="226" t="s">
        <v>75</v>
      </c>
      <c r="F574" s="227" t="s">
        <v>357</v>
      </c>
      <c r="G574" s="225"/>
      <c r="H574" s="228">
        <v>337.69999999999999</v>
      </c>
      <c r="I574" s="229"/>
      <c r="J574" s="225"/>
      <c r="K574" s="225"/>
      <c r="L574" s="230"/>
      <c r="M574" s="231"/>
      <c r="N574" s="232"/>
      <c r="O574" s="232"/>
      <c r="P574" s="232"/>
      <c r="Q574" s="232"/>
      <c r="R574" s="232"/>
      <c r="S574" s="232"/>
      <c r="T574" s="23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34" t="s">
        <v>175</v>
      </c>
      <c r="AU574" s="234" t="s">
        <v>87</v>
      </c>
      <c r="AV574" s="13" t="s">
        <v>87</v>
      </c>
      <c r="AW574" s="13" t="s">
        <v>38</v>
      </c>
      <c r="AX574" s="13" t="s">
        <v>77</v>
      </c>
      <c r="AY574" s="234" t="s">
        <v>140</v>
      </c>
    </row>
    <row r="575" s="13" customFormat="1">
      <c r="A575" s="13"/>
      <c r="B575" s="224"/>
      <c r="C575" s="225"/>
      <c r="D575" s="219" t="s">
        <v>175</v>
      </c>
      <c r="E575" s="226" t="s">
        <v>75</v>
      </c>
      <c r="F575" s="227" t="s">
        <v>358</v>
      </c>
      <c r="G575" s="225"/>
      <c r="H575" s="228">
        <v>158.59999999999999</v>
      </c>
      <c r="I575" s="229"/>
      <c r="J575" s="225"/>
      <c r="K575" s="225"/>
      <c r="L575" s="230"/>
      <c r="M575" s="231"/>
      <c r="N575" s="232"/>
      <c r="O575" s="232"/>
      <c r="P575" s="232"/>
      <c r="Q575" s="232"/>
      <c r="R575" s="232"/>
      <c r="S575" s="232"/>
      <c r="T575" s="23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4" t="s">
        <v>175</v>
      </c>
      <c r="AU575" s="234" t="s">
        <v>87</v>
      </c>
      <c r="AV575" s="13" t="s">
        <v>87</v>
      </c>
      <c r="AW575" s="13" t="s">
        <v>38</v>
      </c>
      <c r="AX575" s="13" t="s">
        <v>77</v>
      </c>
      <c r="AY575" s="234" t="s">
        <v>140</v>
      </c>
    </row>
    <row r="576" s="13" customFormat="1">
      <c r="A576" s="13"/>
      <c r="B576" s="224"/>
      <c r="C576" s="225"/>
      <c r="D576" s="219" t="s">
        <v>175</v>
      </c>
      <c r="E576" s="226" t="s">
        <v>75</v>
      </c>
      <c r="F576" s="227" t="s">
        <v>359</v>
      </c>
      <c r="G576" s="225"/>
      <c r="H576" s="228">
        <v>65</v>
      </c>
      <c r="I576" s="229"/>
      <c r="J576" s="225"/>
      <c r="K576" s="225"/>
      <c r="L576" s="230"/>
      <c r="M576" s="231"/>
      <c r="N576" s="232"/>
      <c r="O576" s="232"/>
      <c r="P576" s="232"/>
      <c r="Q576" s="232"/>
      <c r="R576" s="232"/>
      <c r="S576" s="232"/>
      <c r="T576" s="23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4" t="s">
        <v>175</v>
      </c>
      <c r="AU576" s="234" t="s">
        <v>87</v>
      </c>
      <c r="AV576" s="13" t="s">
        <v>87</v>
      </c>
      <c r="AW576" s="13" t="s">
        <v>38</v>
      </c>
      <c r="AX576" s="13" t="s">
        <v>77</v>
      </c>
      <c r="AY576" s="234" t="s">
        <v>140</v>
      </c>
    </row>
    <row r="577" s="13" customFormat="1">
      <c r="A577" s="13"/>
      <c r="B577" s="224"/>
      <c r="C577" s="225"/>
      <c r="D577" s="219" t="s">
        <v>175</v>
      </c>
      <c r="E577" s="226" t="s">
        <v>75</v>
      </c>
      <c r="F577" s="227" t="s">
        <v>360</v>
      </c>
      <c r="G577" s="225"/>
      <c r="H577" s="228">
        <v>10.5</v>
      </c>
      <c r="I577" s="229"/>
      <c r="J577" s="225"/>
      <c r="K577" s="225"/>
      <c r="L577" s="230"/>
      <c r="M577" s="231"/>
      <c r="N577" s="232"/>
      <c r="O577" s="232"/>
      <c r="P577" s="232"/>
      <c r="Q577" s="232"/>
      <c r="R577" s="232"/>
      <c r="S577" s="232"/>
      <c r="T577" s="23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4" t="s">
        <v>175</v>
      </c>
      <c r="AU577" s="234" t="s">
        <v>87</v>
      </c>
      <c r="AV577" s="13" t="s">
        <v>87</v>
      </c>
      <c r="AW577" s="13" t="s">
        <v>38</v>
      </c>
      <c r="AX577" s="13" t="s">
        <v>77</v>
      </c>
      <c r="AY577" s="234" t="s">
        <v>140</v>
      </c>
    </row>
    <row r="578" s="13" customFormat="1">
      <c r="A578" s="13"/>
      <c r="B578" s="224"/>
      <c r="C578" s="225"/>
      <c r="D578" s="219" t="s">
        <v>175</v>
      </c>
      <c r="E578" s="226" t="s">
        <v>75</v>
      </c>
      <c r="F578" s="227" t="s">
        <v>361</v>
      </c>
      <c r="G578" s="225"/>
      <c r="H578" s="228">
        <v>14.5</v>
      </c>
      <c r="I578" s="229"/>
      <c r="J578" s="225"/>
      <c r="K578" s="225"/>
      <c r="L578" s="230"/>
      <c r="M578" s="231"/>
      <c r="N578" s="232"/>
      <c r="O578" s="232"/>
      <c r="P578" s="232"/>
      <c r="Q578" s="232"/>
      <c r="R578" s="232"/>
      <c r="S578" s="232"/>
      <c r="T578" s="23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4" t="s">
        <v>175</v>
      </c>
      <c r="AU578" s="234" t="s">
        <v>87</v>
      </c>
      <c r="AV578" s="13" t="s">
        <v>87</v>
      </c>
      <c r="AW578" s="13" t="s">
        <v>38</v>
      </c>
      <c r="AX578" s="13" t="s">
        <v>77</v>
      </c>
      <c r="AY578" s="234" t="s">
        <v>140</v>
      </c>
    </row>
    <row r="579" s="16" customFormat="1">
      <c r="A579" s="16"/>
      <c r="B579" s="256"/>
      <c r="C579" s="257"/>
      <c r="D579" s="219" t="s">
        <v>175</v>
      </c>
      <c r="E579" s="258" t="s">
        <v>75</v>
      </c>
      <c r="F579" s="259" t="s">
        <v>247</v>
      </c>
      <c r="G579" s="257"/>
      <c r="H579" s="260">
        <v>1745.0999999999999</v>
      </c>
      <c r="I579" s="261"/>
      <c r="J579" s="257"/>
      <c r="K579" s="257"/>
      <c r="L579" s="262"/>
      <c r="M579" s="263"/>
      <c r="N579" s="264"/>
      <c r="O579" s="264"/>
      <c r="P579" s="264"/>
      <c r="Q579" s="264"/>
      <c r="R579" s="264"/>
      <c r="S579" s="264"/>
      <c r="T579" s="265"/>
      <c r="U579" s="16"/>
      <c r="V579" s="16"/>
      <c r="W579" s="16"/>
      <c r="X579" s="16"/>
      <c r="Y579" s="16"/>
      <c r="Z579" s="16"/>
      <c r="AA579" s="16"/>
      <c r="AB579" s="16"/>
      <c r="AC579" s="16"/>
      <c r="AD579" s="16"/>
      <c r="AE579" s="16"/>
      <c r="AT579" s="266" t="s">
        <v>175</v>
      </c>
      <c r="AU579" s="266" t="s">
        <v>87</v>
      </c>
      <c r="AV579" s="16" t="s">
        <v>147</v>
      </c>
      <c r="AW579" s="16" t="s">
        <v>38</v>
      </c>
      <c r="AX579" s="16" t="s">
        <v>85</v>
      </c>
      <c r="AY579" s="266" t="s">
        <v>140</v>
      </c>
    </row>
    <row r="580" s="2" customFormat="1" ht="16.5" customHeight="1">
      <c r="A580" s="40"/>
      <c r="B580" s="41"/>
      <c r="C580" s="206" t="s">
        <v>834</v>
      </c>
      <c r="D580" s="206" t="s">
        <v>142</v>
      </c>
      <c r="E580" s="207" t="s">
        <v>835</v>
      </c>
      <c r="F580" s="208" t="s">
        <v>836</v>
      </c>
      <c r="G580" s="209" t="s">
        <v>145</v>
      </c>
      <c r="H580" s="210">
        <v>1745.0999999999999</v>
      </c>
      <c r="I580" s="211"/>
      <c r="J580" s="212">
        <f>ROUND(I580*H580,2)</f>
        <v>0</v>
      </c>
      <c r="K580" s="208" t="s">
        <v>146</v>
      </c>
      <c r="L580" s="46"/>
      <c r="M580" s="213" t="s">
        <v>75</v>
      </c>
      <c r="N580" s="214" t="s">
        <v>47</v>
      </c>
      <c r="O580" s="86"/>
      <c r="P580" s="215">
        <f>O580*H580</f>
        <v>0</v>
      </c>
      <c r="Q580" s="215">
        <v>6.9999999999999994E-05</v>
      </c>
      <c r="R580" s="215">
        <f>Q580*H580</f>
        <v>0.12215699999999999</v>
      </c>
      <c r="S580" s="215">
        <v>0</v>
      </c>
      <c r="T580" s="216">
        <f>S580*H580</f>
        <v>0</v>
      </c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R580" s="217" t="s">
        <v>147</v>
      </c>
      <c r="AT580" s="217" t="s">
        <v>142</v>
      </c>
      <c r="AU580" s="217" t="s">
        <v>87</v>
      </c>
      <c r="AY580" s="19" t="s">
        <v>140</v>
      </c>
      <c r="BE580" s="218">
        <f>IF(N580="základní",J580,0)</f>
        <v>0</v>
      </c>
      <c r="BF580" s="218">
        <f>IF(N580="snížená",J580,0)</f>
        <v>0</v>
      </c>
      <c r="BG580" s="218">
        <f>IF(N580="zákl. přenesená",J580,0)</f>
        <v>0</v>
      </c>
      <c r="BH580" s="218">
        <f>IF(N580="sníž. přenesená",J580,0)</f>
        <v>0</v>
      </c>
      <c r="BI580" s="218">
        <f>IF(N580="nulová",J580,0)</f>
        <v>0</v>
      </c>
      <c r="BJ580" s="19" t="s">
        <v>85</v>
      </c>
      <c r="BK580" s="218">
        <f>ROUND(I580*H580,2)</f>
        <v>0</v>
      </c>
      <c r="BL580" s="19" t="s">
        <v>147</v>
      </c>
      <c r="BM580" s="217" t="s">
        <v>837</v>
      </c>
    </row>
    <row r="581" s="2" customFormat="1">
      <c r="A581" s="40"/>
      <c r="B581" s="41"/>
      <c r="C581" s="42"/>
      <c r="D581" s="219" t="s">
        <v>149</v>
      </c>
      <c r="E581" s="42"/>
      <c r="F581" s="220" t="s">
        <v>838</v>
      </c>
      <c r="G581" s="42"/>
      <c r="H581" s="42"/>
      <c r="I581" s="221"/>
      <c r="J581" s="42"/>
      <c r="K581" s="42"/>
      <c r="L581" s="46"/>
      <c r="M581" s="222"/>
      <c r="N581" s="223"/>
      <c r="O581" s="86"/>
      <c r="P581" s="86"/>
      <c r="Q581" s="86"/>
      <c r="R581" s="86"/>
      <c r="S581" s="86"/>
      <c r="T581" s="87"/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T581" s="19" t="s">
        <v>149</v>
      </c>
      <c r="AU581" s="19" t="s">
        <v>87</v>
      </c>
    </row>
    <row r="582" s="13" customFormat="1">
      <c r="A582" s="13"/>
      <c r="B582" s="224"/>
      <c r="C582" s="225"/>
      <c r="D582" s="219" t="s">
        <v>175</v>
      </c>
      <c r="E582" s="226" t="s">
        <v>75</v>
      </c>
      <c r="F582" s="227" t="s">
        <v>356</v>
      </c>
      <c r="G582" s="225"/>
      <c r="H582" s="228">
        <v>1158.8</v>
      </c>
      <c r="I582" s="229"/>
      <c r="J582" s="225"/>
      <c r="K582" s="225"/>
      <c r="L582" s="230"/>
      <c r="M582" s="231"/>
      <c r="N582" s="232"/>
      <c r="O582" s="232"/>
      <c r="P582" s="232"/>
      <c r="Q582" s="232"/>
      <c r="R582" s="232"/>
      <c r="S582" s="232"/>
      <c r="T582" s="23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4" t="s">
        <v>175</v>
      </c>
      <c r="AU582" s="234" t="s">
        <v>87</v>
      </c>
      <c r="AV582" s="13" t="s">
        <v>87</v>
      </c>
      <c r="AW582" s="13" t="s">
        <v>38</v>
      </c>
      <c r="AX582" s="13" t="s">
        <v>77</v>
      </c>
      <c r="AY582" s="234" t="s">
        <v>140</v>
      </c>
    </row>
    <row r="583" s="13" customFormat="1">
      <c r="A583" s="13"/>
      <c r="B583" s="224"/>
      <c r="C583" s="225"/>
      <c r="D583" s="219" t="s">
        <v>175</v>
      </c>
      <c r="E583" s="226" t="s">
        <v>75</v>
      </c>
      <c r="F583" s="227" t="s">
        <v>357</v>
      </c>
      <c r="G583" s="225"/>
      <c r="H583" s="228">
        <v>337.69999999999999</v>
      </c>
      <c r="I583" s="229"/>
      <c r="J583" s="225"/>
      <c r="K583" s="225"/>
      <c r="L583" s="230"/>
      <c r="M583" s="231"/>
      <c r="N583" s="232"/>
      <c r="O583" s="232"/>
      <c r="P583" s="232"/>
      <c r="Q583" s="232"/>
      <c r="R583" s="232"/>
      <c r="S583" s="232"/>
      <c r="T583" s="23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4" t="s">
        <v>175</v>
      </c>
      <c r="AU583" s="234" t="s">
        <v>87</v>
      </c>
      <c r="AV583" s="13" t="s">
        <v>87</v>
      </c>
      <c r="AW583" s="13" t="s">
        <v>38</v>
      </c>
      <c r="AX583" s="13" t="s">
        <v>77</v>
      </c>
      <c r="AY583" s="234" t="s">
        <v>140</v>
      </c>
    </row>
    <row r="584" s="13" customFormat="1">
      <c r="A584" s="13"/>
      <c r="B584" s="224"/>
      <c r="C584" s="225"/>
      <c r="D584" s="219" t="s">
        <v>175</v>
      </c>
      <c r="E584" s="226" t="s">
        <v>75</v>
      </c>
      <c r="F584" s="227" t="s">
        <v>358</v>
      </c>
      <c r="G584" s="225"/>
      <c r="H584" s="228">
        <v>158.59999999999999</v>
      </c>
      <c r="I584" s="229"/>
      <c r="J584" s="225"/>
      <c r="K584" s="225"/>
      <c r="L584" s="230"/>
      <c r="M584" s="231"/>
      <c r="N584" s="232"/>
      <c r="O584" s="232"/>
      <c r="P584" s="232"/>
      <c r="Q584" s="232"/>
      <c r="R584" s="232"/>
      <c r="S584" s="232"/>
      <c r="T584" s="23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4" t="s">
        <v>175</v>
      </c>
      <c r="AU584" s="234" t="s">
        <v>87</v>
      </c>
      <c r="AV584" s="13" t="s">
        <v>87</v>
      </c>
      <c r="AW584" s="13" t="s">
        <v>38</v>
      </c>
      <c r="AX584" s="13" t="s">
        <v>77</v>
      </c>
      <c r="AY584" s="234" t="s">
        <v>140</v>
      </c>
    </row>
    <row r="585" s="13" customFormat="1">
      <c r="A585" s="13"/>
      <c r="B585" s="224"/>
      <c r="C585" s="225"/>
      <c r="D585" s="219" t="s">
        <v>175</v>
      </c>
      <c r="E585" s="226" t="s">
        <v>75</v>
      </c>
      <c r="F585" s="227" t="s">
        <v>359</v>
      </c>
      <c r="G585" s="225"/>
      <c r="H585" s="228">
        <v>65</v>
      </c>
      <c r="I585" s="229"/>
      <c r="J585" s="225"/>
      <c r="K585" s="225"/>
      <c r="L585" s="230"/>
      <c r="M585" s="231"/>
      <c r="N585" s="232"/>
      <c r="O585" s="232"/>
      <c r="P585" s="232"/>
      <c r="Q585" s="232"/>
      <c r="R585" s="232"/>
      <c r="S585" s="232"/>
      <c r="T585" s="23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4" t="s">
        <v>175</v>
      </c>
      <c r="AU585" s="234" t="s">
        <v>87</v>
      </c>
      <c r="AV585" s="13" t="s">
        <v>87</v>
      </c>
      <c r="AW585" s="13" t="s">
        <v>38</v>
      </c>
      <c r="AX585" s="13" t="s">
        <v>77</v>
      </c>
      <c r="AY585" s="234" t="s">
        <v>140</v>
      </c>
    </row>
    <row r="586" s="13" customFormat="1">
      <c r="A586" s="13"/>
      <c r="B586" s="224"/>
      <c r="C586" s="225"/>
      <c r="D586" s="219" t="s">
        <v>175</v>
      </c>
      <c r="E586" s="226" t="s">
        <v>75</v>
      </c>
      <c r="F586" s="227" t="s">
        <v>360</v>
      </c>
      <c r="G586" s="225"/>
      <c r="H586" s="228">
        <v>10.5</v>
      </c>
      <c r="I586" s="229"/>
      <c r="J586" s="225"/>
      <c r="K586" s="225"/>
      <c r="L586" s="230"/>
      <c r="M586" s="231"/>
      <c r="N586" s="232"/>
      <c r="O586" s="232"/>
      <c r="P586" s="232"/>
      <c r="Q586" s="232"/>
      <c r="R586" s="232"/>
      <c r="S586" s="232"/>
      <c r="T586" s="23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4" t="s">
        <v>175</v>
      </c>
      <c r="AU586" s="234" t="s">
        <v>87</v>
      </c>
      <c r="AV586" s="13" t="s">
        <v>87</v>
      </c>
      <c r="AW586" s="13" t="s">
        <v>38</v>
      </c>
      <c r="AX586" s="13" t="s">
        <v>77</v>
      </c>
      <c r="AY586" s="234" t="s">
        <v>140</v>
      </c>
    </row>
    <row r="587" s="13" customFormat="1">
      <c r="A587" s="13"/>
      <c r="B587" s="224"/>
      <c r="C587" s="225"/>
      <c r="D587" s="219" t="s">
        <v>175</v>
      </c>
      <c r="E587" s="226" t="s">
        <v>75</v>
      </c>
      <c r="F587" s="227" t="s">
        <v>361</v>
      </c>
      <c r="G587" s="225"/>
      <c r="H587" s="228">
        <v>14.5</v>
      </c>
      <c r="I587" s="229"/>
      <c r="J587" s="225"/>
      <c r="K587" s="225"/>
      <c r="L587" s="230"/>
      <c r="M587" s="231"/>
      <c r="N587" s="232"/>
      <c r="O587" s="232"/>
      <c r="P587" s="232"/>
      <c r="Q587" s="232"/>
      <c r="R587" s="232"/>
      <c r="S587" s="232"/>
      <c r="T587" s="23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4" t="s">
        <v>175</v>
      </c>
      <c r="AU587" s="234" t="s">
        <v>87</v>
      </c>
      <c r="AV587" s="13" t="s">
        <v>87</v>
      </c>
      <c r="AW587" s="13" t="s">
        <v>38</v>
      </c>
      <c r="AX587" s="13" t="s">
        <v>77</v>
      </c>
      <c r="AY587" s="234" t="s">
        <v>140</v>
      </c>
    </row>
    <row r="588" s="16" customFormat="1">
      <c r="A588" s="16"/>
      <c r="B588" s="256"/>
      <c r="C588" s="257"/>
      <c r="D588" s="219" t="s">
        <v>175</v>
      </c>
      <c r="E588" s="258" t="s">
        <v>75</v>
      </c>
      <c r="F588" s="259" t="s">
        <v>247</v>
      </c>
      <c r="G588" s="257"/>
      <c r="H588" s="260">
        <v>1745.0999999999999</v>
      </c>
      <c r="I588" s="261"/>
      <c r="J588" s="257"/>
      <c r="K588" s="257"/>
      <c r="L588" s="262"/>
      <c r="M588" s="263"/>
      <c r="N588" s="264"/>
      <c r="O588" s="264"/>
      <c r="P588" s="264"/>
      <c r="Q588" s="264"/>
      <c r="R588" s="264"/>
      <c r="S588" s="264"/>
      <c r="T588" s="265"/>
      <c r="U588" s="16"/>
      <c r="V588" s="16"/>
      <c r="W588" s="16"/>
      <c r="X588" s="16"/>
      <c r="Y588" s="16"/>
      <c r="Z588" s="16"/>
      <c r="AA588" s="16"/>
      <c r="AB588" s="16"/>
      <c r="AC588" s="16"/>
      <c r="AD588" s="16"/>
      <c r="AE588" s="16"/>
      <c r="AT588" s="266" t="s">
        <v>175</v>
      </c>
      <c r="AU588" s="266" t="s">
        <v>87</v>
      </c>
      <c r="AV588" s="16" t="s">
        <v>147</v>
      </c>
      <c r="AW588" s="16" t="s">
        <v>38</v>
      </c>
      <c r="AX588" s="16" t="s">
        <v>85</v>
      </c>
      <c r="AY588" s="266" t="s">
        <v>140</v>
      </c>
    </row>
    <row r="589" s="12" customFormat="1" ht="20.88" customHeight="1">
      <c r="A589" s="12"/>
      <c r="B589" s="190"/>
      <c r="C589" s="191"/>
      <c r="D589" s="192" t="s">
        <v>76</v>
      </c>
      <c r="E589" s="204" t="s">
        <v>652</v>
      </c>
      <c r="F589" s="204" t="s">
        <v>839</v>
      </c>
      <c r="G589" s="191"/>
      <c r="H589" s="191"/>
      <c r="I589" s="194"/>
      <c r="J589" s="205">
        <f>BK589</f>
        <v>0</v>
      </c>
      <c r="K589" s="191"/>
      <c r="L589" s="196"/>
      <c r="M589" s="197"/>
      <c r="N589" s="198"/>
      <c r="O589" s="198"/>
      <c r="P589" s="199">
        <f>SUM(P590:P595)</f>
        <v>0</v>
      </c>
      <c r="Q589" s="198"/>
      <c r="R589" s="199">
        <f>SUM(R590:R595)</f>
        <v>0</v>
      </c>
      <c r="S589" s="198"/>
      <c r="T589" s="200">
        <f>SUM(T590:T595)</f>
        <v>0</v>
      </c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R589" s="201" t="s">
        <v>85</v>
      </c>
      <c r="AT589" s="202" t="s">
        <v>76</v>
      </c>
      <c r="AU589" s="202" t="s">
        <v>87</v>
      </c>
      <c r="AY589" s="201" t="s">
        <v>140</v>
      </c>
      <c r="BK589" s="203">
        <f>SUM(BK590:BK595)</f>
        <v>0</v>
      </c>
    </row>
    <row r="590" s="2" customFormat="1" ht="16.5" customHeight="1">
      <c r="A590" s="40"/>
      <c r="B590" s="41"/>
      <c r="C590" s="206" t="s">
        <v>840</v>
      </c>
      <c r="D590" s="206" t="s">
        <v>142</v>
      </c>
      <c r="E590" s="207" t="s">
        <v>841</v>
      </c>
      <c r="F590" s="208" t="s">
        <v>842</v>
      </c>
      <c r="G590" s="209" t="s">
        <v>372</v>
      </c>
      <c r="H590" s="210">
        <v>2</v>
      </c>
      <c r="I590" s="211"/>
      <c r="J590" s="212">
        <f>ROUND(I590*H590,2)</f>
        <v>0</v>
      </c>
      <c r="K590" s="208" t="s">
        <v>146</v>
      </c>
      <c r="L590" s="46"/>
      <c r="M590" s="213" t="s">
        <v>75</v>
      </c>
      <c r="N590" s="214" t="s">
        <v>47</v>
      </c>
      <c r="O590" s="86"/>
      <c r="P590" s="215">
        <f>O590*H590</f>
        <v>0</v>
      </c>
      <c r="Q590" s="215">
        <v>0</v>
      </c>
      <c r="R590" s="215">
        <f>Q590*H590</f>
        <v>0</v>
      </c>
      <c r="S590" s="215">
        <v>0</v>
      </c>
      <c r="T590" s="216">
        <f>S590*H590</f>
        <v>0</v>
      </c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R590" s="217" t="s">
        <v>147</v>
      </c>
      <c r="AT590" s="217" t="s">
        <v>142</v>
      </c>
      <c r="AU590" s="217" t="s">
        <v>155</v>
      </c>
      <c r="AY590" s="19" t="s">
        <v>140</v>
      </c>
      <c r="BE590" s="218">
        <f>IF(N590="základní",J590,0)</f>
        <v>0</v>
      </c>
      <c r="BF590" s="218">
        <f>IF(N590="snížená",J590,0)</f>
        <v>0</v>
      </c>
      <c r="BG590" s="218">
        <f>IF(N590="zákl. přenesená",J590,0)</f>
        <v>0</v>
      </c>
      <c r="BH590" s="218">
        <f>IF(N590="sníž. přenesená",J590,0)</f>
        <v>0</v>
      </c>
      <c r="BI590" s="218">
        <f>IF(N590="nulová",J590,0)</f>
        <v>0</v>
      </c>
      <c r="BJ590" s="19" t="s">
        <v>85</v>
      </c>
      <c r="BK590" s="218">
        <f>ROUND(I590*H590,2)</f>
        <v>0</v>
      </c>
      <c r="BL590" s="19" t="s">
        <v>147</v>
      </c>
      <c r="BM590" s="217" t="s">
        <v>843</v>
      </c>
    </row>
    <row r="591" s="2" customFormat="1">
      <c r="A591" s="40"/>
      <c r="B591" s="41"/>
      <c r="C591" s="42"/>
      <c r="D591" s="219" t="s">
        <v>149</v>
      </c>
      <c r="E591" s="42"/>
      <c r="F591" s="220" t="s">
        <v>842</v>
      </c>
      <c r="G591" s="42"/>
      <c r="H591" s="42"/>
      <c r="I591" s="221"/>
      <c r="J591" s="42"/>
      <c r="K591" s="42"/>
      <c r="L591" s="46"/>
      <c r="M591" s="222"/>
      <c r="N591" s="223"/>
      <c r="O591" s="86"/>
      <c r="P591" s="86"/>
      <c r="Q591" s="86"/>
      <c r="R591" s="86"/>
      <c r="S591" s="86"/>
      <c r="T591" s="87"/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T591" s="19" t="s">
        <v>149</v>
      </c>
      <c r="AU591" s="19" t="s">
        <v>155</v>
      </c>
    </row>
    <row r="592" s="2" customFormat="1" ht="16.5" customHeight="1">
      <c r="A592" s="40"/>
      <c r="B592" s="41"/>
      <c r="C592" s="206" t="s">
        <v>482</v>
      </c>
      <c r="D592" s="206" t="s">
        <v>142</v>
      </c>
      <c r="E592" s="207" t="s">
        <v>844</v>
      </c>
      <c r="F592" s="208" t="s">
        <v>845</v>
      </c>
      <c r="G592" s="209" t="s">
        <v>372</v>
      </c>
      <c r="H592" s="210">
        <v>2</v>
      </c>
      <c r="I592" s="211"/>
      <c r="J592" s="212">
        <f>ROUND(I592*H592,2)</f>
        <v>0</v>
      </c>
      <c r="K592" s="208" t="s">
        <v>146</v>
      </c>
      <c r="L592" s="46"/>
      <c r="M592" s="213" t="s">
        <v>75</v>
      </c>
      <c r="N592" s="214" t="s">
        <v>47</v>
      </c>
      <c r="O592" s="86"/>
      <c r="P592" s="215">
        <f>O592*H592</f>
        <v>0</v>
      </c>
      <c r="Q592" s="215">
        <v>0</v>
      </c>
      <c r="R592" s="215">
        <f>Q592*H592</f>
        <v>0</v>
      </c>
      <c r="S592" s="215">
        <v>0</v>
      </c>
      <c r="T592" s="216">
        <f>S592*H592</f>
        <v>0</v>
      </c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R592" s="217" t="s">
        <v>147</v>
      </c>
      <c r="AT592" s="217" t="s">
        <v>142</v>
      </c>
      <c r="AU592" s="217" t="s">
        <v>155</v>
      </c>
      <c r="AY592" s="19" t="s">
        <v>140</v>
      </c>
      <c r="BE592" s="218">
        <f>IF(N592="základní",J592,0)</f>
        <v>0</v>
      </c>
      <c r="BF592" s="218">
        <f>IF(N592="snížená",J592,0)</f>
        <v>0</v>
      </c>
      <c r="BG592" s="218">
        <f>IF(N592="zákl. přenesená",J592,0)</f>
        <v>0</v>
      </c>
      <c r="BH592" s="218">
        <f>IF(N592="sníž. přenesená",J592,0)</f>
        <v>0</v>
      </c>
      <c r="BI592" s="218">
        <f>IF(N592="nulová",J592,0)</f>
        <v>0</v>
      </c>
      <c r="BJ592" s="19" t="s">
        <v>85</v>
      </c>
      <c r="BK592" s="218">
        <f>ROUND(I592*H592,2)</f>
        <v>0</v>
      </c>
      <c r="BL592" s="19" t="s">
        <v>147</v>
      </c>
      <c r="BM592" s="217" t="s">
        <v>846</v>
      </c>
    </row>
    <row r="593" s="2" customFormat="1">
      <c r="A593" s="40"/>
      <c r="B593" s="41"/>
      <c r="C593" s="42"/>
      <c r="D593" s="219" t="s">
        <v>149</v>
      </c>
      <c r="E593" s="42"/>
      <c r="F593" s="220" t="s">
        <v>845</v>
      </c>
      <c r="G593" s="42"/>
      <c r="H593" s="42"/>
      <c r="I593" s="221"/>
      <c r="J593" s="42"/>
      <c r="K593" s="42"/>
      <c r="L593" s="46"/>
      <c r="M593" s="222"/>
      <c r="N593" s="223"/>
      <c r="O593" s="86"/>
      <c r="P593" s="86"/>
      <c r="Q593" s="86"/>
      <c r="R593" s="86"/>
      <c r="S593" s="86"/>
      <c r="T593" s="87"/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T593" s="19" t="s">
        <v>149</v>
      </c>
      <c r="AU593" s="19" t="s">
        <v>155</v>
      </c>
    </row>
    <row r="594" s="2" customFormat="1" ht="16.5" customHeight="1">
      <c r="A594" s="40"/>
      <c r="B594" s="41"/>
      <c r="C594" s="206" t="s">
        <v>847</v>
      </c>
      <c r="D594" s="206" t="s">
        <v>142</v>
      </c>
      <c r="E594" s="207" t="s">
        <v>848</v>
      </c>
      <c r="F594" s="208" t="s">
        <v>849</v>
      </c>
      <c r="G594" s="209" t="s">
        <v>372</v>
      </c>
      <c r="H594" s="210">
        <v>1</v>
      </c>
      <c r="I594" s="211"/>
      <c r="J594" s="212">
        <f>ROUND(I594*H594,2)</f>
        <v>0</v>
      </c>
      <c r="K594" s="208" t="s">
        <v>146</v>
      </c>
      <c r="L594" s="46"/>
      <c r="M594" s="213" t="s">
        <v>75</v>
      </c>
      <c r="N594" s="214" t="s">
        <v>47</v>
      </c>
      <c r="O594" s="86"/>
      <c r="P594" s="215">
        <f>O594*H594</f>
        <v>0</v>
      </c>
      <c r="Q594" s="215">
        <v>0</v>
      </c>
      <c r="R594" s="215">
        <f>Q594*H594</f>
        <v>0</v>
      </c>
      <c r="S594" s="215">
        <v>0</v>
      </c>
      <c r="T594" s="216">
        <f>S594*H594</f>
        <v>0</v>
      </c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R594" s="217" t="s">
        <v>147</v>
      </c>
      <c r="AT594" s="217" t="s">
        <v>142</v>
      </c>
      <c r="AU594" s="217" t="s">
        <v>155</v>
      </c>
      <c r="AY594" s="19" t="s">
        <v>140</v>
      </c>
      <c r="BE594" s="218">
        <f>IF(N594="základní",J594,0)</f>
        <v>0</v>
      </c>
      <c r="BF594" s="218">
        <f>IF(N594="snížená",J594,0)</f>
        <v>0</v>
      </c>
      <c r="BG594" s="218">
        <f>IF(N594="zákl. přenesená",J594,0)</f>
        <v>0</v>
      </c>
      <c r="BH594" s="218">
        <f>IF(N594="sníž. přenesená",J594,0)</f>
        <v>0</v>
      </c>
      <c r="BI594" s="218">
        <f>IF(N594="nulová",J594,0)</f>
        <v>0</v>
      </c>
      <c r="BJ594" s="19" t="s">
        <v>85</v>
      </c>
      <c r="BK594" s="218">
        <f>ROUND(I594*H594,2)</f>
        <v>0</v>
      </c>
      <c r="BL594" s="19" t="s">
        <v>147</v>
      </c>
      <c r="BM594" s="217" t="s">
        <v>850</v>
      </c>
    </row>
    <row r="595" s="2" customFormat="1">
      <c r="A595" s="40"/>
      <c r="B595" s="41"/>
      <c r="C595" s="42"/>
      <c r="D595" s="219" t="s">
        <v>149</v>
      </c>
      <c r="E595" s="42"/>
      <c r="F595" s="220" t="s">
        <v>849</v>
      </c>
      <c r="G595" s="42"/>
      <c r="H595" s="42"/>
      <c r="I595" s="221"/>
      <c r="J595" s="42"/>
      <c r="K595" s="42"/>
      <c r="L595" s="46"/>
      <c r="M595" s="222"/>
      <c r="N595" s="223"/>
      <c r="O595" s="86"/>
      <c r="P595" s="86"/>
      <c r="Q595" s="86"/>
      <c r="R595" s="86"/>
      <c r="S595" s="86"/>
      <c r="T595" s="87"/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T595" s="19" t="s">
        <v>149</v>
      </c>
      <c r="AU595" s="19" t="s">
        <v>155</v>
      </c>
    </row>
    <row r="596" s="12" customFormat="1" ht="22.8" customHeight="1">
      <c r="A596" s="12"/>
      <c r="B596" s="190"/>
      <c r="C596" s="191"/>
      <c r="D596" s="192" t="s">
        <v>76</v>
      </c>
      <c r="E596" s="204" t="s">
        <v>851</v>
      </c>
      <c r="F596" s="204" t="s">
        <v>852</v>
      </c>
      <c r="G596" s="191"/>
      <c r="H596" s="191"/>
      <c r="I596" s="194"/>
      <c r="J596" s="205">
        <f>BK596</f>
        <v>0</v>
      </c>
      <c r="K596" s="191"/>
      <c r="L596" s="196"/>
      <c r="M596" s="197"/>
      <c r="N596" s="198"/>
      <c r="O596" s="198"/>
      <c r="P596" s="199">
        <f>SUM(P597:P600)</f>
        <v>0</v>
      </c>
      <c r="Q596" s="198"/>
      <c r="R596" s="199">
        <f>SUM(R597:R600)</f>
        <v>0.027199999999999998</v>
      </c>
      <c r="S596" s="198"/>
      <c r="T596" s="200">
        <f>SUM(T597:T600)</f>
        <v>0</v>
      </c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R596" s="201" t="s">
        <v>85</v>
      </c>
      <c r="AT596" s="202" t="s">
        <v>76</v>
      </c>
      <c r="AU596" s="202" t="s">
        <v>85</v>
      </c>
      <c r="AY596" s="201" t="s">
        <v>140</v>
      </c>
      <c r="BK596" s="203">
        <f>SUM(BK597:BK600)</f>
        <v>0</v>
      </c>
    </row>
    <row r="597" s="2" customFormat="1" ht="24.15" customHeight="1">
      <c r="A597" s="40"/>
      <c r="B597" s="41"/>
      <c r="C597" s="267" t="s">
        <v>853</v>
      </c>
      <c r="D597" s="267" t="s">
        <v>321</v>
      </c>
      <c r="E597" s="268" t="s">
        <v>854</v>
      </c>
      <c r="F597" s="269" t="s">
        <v>855</v>
      </c>
      <c r="G597" s="270" t="s">
        <v>372</v>
      </c>
      <c r="H597" s="271">
        <v>80</v>
      </c>
      <c r="I597" s="272"/>
      <c r="J597" s="273">
        <f>ROUND(I597*H597,2)</f>
        <v>0</v>
      </c>
      <c r="K597" s="269" t="s">
        <v>75</v>
      </c>
      <c r="L597" s="274"/>
      <c r="M597" s="275" t="s">
        <v>75</v>
      </c>
      <c r="N597" s="276" t="s">
        <v>47</v>
      </c>
      <c r="O597" s="86"/>
      <c r="P597" s="215">
        <f>O597*H597</f>
        <v>0</v>
      </c>
      <c r="Q597" s="215">
        <v>0.00029999999999999997</v>
      </c>
      <c r="R597" s="215">
        <f>Q597*H597</f>
        <v>0.023999999999999997</v>
      </c>
      <c r="S597" s="215">
        <v>0</v>
      </c>
      <c r="T597" s="216">
        <f>S597*H597</f>
        <v>0</v>
      </c>
      <c r="U597" s="40"/>
      <c r="V597" s="40"/>
      <c r="W597" s="40"/>
      <c r="X597" s="40"/>
      <c r="Y597" s="40"/>
      <c r="Z597" s="40"/>
      <c r="AA597" s="40"/>
      <c r="AB597" s="40"/>
      <c r="AC597" s="40"/>
      <c r="AD597" s="40"/>
      <c r="AE597" s="40"/>
      <c r="AR597" s="217" t="s">
        <v>186</v>
      </c>
      <c r="AT597" s="217" t="s">
        <v>321</v>
      </c>
      <c r="AU597" s="217" t="s">
        <v>87</v>
      </c>
      <c r="AY597" s="19" t="s">
        <v>140</v>
      </c>
      <c r="BE597" s="218">
        <f>IF(N597="základní",J597,0)</f>
        <v>0</v>
      </c>
      <c r="BF597" s="218">
        <f>IF(N597="snížená",J597,0)</f>
        <v>0</v>
      </c>
      <c r="BG597" s="218">
        <f>IF(N597="zákl. přenesená",J597,0)</f>
        <v>0</v>
      </c>
      <c r="BH597" s="218">
        <f>IF(N597="sníž. přenesená",J597,0)</f>
        <v>0</v>
      </c>
      <c r="BI597" s="218">
        <f>IF(N597="nulová",J597,0)</f>
        <v>0</v>
      </c>
      <c r="BJ597" s="19" t="s">
        <v>85</v>
      </c>
      <c r="BK597" s="218">
        <f>ROUND(I597*H597,2)</f>
        <v>0</v>
      </c>
      <c r="BL597" s="19" t="s">
        <v>147</v>
      </c>
      <c r="BM597" s="217" t="s">
        <v>856</v>
      </c>
    </row>
    <row r="598" s="2" customFormat="1">
      <c r="A598" s="40"/>
      <c r="B598" s="41"/>
      <c r="C598" s="42"/>
      <c r="D598" s="219" t="s">
        <v>149</v>
      </c>
      <c r="E598" s="42"/>
      <c r="F598" s="220" t="s">
        <v>855</v>
      </c>
      <c r="G598" s="42"/>
      <c r="H598" s="42"/>
      <c r="I598" s="221"/>
      <c r="J598" s="42"/>
      <c r="K598" s="42"/>
      <c r="L598" s="46"/>
      <c r="M598" s="222"/>
      <c r="N598" s="223"/>
      <c r="O598" s="86"/>
      <c r="P598" s="86"/>
      <c r="Q598" s="86"/>
      <c r="R598" s="86"/>
      <c r="S598" s="86"/>
      <c r="T598" s="87"/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T598" s="19" t="s">
        <v>149</v>
      </c>
      <c r="AU598" s="19" t="s">
        <v>87</v>
      </c>
    </row>
    <row r="599" s="2" customFormat="1" ht="24.15" customHeight="1">
      <c r="A599" s="40"/>
      <c r="B599" s="41"/>
      <c r="C599" s="267" t="s">
        <v>857</v>
      </c>
      <c r="D599" s="267" t="s">
        <v>321</v>
      </c>
      <c r="E599" s="268" t="s">
        <v>858</v>
      </c>
      <c r="F599" s="269" t="s">
        <v>859</v>
      </c>
      <c r="G599" s="270" t="s">
        <v>372</v>
      </c>
      <c r="H599" s="271">
        <v>160</v>
      </c>
      <c r="I599" s="272"/>
      <c r="J599" s="273">
        <f>ROUND(I599*H599,2)</f>
        <v>0</v>
      </c>
      <c r="K599" s="269" t="s">
        <v>75</v>
      </c>
      <c r="L599" s="274"/>
      <c r="M599" s="275" t="s">
        <v>75</v>
      </c>
      <c r="N599" s="276" t="s">
        <v>47</v>
      </c>
      <c r="O599" s="86"/>
      <c r="P599" s="215">
        <f>O599*H599</f>
        <v>0</v>
      </c>
      <c r="Q599" s="215">
        <v>2.0000000000000002E-05</v>
      </c>
      <c r="R599" s="215">
        <f>Q599*H599</f>
        <v>0.0032000000000000002</v>
      </c>
      <c r="S599" s="215">
        <v>0</v>
      </c>
      <c r="T599" s="216">
        <f>S599*H599</f>
        <v>0</v>
      </c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R599" s="217" t="s">
        <v>186</v>
      </c>
      <c r="AT599" s="217" t="s">
        <v>321</v>
      </c>
      <c r="AU599" s="217" t="s">
        <v>87</v>
      </c>
      <c r="AY599" s="19" t="s">
        <v>140</v>
      </c>
      <c r="BE599" s="218">
        <f>IF(N599="základní",J599,0)</f>
        <v>0</v>
      </c>
      <c r="BF599" s="218">
        <f>IF(N599="snížená",J599,0)</f>
        <v>0</v>
      </c>
      <c r="BG599" s="218">
        <f>IF(N599="zákl. přenesená",J599,0)</f>
        <v>0</v>
      </c>
      <c r="BH599" s="218">
        <f>IF(N599="sníž. přenesená",J599,0)</f>
        <v>0</v>
      </c>
      <c r="BI599" s="218">
        <f>IF(N599="nulová",J599,0)</f>
        <v>0</v>
      </c>
      <c r="BJ599" s="19" t="s">
        <v>85</v>
      </c>
      <c r="BK599" s="218">
        <f>ROUND(I599*H599,2)</f>
        <v>0</v>
      </c>
      <c r="BL599" s="19" t="s">
        <v>147</v>
      </c>
      <c r="BM599" s="217" t="s">
        <v>860</v>
      </c>
    </row>
    <row r="600" s="2" customFormat="1">
      <c r="A600" s="40"/>
      <c r="B600" s="41"/>
      <c r="C600" s="42"/>
      <c r="D600" s="219" t="s">
        <v>149</v>
      </c>
      <c r="E600" s="42"/>
      <c r="F600" s="220" t="s">
        <v>859</v>
      </c>
      <c r="G600" s="42"/>
      <c r="H600" s="42"/>
      <c r="I600" s="221"/>
      <c r="J600" s="42"/>
      <c r="K600" s="42"/>
      <c r="L600" s="46"/>
      <c r="M600" s="222"/>
      <c r="N600" s="223"/>
      <c r="O600" s="86"/>
      <c r="P600" s="86"/>
      <c r="Q600" s="86"/>
      <c r="R600" s="86"/>
      <c r="S600" s="86"/>
      <c r="T600" s="87"/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T600" s="19" t="s">
        <v>149</v>
      </c>
      <c r="AU600" s="19" t="s">
        <v>87</v>
      </c>
    </row>
    <row r="601" s="12" customFormat="1" ht="22.8" customHeight="1">
      <c r="A601" s="12"/>
      <c r="B601" s="190"/>
      <c r="C601" s="191"/>
      <c r="D601" s="192" t="s">
        <v>76</v>
      </c>
      <c r="E601" s="204" t="s">
        <v>206</v>
      </c>
      <c r="F601" s="204" t="s">
        <v>861</v>
      </c>
      <c r="G601" s="191"/>
      <c r="H601" s="191"/>
      <c r="I601" s="194"/>
      <c r="J601" s="205">
        <f>BK601</f>
        <v>0</v>
      </c>
      <c r="K601" s="191"/>
      <c r="L601" s="196"/>
      <c r="M601" s="197"/>
      <c r="N601" s="198"/>
      <c r="O601" s="198"/>
      <c r="P601" s="199">
        <f>SUM(P602:P608)</f>
        <v>0</v>
      </c>
      <c r="Q601" s="198"/>
      <c r="R601" s="199">
        <f>SUM(R602:R608)</f>
        <v>1.1564019999999997</v>
      </c>
      <c r="S601" s="198"/>
      <c r="T601" s="200">
        <f>SUM(T602:T608)</f>
        <v>0.084899999999999989</v>
      </c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R601" s="201" t="s">
        <v>85</v>
      </c>
      <c r="AT601" s="202" t="s">
        <v>76</v>
      </c>
      <c r="AU601" s="202" t="s">
        <v>85</v>
      </c>
      <c r="AY601" s="201" t="s">
        <v>140</v>
      </c>
      <c r="BK601" s="203">
        <f>SUM(BK602:BK608)</f>
        <v>0</v>
      </c>
    </row>
    <row r="602" s="2" customFormat="1" ht="16.5" customHeight="1">
      <c r="A602" s="40"/>
      <c r="B602" s="41"/>
      <c r="C602" s="206" t="s">
        <v>862</v>
      </c>
      <c r="D602" s="206" t="s">
        <v>142</v>
      </c>
      <c r="E602" s="207" t="s">
        <v>863</v>
      </c>
      <c r="F602" s="208" t="s">
        <v>864</v>
      </c>
      <c r="G602" s="209" t="s">
        <v>372</v>
      </c>
      <c r="H602" s="210">
        <v>10</v>
      </c>
      <c r="I602" s="211"/>
      <c r="J602" s="212">
        <f>ROUND(I602*H602,2)</f>
        <v>0</v>
      </c>
      <c r="K602" s="208" t="s">
        <v>146</v>
      </c>
      <c r="L602" s="46"/>
      <c r="M602" s="213" t="s">
        <v>75</v>
      </c>
      <c r="N602" s="214" t="s">
        <v>47</v>
      </c>
      <c r="O602" s="86"/>
      <c r="P602" s="215">
        <f>O602*H602</f>
        <v>0</v>
      </c>
      <c r="Q602" s="215">
        <v>0.10940999999999999</v>
      </c>
      <c r="R602" s="215">
        <f>Q602*H602</f>
        <v>1.0940999999999999</v>
      </c>
      <c r="S602" s="215">
        <v>0</v>
      </c>
      <c r="T602" s="216">
        <f>S602*H602</f>
        <v>0</v>
      </c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R602" s="217" t="s">
        <v>147</v>
      </c>
      <c r="AT602" s="217" t="s">
        <v>142</v>
      </c>
      <c r="AU602" s="217" t="s">
        <v>87</v>
      </c>
      <c r="AY602" s="19" t="s">
        <v>140</v>
      </c>
      <c r="BE602" s="218">
        <f>IF(N602="základní",J602,0)</f>
        <v>0</v>
      </c>
      <c r="BF602" s="218">
        <f>IF(N602="snížená",J602,0)</f>
        <v>0</v>
      </c>
      <c r="BG602" s="218">
        <f>IF(N602="zákl. přenesená",J602,0)</f>
        <v>0</v>
      </c>
      <c r="BH602" s="218">
        <f>IF(N602="sníž. přenesená",J602,0)</f>
        <v>0</v>
      </c>
      <c r="BI602" s="218">
        <f>IF(N602="nulová",J602,0)</f>
        <v>0</v>
      </c>
      <c r="BJ602" s="19" t="s">
        <v>85</v>
      </c>
      <c r="BK602" s="218">
        <f>ROUND(I602*H602,2)</f>
        <v>0</v>
      </c>
      <c r="BL602" s="19" t="s">
        <v>147</v>
      </c>
      <c r="BM602" s="217" t="s">
        <v>865</v>
      </c>
    </row>
    <row r="603" s="2" customFormat="1">
      <c r="A603" s="40"/>
      <c r="B603" s="41"/>
      <c r="C603" s="42"/>
      <c r="D603" s="219" t="s">
        <v>149</v>
      </c>
      <c r="E603" s="42"/>
      <c r="F603" s="220" t="s">
        <v>866</v>
      </c>
      <c r="G603" s="42"/>
      <c r="H603" s="42"/>
      <c r="I603" s="221"/>
      <c r="J603" s="42"/>
      <c r="K603" s="42"/>
      <c r="L603" s="46"/>
      <c r="M603" s="222"/>
      <c r="N603" s="223"/>
      <c r="O603" s="86"/>
      <c r="P603" s="86"/>
      <c r="Q603" s="86"/>
      <c r="R603" s="86"/>
      <c r="S603" s="86"/>
      <c r="T603" s="87"/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T603" s="19" t="s">
        <v>149</v>
      </c>
      <c r="AU603" s="19" t="s">
        <v>87</v>
      </c>
    </row>
    <row r="604" s="2" customFormat="1" ht="16.5" customHeight="1">
      <c r="A604" s="40"/>
      <c r="B604" s="41"/>
      <c r="C604" s="267" t="s">
        <v>867</v>
      </c>
      <c r="D604" s="267" t="s">
        <v>321</v>
      </c>
      <c r="E604" s="268" t="s">
        <v>868</v>
      </c>
      <c r="F604" s="269" t="s">
        <v>869</v>
      </c>
      <c r="G604" s="270" t="s">
        <v>372</v>
      </c>
      <c r="H604" s="271">
        <v>10</v>
      </c>
      <c r="I604" s="272"/>
      <c r="J604" s="273">
        <f>ROUND(I604*H604,2)</f>
        <v>0</v>
      </c>
      <c r="K604" s="269" t="s">
        <v>75</v>
      </c>
      <c r="L604" s="274"/>
      <c r="M604" s="275" t="s">
        <v>75</v>
      </c>
      <c r="N604" s="276" t="s">
        <v>47</v>
      </c>
      <c r="O604" s="86"/>
      <c r="P604" s="215">
        <f>O604*H604</f>
        <v>0</v>
      </c>
      <c r="Q604" s="215">
        <v>0.0061000000000000004</v>
      </c>
      <c r="R604" s="215">
        <f>Q604*H604</f>
        <v>0.061000000000000006</v>
      </c>
      <c r="S604" s="215">
        <v>0</v>
      </c>
      <c r="T604" s="216">
        <f>S604*H604</f>
        <v>0</v>
      </c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R604" s="217" t="s">
        <v>186</v>
      </c>
      <c r="AT604" s="217" t="s">
        <v>321</v>
      </c>
      <c r="AU604" s="217" t="s">
        <v>87</v>
      </c>
      <c r="AY604" s="19" t="s">
        <v>140</v>
      </c>
      <c r="BE604" s="218">
        <f>IF(N604="základní",J604,0)</f>
        <v>0</v>
      </c>
      <c r="BF604" s="218">
        <f>IF(N604="snížená",J604,0)</f>
        <v>0</v>
      </c>
      <c r="BG604" s="218">
        <f>IF(N604="zákl. přenesená",J604,0)</f>
        <v>0</v>
      </c>
      <c r="BH604" s="218">
        <f>IF(N604="sníž. přenesená",J604,0)</f>
        <v>0</v>
      </c>
      <c r="BI604" s="218">
        <f>IF(N604="nulová",J604,0)</f>
        <v>0</v>
      </c>
      <c r="BJ604" s="19" t="s">
        <v>85</v>
      </c>
      <c r="BK604" s="218">
        <f>ROUND(I604*H604,2)</f>
        <v>0</v>
      </c>
      <c r="BL604" s="19" t="s">
        <v>147</v>
      </c>
      <c r="BM604" s="217" t="s">
        <v>870</v>
      </c>
    </row>
    <row r="605" s="2" customFormat="1">
      <c r="A605" s="40"/>
      <c r="B605" s="41"/>
      <c r="C605" s="42"/>
      <c r="D605" s="219" t="s">
        <v>149</v>
      </c>
      <c r="E605" s="42"/>
      <c r="F605" s="220" t="s">
        <v>869</v>
      </c>
      <c r="G605" s="42"/>
      <c r="H605" s="42"/>
      <c r="I605" s="221"/>
      <c r="J605" s="42"/>
      <c r="K605" s="42"/>
      <c r="L605" s="46"/>
      <c r="M605" s="222"/>
      <c r="N605" s="223"/>
      <c r="O605" s="86"/>
      <c r="P605" s="86"/>
      <c r="Q605" s="86"/>
      <c r="R605" s="86"/>
      <c r="S605" s="86"/>
      <c r="T605" s="87"/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T605" s="19" t="s">
        <v>149</v>
      </c>
      <c r="AU605" s="19" t="s">
        <v>87</v>
      </c>
    </row>
    <row r="606" s="2" customFormat="1">
      <c r="A606" s="40"/>
      <c r="B606" s="41"/>
      <c r="C606" s="42"/>
      <c r="D606" s="219" t="s">
        <v>378</v>
      </c>
      <c r="E606" s="42"/>
      <c r="F606" s="277" t="s">
        <v>871</v>
      </c>
      <c r="G606" s="42"/>
      <c r="H606" s="42"/>
      <c r="I606" s="221"/>
      <c r="J606" s="42"/>
      <c r="K606" s="42"/>
      <c r="L606" s="46"/>
      <c r="M606" s="222"/>
      <c r="N606" s="223"/>
      <c r="O606" s="86"/>
      <c r="P606" s="86"/>
      <c r="Q606" s="86"/>
      <c r="R606" s="86"/>
      <c r="S606" s="86"/>
      <c r="T606" s="87"/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T606" s="19" t="s">
        <v>378</v>
      </c>
      <c r="AU606" s="19" t="s">
        <v>87</v>
      </c>
    </row>
    <row r="607" s="2" customFormat="1" ht="16.5" customHeight="1">
      <c r="A607" s="40"/>
      <c r="B607" s="41"/>
      <c r="C607" s="206" t="s">
        <v>872</v>
      </c>
      <c r="D607" s="206" t="s">
        <v>142</v>
      </c>
      <c r="E607" s="207" t="s">
        <v>873</v>
      </c>
      <c r="F607" s="208" t="s">
        <v>874</v>
      </c>
      <c r="G607" s="209" t="s">
        <v>145</v>
      </c>
      <c r="H607" s="210">
        <v>0.29999999999999999</v>
      </c>
      <c r="I607" s="211"/>
      <c r="J607" s="212">
        <f>ROUND(I607*H607,2)</f>
        <v>0</v>
      </c>
      <c r="K607" s="208" t="s">
        <v>146</v>
      </c>
      <c r="L607" s="46"/>
      <c r="M607" s="213" t="s">
        <v>75</v>
      </c>
      <c r="N607" s="214" t="s">
        <v>47</v>
      </c>
      <c r="O607" s="86"/>
      <c r="P607" s="215">
        <f>O607*H607</f>
        <v>0</v>
      </c>
      <c r="Q607" s="215">
        <v>0.0043400000000000001</v>
      </c>
      <c r="R607" s="215">
        <f>Q607*H607</f>
        <v>0.001302</v>
      </c>
      <c r="S607" s="215">
        <v>0.28299999999999997</v>
      </c>
      <c r="T607" s="216">
        <f>S607*H607</f>
        <v>0.084899999999999989</v>
      </c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R607" s="217" t="s">
        <v>147</v>
      </c>
      <c r="AT607" s="217" t="s">
        <v>142</v>
      </c>
      <c r="AU607" s="217" t="s">
        <v>87</v>
      </c>
      <c r="AY607" s="19" t="s">
        <v>140</v>
      </c>
      <c r="BE607" s="218">
        <f>IF(N607="základní",J607,0)</f>
        <v>0</v>
      </c>
      <c r="BF607" s="218">
        <f>IF(N607="snížená",J607,0)</f>
        <v>0</v>
      </c>
      <c r="BG607" s="218">
        <f>IF(N607="zákl. přenesená",J607,0)</f>
        <v>0</v>
      </c>
      <c r="BH607" s="218">
        <f>IF(N607="sníž. přenesená",J607,0)</f>
        <v>0</v>
      </c>
      <c r="BI607" s="218">
        <f>IF(N607="nulová",J607,0)</f>
        <v>0</v>
      </c>
      <c r="BJ607" s="19" t="s">
        <v>85</v>
      </c>
      <c r="BK607" s="218">
        <f>ROUND(I607*H607,2)</f>
        <v>0</v>
      </c>
      <c r="BL607" s="19" t="s">
        <v>147</v>
      </c>
      <c r="BM607" s="217" t="s">
        <v>875</v>
      </c>
    </row>
    <row r="608" s="2" customFormat="1">
      <c r="A608" s="40"/>
      <c r="B608" s="41"/>
      <c r="C608" s="42"/>
      <c r="D608" s="219" t="s">
        <v>149</v>
      </c>
      <c r="E608" s="42"/>
      <c r="F608" s="220" t="s">
        <v>876</v>
      </c>
      <c r="G608" s="42"/>
      <c r="H608" s="42"/>
      <c r="I608" s="221"/>
      <c r="J608" s="42"/>
      <c r="K608" s="42"/>
      <c r="L608" s="46"/>
      <c r="M608" s="222"/>
      <c r="N608" s="223"/>
      <c r="O608" s="86"/>
      <c r="P608" s="86"/>
      <c r="Q608" s="86"/>
      <c r="R608" s="86"/>
      <c r="S608" s="86"/>
      <c r="T608" s="87"/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T608" s="19" t="s">
        <v>149</v>
      </c>
      <c r="AU608" s="19" t="s">
        <v>87</v>
      </c>
    </row>
    <row r="609" s="12" customFormat="1" ht="22.8" customHeight="1">
      <c r="A609" s="12"/>
      <c r="B609" s="190"/>
      <c r="C609" s="191"/>
      <c r="D609" s="192" t="s">
        <v>76</v>
      </c>
      <c r="E609" s="204" t="s">
        <v>877</v>
      </c>
      <c r="F609" s="204" t="s">
        <v>878</v>
      </c>
      <c r="G609" s="191"/>
      <c r="H609" s="191"/>
      <c r="I609" s="194"/>
      <c r="J609" s="205">
        <f>BK609</f>
        <v>0</v>
      </c>
      <c r="K609" s="191"/>
      <c r="L609" s="196"/>
      <c r="M609" s="197"/>
      <c r="N609" s="198"/>
      <c r="O609" s="198"/>
      <c r="P609" s="199">
        <f>SUM(P610:P620)</f>
        <v>0</v>
      </c>
      <c r="Q609" s="198"/>
      <c r="R609" s="199">
        <f>SUM(R610:R620)</f>
        <v>0</v>
      </c>
      <c r="S609" s="198"/>
      <c r="T609" s="200">
        <f>SUM(T610:T620)</f>
        <v>0</v>
      </c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R609" s="201" t="s">
        <v>85</v>
      </c>
      <c r="AT609" s="202" t="s">
        <v>76</v>
      </c>
      <c r="AU609" s="202" t="s">
        <v>85</v>
      </c>
      <c r="AY609" s="201" t="s">
        <v>140</v>
      </c>
      <c r="BK609" s="203">
        <f>SUM(BK610:BK620)</f>
        <v>0</v>
      </c>
    </row>
    <row r="610" s="2" customFormat="1" ht="16.5" customHeight="1">
      <c r="A610" s="40"/>
      <c r="B610" s="41"/>
      <c r="C610" s="206" t="s">
        <v>879</v>
      </c>
      <c r="D610" s="206" t="s">
        <v>142</v>
      </c>
      <c r="E610" s="207" t="s">
        <v>880</v>
      </c>
      <c r="F610" s="208" t="s">
        <v>881</v>
      </c>
      <c r="G610" s="209" t="s">
        <v>299</v>
      </c>
      <c r="H610" s="210">
        <v>0.085000000000000006</v>
      </c>
      <c r="I610" s="211"/>
      <c r="J610" s="212">
        <f>ROUND(I610*H610,2)</f>
        <v>0</v>
      </c>
      <c r="K610" s="208" t="s">
        <v>146</v>
      </c>
      <c r="L610" s="46"/>
      <c r="M610" s="213" t="s">
        <v>75</v>
      </c>
      <c r="N610" s="214" t="s">
        <v>47</v>
      </c>
      <c r="O610" s="86"/>
      <c r="P610" s="215">
        <f>O610*H610</f>
        <v>0</v>
      </c>
      <c r="Q610" s="215">
        <v>0</v>
      </c>
      <c r="R610" s="215">
        <f>Q610*H610</f>
        <v>0</v>
      </c>
      <c r="S610" s="215">
        <v>0</v>
      </c>
      <c r="T610" s="216">
        <f>S610*H610</f>
        <v>0</v>
      </c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R610" s="217" t="s">
        <v>147</v>
      </c>
      <c r="AT610" s="217" t="s">
        <v>142</v>
      </c>
      <c r="AU610" s="217" t="s">
        <v>87</v>
      </c>
      <c r="AY610" s="19" t="s">
        <v>140</v>
      </c>
      <c r="BE610" s="218">
        <f>IF(N610="základní",J610,0)</f>
        <v>0</v>
      </c>
      <c r="BF610" s="218">
        <f>IF(N610="snížená",J610,0)</f>
        <v>0</v>
      </c>
      <c r="BG610" s="218">
        <f>IF(N610="zákl. přenesená",J610,0)</f>
        <v>0</v>
      </c>
      <c r="BH610" s="218">
        <f>IF(N610="sníž. přenesená",J610,0)</f>
        <v>0</v>
      </c>
      <c r="BI610" s="218">
        <f>IF(N610="nulová",J610,0)</f>
        <v>0</v>
      </c>
      <c r="BJ610" s="19" t="s">
        <v>85</v>
      </c>
      <c r="BK610" s="218">
        <f>ROUND(I610*H610,2)</f>
        <v>0</v>
      </c>
      <c r="BL610" s="19" t="s">
        <v>147</v>
      </c>
      <c r="BM610" s="217" t="s">
        <v>882</v>
      </c>
    </row>
    <row r="611" s="2" customFormat="1">
      <c r="A611" s="40"/>
      <c r="B611" s="41"/>
      <c r="C611" s="42"/>
      <c r="D611" s="219" t="s">
        <v>149</v>
      </c>
      <c r="E611" s="42"/>
      <c r="F611" s="220" t="s">
        <v>883</v>
      </c>
      <c r="G611" s="42"/>
      <c r="H611" s="42"/>
      <c r="I611" s="221"/>
      <c r="J611" s="42"/>
      <c r="K611" s="42"/>
      <c r="L611" s="46"/>
      <c r="M611" s="222"/>
      <c r="N611" s="223"/>
      <c r="O611" s="86"/>
      <c r="P611" s="86"/>
      <c r="Q611" s="86"/>
      <c r="R611" s="86"/>
      <c r="S611" s="86"/>
      <c r="T611" s="87"/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T611" s="19" t="s">
        <v>149</v>
      </c>
      <c r="AU611" s="19" t="s">
        <v>87</v>
      </c>
    </row>
    <row r="612" s="13" customFormat="1">
      <c r="A612" s="13"/>
      <c r="B612" s="224"/>
      <c r="C612" s="225"/>
      <c r="D612" s="219" t="s">
        <v>175</v>
      </c>
      <c r="E612" s="226" t="s">
        <v>75</v>
      </c>
      <c r="F612" s="227" t="s">
        <v>884</v>
      </c>
      <c r="G612" s="225"/>
      <c r="H612" s="228">
        <v>0.085000000000000006</v>
      </c>
      <c r="I612" s="229"/>
      <c r="J612" s="225"/>
      <c r="K612" s="225"/>
      <c r="L612" s="230"/>
      <c r="M612" s="231"/>
      <c r="N612" s="232"/>
      <c r="O612" s="232"/>
      <c r="P612" s="232"/>
      <c r="Q612" s="232"/>
      <c r="R612" s="232"/>
      <c r="S612" s="232"/>
      <c r="T612" s="23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4" t="s">
        <v>175</v>
      </c>
      <c r="AU612" s="234" t="s">
        <v>87</v>
      </c>
      <c r="AV612" s="13" t="s">
        <v>87</v>
      </c>
      <c r="AW612" s="13" t="s">
        <v>38</v>
      </c>
      <c r="AX612" s="13" t="s">
        <v>77</v>
      </c>
      <c r="AY612" s="234" t="s">
        <v>140</v>
      </c>
    </row>
    <row r="613" s="16" customFormat="1">
      <c r="A613" s="16"/>
      <c r="B613" s="256"/>
      <c r="C613" s="257"/>
      <c r="D613" s="219" t="s">
        <v>175</v>
      </c>
      <c r="E613" s="258" t="s">
        <v>75</v>
      </c>
      <c r="F613" s="259" t="s">
        <v>247</v>
      </c>
      <c r="G613" s="257"/>
      <c r="H613" s="260">
        <v>0.085000000000000006</v>
      </c>
      <c r="I613" s="261"/>
      <c r="J613" s="257"/>
      <c r="K613" s="257"/>
      <c r="L613" s="262"/>
      <c r="M613" s="263"/>
      <c r="N613" s="264"/>
      <c r="O613" s="264"/>
      <c r="P613" s="264"/>
      <c r="Q613" s="264"/>
      <c r="R613" s="264"/>
      <c r="S613" s="264"/>
      <c r="T613" s="265"/>
      <c r="U613" s="16"/>
      <c r="V613" s="16"/>
      <c r="W613" s="16"/>
      <c r="X613" s="16"/>
      <c r="Y613" s="16"/>
      <c r="Z613" s="16"/>
      <c r="AA613" s="16"/>
      <c r="AB613" s="16"/>
      <c r="AC613" s="16"/>
      <c r="AD613" s="16"/>
      <c r="AE613" s="16"/>
      <c r="AT613" s="266" t="s">
        <v>175</v>
      </c>
      <c r="AU613" s="266" t="s">
        <v>87</v>
      </c>
      <c r="AV613" s="16" t="s">
        <v>147</v>
      </c>
      <c r="AW613" s="16" t="s">
        <v>38</v>
      </c>
      <c r="AX613" s="16" t="s">
        <v>85</v>
      </c>
      <c r="AY613" s="266" t="s">
        <v>140</v>
      </c>
    </row>
    <row r="614" s="15" customFormat="1">
      <c r="A614" s="15"/>
      <c r="B614" s="246"/>
      <c r="C614" s="247"/>
      <c r="D614" s="219" t="s">
        <v>175</v>
      </c>
      <c r="E614" s="248" t="s">
        <v>75</v>
      </c>
      <c r="F614" s="249" t="s">
        <v>885</v>
      </c>
      <c r="G614" s="247"/>
      <c r="H614" s="248" t="s">
        <v>75</v>
      </c>
      <c r="I614" s="250"/>
      <c r="J614" s="247"/>
      <c r="K614" s="247"/>
      <c r="L614" s="251"/>
      <c r="M614" s="252"/>
      <c r="N614" s="253"/>
      <c r="O614" s="253"/>
      <c r="P614" s="253"/>
      <c r="Q614" s="253"/>
      <c r="R614" s="253"/>
      <c r="S614" s="253"/>
      <c r="T614" s="254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55" t="s">
        <v>175</v>
      </c>
      <c r="AU614" s="255" t="s">
        <v>87</v>
      </c>
      <c r="AV614" s="15" t="s">
        <v>85</v>
      </c>
      <c r="AW614" s="15" t="s">
        <v>38</v>
      </c>
      <c r="AX614" s="15" t="s">
        <v>77</v>
      </c>
      <c r="AY614" s="255" t="s">
        <v>140</v>
      </c>
    </row>
    <row r="615" s="2" customFormat="1" ht="16.5" customHeight="1">
      <c r="A615" s="40"/>
      <c r="B615" s="41"/>
      <c r="C615" s="206" t="s">
        <v>886</v>
      </c>
      <c r="D615" s="206" t="s">
        <v>142</v>
      </c>
      <c r="E615" s="207" t="s">
        <v>887</v>
      </c>
      <c r="F615" s="208" t="s">
        <v>888</v>
      </c>
      <c r="G615" s="209" t="s">
        <v>299</v>
      </c>
      <c r="H615" s="210">
        <v>0.59499999999999997</v>
      </c>
      <c r="I615" s="211"/>
      <c r="J615" s="212">
        <f>ROUND(I615*H615,2)</f>
        <v>0</v>
      </c>
      <c r="K615" s="208" t="s">
        <v>146</v>
      </c>
      <c r="L615" s="46"/>
      <c r="M615" s="213" t="s">
        <v>75</v>
      </c>
      <c r="N615" s="214" t="s">
        <v>47</v>
      </c>
      <c r="O615" s="86"/>
      <c r="P615" s="215">
        <f>O615*H615</f>
        <v>0</v>
      </c>
      <c r="Q615" s="215">
        <v>0</v>
      </c>
      <c r="R615" s="215">
        <f>Q615*H615</f>
        <v>0</v>
      </c>
      <c r="S615" s="215">
        <v>0</v>
      </c>
      <c r="T615" s="216">
        <f>S615*H615</f>
        <v>0</v>
      </c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R615" s="217" t="s">
        <v>147</v>
      </c>
      <c r="AT615" s="217" t="s">
        <v>142</v>
      </c>
      <c r="AU615" s="217" t="s">
        <v>87</v>
      </c>
      <c r="AY615" s="19" t="s">
        <v>140</v>
      </c>
      <c r="BE615" s="218">
        <f>IF(N615="základní",J615,0)</f>
        <v>0</v>
      </c>
      <c r="BF615" s="218">
        <f>IF(N615="snížená",J615,0)</f>
        <v>0</v>
      </c>
      <c r="BG615" s="218">
        <f>IF(N615="zákl. přenesená",J615,0)</f>
        <v>0</v>
      </c>
      <c r="BH615" s="218">
        <f>IF(N615="sníž. přenesená",J615,0)</f>
        <v>0</v>
      </c>
      <c r="BI615" s="218">
        <f>IF(N615="nulová",J615,0)</f>
        <v>0</v>
      </c>
      <c r="BJ615" s="19" t="s">
        <v>85</v>
      </c>
      <c r="BK615" s="218">
        <f>ROUND(I615*H615,2)</f>
        <v>0</v>
      </c>
      <c r="BL615" s="19" t="s">
        <v>147</v>
      </c>
      <c r="BM615" s="217" t="s">
        <v>889</v>
      </c>
    </row>
    <row r="616" s="2" customFormat="1">
      <c r="A616" s="40"/>
      <c r="B616" s="41"/>
      <c r="C616" s="42"/>
      <c r="D616" s="219" t="s">
        <v>149</v>
      </c>
      <c r="E616" s="42"/>
      <c r="F616" s="220" t="s">
        <v>890</v>
      </c>
      <c r="G616" s="42"/>
      <c r="H616" s="42"/>
      <c r="I616" s="221"/>
      <c r="J616" s="42"/>
      <c r="K616" s="42"/>
      <c r="L616" s="46"/>
      <c r="M616" s="222"/>
      <c r="N616" s="223"/>
      <c r="O616" s="86"/>
      <c r="P616" s="86"/>
      <c r="Q616" s="86"/>
      <c r="R616" s="86"/>
      <c r="S616" s="86"/>
      <c r="T616" s="87"/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T616" s="19" t="s">
        <v>149</v>
      </c>
      <c r="AU616" s="19" t="s">
        <v>87</v>
      </c>
    </row>
    <row r="617" s="13" customFormat="1">
      <c r="A617" s="13"/>
      <c r="B617" s="224"/>
      <c r="C617" s="225"/>
      <c r="D617" s="219" t="s">
        <v>175</v>
      </c>
      <c r="E617" s="226" t="s">
        <v>75</v>
      </c>
      <c r="F617" s="227" t="s">
        <v>891</v>
      </c>
      <c r="G617" s="225"/>
      <c r="H617" s="228">
        <v>0.59499999999999997</v>
      </c>
      <c r="I617" s="229"/>
      <c r="J617" s="225"/>
      <c r="K617" s="225"/>
      <c r="L617" s="230"/>
      <c r="M617" s="231"/>
      <c r="N617" s="232"/>
      <c r="O617" s="232"/>
      <c r="P617" s="232"/>
      <c r="Q617" s="232"/>
      <c r="R617" s="232"/>
      <c r="S617" s="232"/>
      <c r="T617" s="23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4" t="s">
        <v>175</v>
      </c>
      <c r="AU617" s="234" t="s">
        <v>87</v>
      </c>
      <c r="AV617" s="13" t="s">
        <v>87</v>
      </c>
      <c r="AW617" s="13" t="s">
        <v>38</v>
      </c>
      <c r="AX617" s="13" t="s">
        <v>85</v>
      </c>
      <c r="AY617" s="234" t="s">
        <v>140</v>
      </c>
    </row>
    <row r="618" s="2" customFormat="1" ht="21.75" customHeight="1">
      <c r="A618" s="40"/>
      <c r="B618" s="41"/>
      <c r="C618" s="206" t="s">
        <v>892</v>
      </c>
      <c r="D618" s="206" t="s">
        <v>142</v>
      </c>
      <c r="E618" s="207" t="s">
        <v>893</v>
      </c>
      <c r="F618" s="208" t="s">
        <v>894</v>
      </c>
      <c r="G618" s="209" t="s">
        <v>299</v>
      </c>
      <c r="H618" s="210">
        <v>0.085000000000000006</v>
      </c>
      <c r="I618" s="211"/>
      <c r="J618" s="212">
        <f>ROUND(I618*H618,2)</f>
        <v>0</v>
      </c>
      <c r="K618" s="208" t="s">
        <v>146</v>
      </c>
      <c r="L618" s="46"/>
      <c r="M618" s="213" t="s">
        <v>75</v>
      </c>
      <c r="N618" s="214" t="s">
        <v>47</v>
      </c>
      <c r="O618" s="86"/>
      <c r="P618" s="215">
        <f>O618*H618</f>
        <v>0</v>
      </c>
      <c r="Q618" s="215">
        <v>0</v>
      </c>
      <c r="R618" s="215">
        <f>Q618*H618</f>
        <v>0</v>
      </c>
      <c r="S618" s="215">
        <v>0</v>
      </c>
      <c r="T618" s="216">
        <f>S618*H618</f>
        <v>0</v>
      </c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R618" s="217" t="s">
        <v>147</v>
      </c>
      <c r="AT618" s="217" t="s">
        <v>142</v>
      </c>
      <c r="AU618" s="217" t="s">
        <v>87</v>
      </c>
      <c r="AY618" s="19" t="s">
        <v>140</v>
      </c>
      <c r="BE618" s="218">
        <f>IF(N618="základní",J618,0)</f>
        <v>0</v>
      </c>
      <c r="BF618" s="218">
        <f>IF(N618="snížená",J618,0)</f>
        <v>0</v>
      </c>
      <c r="BG618" s="218">
        <f>IF(N618="zákl. přenesená",J618,0)</f>
        <v>0</v>
      </c>
      <c r="BH618" s="218">
        <f>IF(N618="sníž. přenesená",J618,0)</f>
        <v>0</v>
      </c>
      <c r="BI618" s="218">
        <f>IF(N618="nulová",J618,0)</f>
        <v>0</v>
      </c>
      <c r="BJ618" s="19" t="s">
        <v>85</v>
      </c>
      <c r="BK618" s="218">
        <f>ROUND(I618*H618,2)</f>
        <v>0</v>
      </c>
      <c r="BL618" s="19" t="s">
        <v>147</v>
      </c>
      <c r="BM618" s="217" t="s">
        <v>895</v>
      </c>
    </row>
    <row r="619" s="2" customFormat="1">
      <c r="A619" s="40"/>
      <c r="B619" s="41"/>
      <c r="C619" s="42"/>
      <c r="D619" s="219" t="s">
        <v>149</v>
      </c>
      <c r="E619" s="42"/>
      <c r="F619" s="220" t="s">
        <v>896</v>
      </c>
      <c r="G619" s="42"/>
      <c r="H619" s="42"/>
      <c r="I619" s="221"/>
      <c r="J619" s="42"/>
      <c r="K619" s="42"/>
      <c r="L619" s="46"/>
      <c r="M619" s="222"/>
      <c r="N619" s="223"/>
      <c r="O619" s="86"/>
      <c r="P619" s="86"/>
      <c r="Q619" s="86"/>
      <c r="R619" s="86"/>
      <c r="S619" s="86"/>
      <c r="T619" s="87"/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T619" s="19" t="s">
        <v>149</v>
      </c>
      <c r="AU619" s="19" t="s">
        <v>87</v>
      </c>
    </row>
    <row r="620" s="13" customFormat="1">
      <c r="A620" s="13"/>
      <c r="B620" s="224"/>
      <c r="C620" s="225"/>
      <c r="D620" s="219" t="s">
        <v>175</v>
      </c>
      <c r="E620" s="226" t="s">
        <v>75</v>
      </c>
      <c r="F620" s="227" t="s">
        <v>884</v>
      </c>
      <c r="G620" s="225"/>
      <c r="H620" s="228">
        <v>0.085000000000000006</v>
      </c>
      <c r="I620" s="229"/>
      <c r="J620" s="225"/>
      <c r="K620" s="225"/>
      <c r="L620" s="230"/>
      <c r="M620" s="231"/>
      <c r="N620" s="232"/>
      <c r="O620" s="232"/>
      <c r="P620" s="232"/>
      <c r="Q620" s="232"/>
      <c r="R620" s="232"/>
      <c r="S620" s="232"/>
      <c r="T620" s="23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4" t="s">
        <v>175</v>
      </c>
      <c r="AU620" s="234" t="s">
        <v>87</v>
      </c>
      <c r="AV620" s="13" t="s">
        <v>87</v>
      </c>
      <c r="AW620" s="13" t="s">
        <v>38</v>
      </c>
      <c r="AX620" s="13" t="s">
        <v>85</v>
      </c>
      <c r="AY620" s="234" t="s">
        <v>140</v>
      </c>
    </row>
    <row r="621" s="12" customFormat="1" ht="22.8" customHeight="1">
      <c r="A621" s="12"/>
      <c r="B621" s="190"/>
      <c r="C621" s="191"/>
      <c r="D621" s="192" t="s">
        <v>76</v>
      </c>
      <c r="E621" s="204" t="s">
        <v>897</v>
      </c>
      <c r="F621" s="204" t="s">
        <v>898</v>
      </c>
      <c r="G621" s="191"/>
      <c r="H621" s="191"/>
      <c r="I621" s="194"/>
      <c r="J621" s="205">
        <f>BK621</f>
        <v>0</v>
      </c>
      <c r="K621" s="191"/>
      <c r="L621" s="196"/>
      <c r="M621" s="197"/>
      <c r="N621" s="198"/>
      <c r="O621" s="198"/>
      <c r="P621" s="199">
        <f>SUM(P622:P623)</f>
        <v>0</v>
      </c>
      <c r="Q621" s="198"/>
      <c r="R621" s="199">
        <f>SUM(R622:R623)</f>
        <v>0</v>
      </c>
      <c r="S621" s="198"/>
      <c r="T621" s="200">
        <f>SUM(T622:T623)</f>
        <v>0</v>
      </c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R621" s="201" t="s">
        <v>85</v>
      </c>
      <c r="AT621" s="202" t="s">
        <v>76</v>
      </c>
      <c r="AU621" s="202" t="s">
        <v>85</v>
      </c>
      <c r="AY621" s="201" t="s">
        <v>140</v>
      </c>
      <c r="BK621" s="203">
        <f>SUM(BK622:BK623)</f>
        <v>0</v>
      </c>
    </row>
    <row r="622" s="2" customFormat="1" ht="16.5" customHeight="1">
      <c r="A622" s="40"/>
      <c r="B622" s="41"/>
      <c r="C622" s="206" t="s">
        <v>899</v>
      </c>
      <c r="D622" s="206" t="s">
        <v>142</v>
      </c>
      <c r="E622" s="207" t="s">
        <v>900</v>
      </c>
      <c r="F622" s="208" t="s">
        <v>901</v>
      </c>
      <c r="G622" s="209" t="s">
        <v>299</v>
      </c>
      <c r="H622" s="210">
        <v>1216.2470000000001</v>
      </c>
      <c r="I622" s="211"/>
      <c r="J622" s="212">
        <f>ROUND(I622*H622,2)</f>
        <v>0</v>
      </c>
      <c r="K622" s="208" t="s">
        <v>146</v>
      </c>
      <c r="L622" s="46"/>
      <c r="M622" s="213" t="s">
        <v>75</v>
      </c>
      <c r="N622" s="214" t="s">
        <v>47</v>
      </c>
      <c r="O622" s="86"/>
      <c r="P622" s="215">
        <f>O622*H622</f>
        <v>0</v>
      </c>
      <c r="Q622" s="215">
        <v>0</v>
      </c>
      <c r="R622" s="215">
        <f>Q622*H622</f>
        <v>0</v>
      </c>
      <c r="S622" s="215">
        <v>0</v>
      </c>
      <c r="T622" s="216">
        <f>S622*H622</f>
        <v>0</v>
      </c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R622" s="217" t="s">
        <v>147</v>
      </c>
      <c r="AT622" s="217" t="s">
        <v>142</v>
      </c>
      <c r="AU622" s="217" t="s">
        <v>87</v>
      </c>
      <c r="AY622" s="19" t="s">
        <v>140</v>
      </c>
      <c r="BE622" s="218">
        <f>IF(N622="základní",J622,0)</f>
        <v>0</v>
      </c>
      <c r="BF622" s="218">
        <f>IF(N622="snížená",J622,0)</f>
        <v>0</v>
      </c>
      <c r="BG622" s="218">
        <f>IF(N622="zákl. přenesená",J622,0)</f>
        <v>0</v>
      </c>
      <c r="BH622" s="218">
        <f>IF(N622="sníž. přenesená",J622,0)</f>
        <v>0</v>
      </c>
      <c r="BI622" s="218">
        <f>IF(N622="nulová",J622,0)</f>
        <v>0</v>
      </c>
      <c r="BJ622" s="19" t="s">
        <v>85</v>
      </c>
      <c r="BK622" s="218">
        <f>ROUND(I622*H622,2)</f>
        <v>0</v>
      </c>
      <c r="BL622" s="19" t="s">
        <v>147</v>
      </c>
      <c r="BM622" s="217" t="s">
        <v>902</v>
      </c>
    </row>
    <row r="623" s="2" customFormat="1">
      <c r="A623" s="40"/>
      <c r="B623" s="41"/>
      <c r="C623" s="42"/>
      <c r="D623" s="219" t="s">
        <v>149</v>
      </c>
      <c r="E623" s="42"/>
      <c r="F623" s="220" t="s">
        <v>903</v>
      </c>
      <c r="G623" s="42"/>
      <c r="H623" s="42"/>
      <c r="I623" s="221"/>
      <c r="J623" s="42"/>
      <c r="K623" s="42"/>
      <c r="L623" s="46"/>
      <c r="M623" s="278"/>
      <c r="N623" s="279"/>
      <c r="O623" s="280"/>
      <c r="P623" s="280"/>
      <c r="Q623" s="280"/>
      <c r="R623" s="280"/>
      <c r="S623" s="280"/>
      <c r="T623" s="281"/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T623" s="19" t="s">
        <v>149</v>
      </c>
      <c r="AU623" s="19" t="s">
        <v>87</v>
      </c>
    </row>
    <row r="624" s="2" customFormat="1" ht="6.96" customHeight="1">
      <c r="A624" s="40"/>
      <c r="B624" s="61"/>
      <c r="C624" s="62"/>
      <c r="D624" s="62"/>
      <c r="E624" s="62"/>
      <c r="F624" s="62"/>
      <c r="G624" s="62"/>
      <c r="H624" s="62"/>
      <c r="I624" s="62"/>
      <c r="J624" s="62"/>
      <c r="K624" s="62"/>
      <c r="L624" s="46"/>
      <c r="M624" s="40"/>
      <c r="O624" s="40"/>
      <c r="P624" s="40"/>
      <c r="Q624" s="40"/>
      <c r="R624" s="40"/>
      <c r="S624" s="40"/>
      <c r="T624" s="40"/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</row>
  </sheetData>
  <sheetProtection sheet="1" autoFilter="0" formatColumns="0" formatRows="0" objects="1" scenarios="1" spinCount="100000" saltValue="+0Ra6Q9t+OVUA6KxQoR5ZiQcAaeYM61oQ9MZUoWMagOvn+ELt91Iw7SAeflSzKxwiBGBX6H5U/zXK3L6Nn+JIQ==" hashValue="tf+0OdK5Qg442To9j5NZyT8LLbvoKi1IpeXCLQxcpkjXG8XnNA4sugyJ3WnHTErtxOjUiRBa+KhOcNrlP9XSdw==" algorithmName="SHA-512" password="CC35"/>
  <autoFilter ref="C89:K623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106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Vodojem Horská, zásobní řady a splašková kanalizace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904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75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26. 10. 2020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30</v>
      </c>
      <c r="J24" s="138" t="s">
        <v>37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75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ROUND((SUM(BE88:BE332)),  2)</f>
        <v>0</v>
      </c>
      <c r="G33" s="40"/>
      <c r="H33" s="40"/>
      <c r="I33" s="150">
        <v>0.20999999999999999</v>
      </c>
      <c r="J33" s="149">
        <f>ROUND(((SUM(BE88:BE332))*I33),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ROUND((SUM(BF88:BF332)),  2)</f>
        <v>0</v>
      </c>
      <c r="G34" s="40"/>
      <c r="H34" s="40"/>
      <c r="I34" s="150">
        <v>0.14999999999999999</v>
      </c>
      <c r="J34" s="149">
        <f>ROUND(((SUM(BF88:BF332))*I34),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ROUND((SUM(BG88:BG332)),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ROUND((SUM(BH88:BH332)),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ROUND((SUM(BI88:BI332)),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Vodojem Horská, zásobní řady a splašková kanalizace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SO 05 - Splašková kanalizace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Liberec</v>
      </c>
      <c r="G52" s="42"/>
      <c r="H52" s="42"/>
      <c r="I52" s="34" t="s">
        <v>24</v>
      </c>
      <c r="J52" s="74" t="str">
        <f>IF(J12="","",J12)</f>
        <v>26. 10. 2020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Statutární město Liberec</v>
      </c>
      <c r="G54" s="42"/>
      <c r="H54" s="42"/>
      <c r="I54" s="34" t="s">
        <v>34</v>
      </c>
      <c r="J54" s="38" t="str">
        <f>E21</f>
        <v>SNOWPLAN, spol. s 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SNOWPLAN, spol. s 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111</v>
      </c>
      <c r="D57" s="164"/>
      <c r="E57" s="164"/>
      <c r="F57" s="164"/>
      <c r="G57" s="164"/>
      <c r="H57" s="164"/>
      <c r="I57" s="164"/>
      <c r="J57" s="165" t="s">
        <v>112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67"/>
      <c r="C60" s="168"/>
      <c r="D60" s="169" t="s">
        <v>114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115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116</v>
      </c>
      <c r="E62" s="176"/>
      <c r="F62" s="176"/>
      <c r="G62" s="176"/>
      <c r="H62" s="176"/>
      <c r="I62" s="176"/>
      <c r="J62" s="177">
        <f>J215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117</v>
      </c>
      <c r="E63" s="176"/>
      <c r="F63" s="176"/>
      <c r="G63" s="176"/>
      <c r="H63" s="176"/>
      <c r="I63" s="176"/>
      <c r="J63" s="177">
        <f>J220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118</v>
      </c>
      <c r="E64" s="176"/>
      <c r="F64" s="176"/>
      <c r="G64" s="176"/>
      <c r="H64" s="176"/>
      <c r="I64" s="176"/>
      <c r="J64" s="177">
        <f>J229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119</v>
      </c>
      <c r="E65" s="176"/>
      <c r="F65" s="176"/>
      <c r="G65" s="176"/>
      <c r="H65" s="176"/>
      <c r="I65" s="176"/>
      <c r="J65" s="177">
        <f>J263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122</v>
      </c>
      <c r="E66" s="176"/>
      <c r="F66" s="176"/>
      <c r="G66" s="176"/>
      <c r="H66" s="176"/>
      <c r="I66" s="176"/>
      <c r="J66" s="177">
        <f>J315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123</v>
      </c>
      <c r="E67" s="176"/>
      <c r="F67" s="176"/>
      <c r="G67" s="176"/>
      <c r="H67" s="176"/>
      <c r="I67" s="176"/>
      <c r="J67" s="177">
        <f>J318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124</v>
      </c>
      <c r="E68" s="176"/>
      <c r="F68" s="176"/>
      <c r="G68" s="176"/>
      <c r="H68" s="176"/>
      <c r="I68" s="176"/>
      <c r="J68" s="177">
        <f>J330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125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2" t="str">
        <f>E7</f>
        <v>Vodojem Horská, zásobní řady a splašková kanalizace</v>
      </c>
      <c r="F78" s="34"/>
      <c r="G78" s="34"/>
      <c r="H78" s="34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107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02 - SO 05 - Splašková kanalizace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22</v>
      </c>
      <c r="D82" s="42"/>
      <c r="E82" s="42"/>
      <c r="F82" s="29" t="str">
        <f>F12</f>
        <v>Liberec</v>
      </c>
      <c r="G82" s="42"/>
      <c r="H82" s="42"/>
      <c r="I82" s="34" t="s">
        <v>24</v>
      </c>
      <c r="J82" s="74" t="str">
        <f>IF(J12="","",J12)</f>
        <v>26. 10. 2020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5.65" customHeight="1">
      <c r="A84" s="40"/>
      <c r="B84" s="41"/>
      <c r="C84" s="34" t="s">
        <v>26</v>
      </c>
      <c r="D84" s="42"/>
      <c r="E84" s="42"/>
      <c r="F84" s="29" t="str">
        <f>E15</f>
        <v>Statutární město Liberec</v>
      </c>
      <c r="G84" s="42"/>
      <c r="H84" s="42"/>
      <c r="I84" s="34" t="s">
        <v>34</v>
      </c>
      <c r="J84" s="38" t="str">
        <f>E21</f>
        <v>SNOWPLAN, spol. s r.o.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4" t="s">
        <v>32</v>
      </c>
      <c r="D85" s="42"/>
      <c r="E85" s="42"/>
      <c r="F85" s="29" t="str">
        <f>IF(E18="","",E18)</f>
        <v>Vyplň údaj</v>
      </c>
      <c r="G85" s="42"/>
      <c r="H85" s="42"/>
      <c r="I85" s="34" t="s">
        <v>39</v>
      </c>
      <c r="J85" s="38" t="str">
        <f>E24</f>
        <v>SNOWPLAN, spol. s r.o.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126</v>
      </c>
      <c r="D87" s="182" t="s">
        <v>61</v>
      </c>
      <c r="E87" s="182" t="s">
        <v>57</v>
      </c>
      <c r="F87" s="182" t="s">
        <v>58</v>
      </c>
      <c r="G87" s="182" t="s">
        <v>127</v>
      </c>
      <c r="H87" s="182" t="s">
        <v>128</v>
      </c>
      <c r="I87" s="182" t="s">
        <v>129</v>
      </c>
      <c r="J87" s="182" t="s">
        <v>112</v>
      </c>
      <c r="K87" s="183" t="s">
        <v>130</v>
      </c>
      <c r="L87" s="184"/>
      <c r="M87" s="94" t="s">
        <v>75</v>
      </c>
      <c r="N87" s="95" t="s">
        <v>46</v>
      </c>
      <c r="O87" s="95" t="s">
        <v>131</v>
      </c>
      <c r="P87" s="95" t="s">
        <v>132</v>
      </c>
      <c r="Q87" s="95" t="s">
        <v>133</v>
      </c>
      <c r="R87" s="95" t="s">
        <v>134</v>
      </c>
      <c r="S87" s="95" t="s">
        <v>135</v>
      </c>
      <c r="T87" s="96" t="s">
        <v>136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137</v>
      </c>
      <c r="D88" s="42"/>
      <c r="E88" s="42"/>
      <c r="F88" s="42"/>
      <c r="G88" s="42"/>
      <c r="H88" s="42"/>
      <c r="I88" s="42"/>
      <c r="J88" s="185">
        <f>BK88</f>
        <v>0</v>
      </c>
      <c r="K88" s="42"/>
      <c r="L88" s="46"/>
      <c r="M88" s="97"/>
      <c r="N88" s="186"/>
      <c r="O88" s="98"/>
      <c r="P88" s="187">
        <f>P89</f>
        <v>0</v>
      </c>
      <c r="Q88" s="98"/>
      <c r="R88" s="187">
        <f>R89</f>
        <v>927.51605717999985</v>
      </c>
      <c r="S88" s="98"/>
      <c r="T88" s="188">
        <f>T89</f>
        <v>0.15059999999999998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76</v>
      </c>
      <c r="AU88" s="19" t="s">
        <v>113</v>
      </c>
      <c r="BK88" s="189">
        <f>BK89</f>
        <v>0</v>
      </c>
    </row>
    <row r="89" s="12" customFormat="1" ht="25.92" customHeight="1">
      <c r="A89" s="12"/>
      <c r="B89" s="190"/>
      <c r="C89" s="191"/>
      <c r="D89" s="192" t="s">
        <v>76</v>
      </c>
      <c r="E89" s="193" t="s">
        <v>138</v>
      </c>
      <c r="F89" s="193" t="s">
        <v>139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P90+P215+P220+P229+P263+P315+P318+P330</f>
        <v>0</v>
      </c>
      <c r="Q89" s="198"/>
      <c r="R89" s="199">
        <f>R90+R215+R220+R229+R263+R315+R318+R330</f>
        <v>927.51605717999985</v>
      </c>
      <c r="S89" s="198"/>
      <c r="T89" s="200">
        <f>T90+T215+T220+T229+T263+T315+T318+T330</f>
        <v>0.15059999999999998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85</v>
      </c>
      <c r="AT89" s="202" t="s">
        <v>76</v>
      </c>
      <c r="AU89" s="202" t="s">
        <v>77</v>
      </c>
      <c r="AY89" s="201" t="s">
        <v>140</v>
      </c>
      <c r="BK89" s="203">
        <f>BK90+BK215+BK220+BK229+BK263+BK315+BK318+BK330</f>
        <v>0</v>
      </c>
    </row>
    <row r="90" s="12" customFormat="1" ht="22.8" customHeight="1">
      <c r="A90" s="12"/>
      <c r="B90" s="190"/>
      <c r="C90" s="191"/>
      <c r="D90" s="192" t="s">
        <v>76</v>
      </c>
      <c r="E90" s="204" t="s">
        <v>85</v>
      </c>
      <c r="F90" s="204" t="s">
        <v>141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SUM(P91:P214)</f>
        <v>0</v>
      </c>
      <c r="Q90" s="198"/>
      <c r="R90" s="199">
        <f>SUM(R91:R214)</f>
        <v>842.76785013999995</v>
      </c>
      <c r="S90" s="198"/>
      <c r="T90" s="200">
        <f>SUM(T91:T214)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85</v>
      </c>
      <c r="AT90" s="202" t="s">
        <v>76</v>
      </c>
      <c r="AU90" s="202" t="s">
        <v>85</v>
      </c>
      <c r="AY90" s="201" t="s">
        <v>140</v>
      </c>
      <c r="BK90" s="203">
        <f>SUM(BK91:BK214)</f>
        <v>0</v>
      </c>
    </row>
    <row r="91" s="2" customFormat="1" ht="16.5" customHeight="1">
      <c r="A91" s="40"/>
      <c r="B91" s="41"/>
      <c r="C91" s="206" t="s">
        <v>85</v>
      </c>
      <c r="D91" s="206" t="s">
        <v>142</v>
      </c>
      <c r="E91" s="207" t="s">
        <v>143</v>
      </c>
      <c r="F91" s="208" t="s">
        <v>144</v>
      </c>
      <c r="G91" s="209" t="s">
        <v>145</v>
      </c>
      <c r="H91" s="210">
        <v>18</v>
      </c>
      <c r="I91" s="211"/>
      <c r="J91" s="212">
        <f>ROUND(I91*H91,2)</f>
        <v>0</v>
      </c>
      <c r="K91" s="208" t="s">
        <v>146</v>
      </c>
      <c r="L91" s="46"/>
      <c r="M91" s="213" t="s">
        <v>75</v>
      </c>
      <c r="N91" s="214" t="s">
        <v>47</v>
      </c>
      <c r="O91" s="86"/>
      <c r="P91" s="215">
        <f>O91*H91</f>
        <v>0</v>
      </c>
      <c r="Q91" s="215">
        <v>0.0086800000000000002</v>
      </c>
      <c r="R91" s="215">
        <f>Q91*H91</f>
        <v>0.15623999999999999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147</v>
      </c>
      <c r="AT91" s="217" t="s">
        <v>142</v>
      </c>
      <c r="AU91" s="217" t="s">
        <v>87</v>
      </c>
      <c r="AY91" s="19" t="s">
        <v>140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85</v>
      </c>
      <c r="BK91" s="218">
        <f>ROUND(I91*H91,2)</f>
        <v>0</v>
      </c>
      <c r="BL91" s="19" t="s">
        <v>147</v>
      </c>
      <c r="BM91" s="217" t="s">
        <v>905</v>
      </c>
    </row>
    <row r="92" s="2" customFormat="1">
      <c r="A92" s="40"/>
      <c r="B92" s="41"/>
      <c r="C92" s="42"/>
      <c r="D92" s="219" t="s">
        <v>149</v>
      </c>
      <c r="E92" s="42"/>
      <c r="F92" s="220" t="s">
        <v>150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149</v>
      </c>
      <c r="AU92" s="19" t="s">
        <v>87</v>
      </c>
    </row>
    <row r="93" s="2" customFormat="1" ht="16.5" customHeight="1">
      <c r="A93" s="40"/>
      <c r="B93" s="41"/>
      <c r="C93" s="206" t="s">
        <v>87</v>
      </c>
      <c r="D93" s="206" t="s">
        <v>142</v>
      </c>
      <c r="E93" s="207" t="s">
        <v>156</v>
      </c>
      <c r="F93" s="208" t="s">
        <v>157</v>
      </c>
      <c r="G93" s="209" t="s">
        <v>145</v>
      </c>
      <c r="H93" s="210">
        <v>2</v>
      </c>
      <c r="I93" s="211"/>
      <c r="J93" s="212">
        <f>ROUND(I93*H93,2)</f>
        <v>0</v>
      </c>
      <c r="K93" s="208" t="s">
        <v>146</v>
      </c>
      <c r="L93" s="46"/>
      <c r="M93" s="213" t="s">
        <v>75</v>
      </c>
      <c r="N93" s="214" t="s">
        <v>47</v>
      </c>
      <c r="O93" s="86"/>
      <c r="P93" s="215">
        <f>O93*H93</f>
        <v>0</v>
      </c>
      <c r="Q93" s="215">
        <v>0.036900000000000002</v>
      </c>
      <c r="R93" s="215">
        <f>Q93*H93</f>
        <v>0.073800000000000004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147</v>
      </c>
      <c r="AT93" s="217" t="s">
        <v>142</v>
      </c>
      <c r="AU93" s="217" t="s">
        <v>87</v>
      </c>
      <c r="AY93" s="19" t="s">
        <v>140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85</v>
      </c>
      <c r="BK93" s="218">
        <f>ROUND(I93*H93,2)</f>
        <v>0</v>
      </c>
      <c r="BL93" s="19" t="s">
        <v>147</v>
      </c>
      <c r="BM93" s="217" t="s">
        <v>906</v>
      </c>
    </row>
    <row r="94" s="2" customFormat="1">
      <c r="A94" s="40"/>
      <c r="B94" s="41"/>
      <c r="C94" s="42"/>
      <c r="D94" s="219" t="s">
        <v>149</v>
      </c>
      <c r="E94" s="42"/>
      <c r="F94" s="220" t="s">
        <v>159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149</v>
      </c>
      <c r="AU94" s="19" t="s">
        <v>87</v>
      </c>
    </row>
    <row r="95" s="2" customFormat="1" ht="16.5" customHeight="1">
      <c r="A95" s="40"/>
      <c r="B95" s="41"/>
      <c r="C95" s="206" t="s">
        <v>155</v>
      </c>
      <c r="D95" s="206" t="s">
        <v>142</v>
      </c>
      <c r="E95" s="207" t="s">
        <v>165</v>
      </c>
      <c r="F95" s="208" t="s">
        <v>166</v>
      </c>
      <c r="G95" s="209" t="s">
        <v>145</v>
      </c>
      <c r="H95" s="210">
        <v>36</v>
      </c>
      <c r="I95" s="211"/>
      <c r="J95" s="212">
        <f>ROUND(I95*H95,2)</f>
        <v>0</v>
      </c>
      <c r="K95" s="208" t="s">
        <v>146</v>
      </c>
      <c r="L95" s="46"/>
      <c r="M95" s="213" t="s">
        <v>75</v>
      </c>
      <c r="N95" s="214" t="s">
        <v>47</v>
      </c>
      <c r="O95" s="86"/>
      <c r="P95" s="215">
        <f>O95*H95</f>
        <v>0</v>
      </c>
      <c r="Q95" s="215">
        <v>0.036900000000000002</v>
      </c>
      <c r="R95" s="215">
        <f>Q95*H95</f>
        <v>1.3284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147</v>
      </c>
      <c r="AT95" s="217" t="s">
        <v>142</v>
      </c>
      <c r="AU95" s="217" t="s">
        <v>87</v>
      </c>
      <c r="AY95" s="19" t="s">
        <v>140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85</v>
      </c>
      <c r="BK95" s="218">
        <f>ROUND(I95*H95,2)</f>
        <v>0</v>
      </c>
      <c r="BL95" s="19" t="s">
        <v>147</v>
      </c>
      <c r="BM95" s="217" t="s">
        <v>907</v>
      </c>
    </row>
    <row r="96" s="2" customFormat="1">
      <c r="A96" s="40"/>
      <c r="B96" s="41"/>
      <c r="C96" s="42"/>
      <c r="D96" s="219" t="s">
        <v>149</v>
      </c>
      <c r="E96" s="42"/>
      <c r="F96" s="220" t="s">
        <v>168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149</v>
      </c>
      <c r="AU96" s="19" t="s">
        <v>87</v>
      </c>
    </row>
    <row r="97" s="2" customFormat="1" ht="21.75" customHeight="1">
      <c r="A97" s="40"/>
      <c r="B97" s="41"/>
      <c r="C97" s="206" t="s">
        <v>147</v>
      </c>
      <c r="D97" s="206" t="s">
        <v>142</v>
      </c>
      <c r="E97" s="207" t="s">
        <v>187</v>
      </c>
      <c r="F97" s="208" t="s">
        <v>188</v>
      </c>
      <c r="G97" s="209" t="s">
        <v>172</v>
      </c>
      <c r="H97" s="210">
        <v>615.88900000000001</v>
      </c>
      <c r="I97" s="211"/>
      <c r="J97" s="212">
        <f>ROUND(I97*H97,2)</f>
        <v>0</v>
      </c>
      <c r="K97" s="208" t="s">
        <v>146</v>
      </c>
      <c r="L97" s="46"/>
      <c r="M97" s="213" t="s">
        <v>75</v>
      </c>
      <c r="N97" s="214" t="s">
        <v>47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147</v>
      </c>
      <c r="AT97" s="217" t="s">
        <v>142</v>
      </c>
      <c r="AU97" s="217" t="s">
        <v>87</v>
      </c>
      <c r="AY97" s="19" t="s">
        <v>140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85</v>
      </c>
      <c r="BK97" s="218">
        <f>ROUND(I97*H97,2)</f>
        <v>0</v>
      </c>
      <c r="BL97" s="19" t="s">
        <v>147</v>
      </c>
      <c r="BM97" s="217" t="s">
        <v>908</v>
      </c>
    </row>
    <row r="98" s="2" customFormat="1">
      <c r="A98" s="40"/>
      <c r="B98" s="41"/>
      <c r="C98" s="42"/>
      <c r="D98" s="219" t="s">
        <v>149</v>
      </c>
      <c r="E98" s="42"/>
      <c r="F98" s="220" t="s">
        <v>190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149</v>
      </c>
      <c r="AU98" s="19" t="s">
        <v>87</v>
      </c>
    </row>
    <row r="99" s="13" customFormat="1">
      <c r="A99" s="13"/>
      <c r="B99" s="224"/>
      <c r="C99" s="225"/>
      <c r="D99" s="219" t="s">
        <v>175</v>
      </c>
      <c r="E99" s="226" t="s">
        <v>75</v>
      </c>
      <c r="F99" s="227" t="s">
        <v>909</v>
      </c>
      <c r="G99" s="225"/>
      <c r="H99" s="228">
        <v>2.4369999999999998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175</v>
      </c>
      <c r="AU99" s="234" t="s">
        <v>87</v>
      </c>
      <c r="AV99" s="13" t="s">
        <v>87</v>
      </c>
      <c r="AW99" s="13" t="s">
        <v>38</v>
      </c>
      <c r="AX99" s="13" t="s">
        <v>77</v>
      </c>
      <c r="AY99" s="234" t="s">
        <v>140</v>
      </c>
    </row>
    <row r="100" s="14" customFormat="1">
      <c r="A100" s="14"/>
      <c r="B100" s="235"/>
      <c r="C100" s="236"/>
      <c r="D100" s="219" t="s">
        <v>175</v>
      </c>
      <c r="E100" s="237" t="s">
        <v>75</v>
      </c>
      <c r="F100" s="238" t="s">
        <v>177</v>
      </c>
      <c r="G100" s="236"/>
      <c r="H100" s="239">
        <v>2.4369999999999998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175</v>
      </c>
      <c r="AU100" s="245" t="s">
        <v>87</v>
      </c>
      <c r="AV100" s="14" t="s">
        <v>155</v>
      </c>
      <c r="AW100" s="14" t="s">
        <v>38</v>
      </c>
      <c r="AX100" s="14" t="s">
        <v>77</v>
      </c>
      <c r="AY100" s="245" t="s">
        <v>140</v>
      </c>
    </row>
    <row r="101" s="13" customFormat="1">
      <c r="A101" s="13"/>
      <c r="B101" s="224"/>
      <c r="C101" s="225"/>
      <c r="D101" s="219" t="s">
        <v>175</v>
      </c>
      <c r="E101" s="226" t="s">
        <v>75</v>
      </c>
      <c r="F101" s="227" t="s">
        <v>910</v>
      </c>
      <c r="G101" s="225"/>
      <c r="H101" s="228">
        <v>1343.4300000000001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175</v>
      </c>
      <c r="AU101" s="234" t="s">
        <v>87</v>
      </c>
      <c r="AV101" s="13" t="s">
        <v>87</v>
      </c>
      <c r="AW101" s="13" t="s">
        <v>38</v>
      </c>
      <c r="AX101" s="13" t="s">
        <v>77</v>
      </c>
      <c r="AY101" s="234" t="s">
        <v>140</v>
      </c>
    </row>
    <row r="102" s="13" customFormat="1">
      <c r="A102" s="13"/>
      <c r="B102" s="224"/>
      <c r="C102" s="225"/>
      <c r="D102" s="219" t="s">
        <v>175</v>
      </c>
      <c r="E102" s="226" t="s">
        <v>75</v>
      </c>
      <c r="F102" s="227" t="s">
        <v>911</v>
      </c>
      <c r="G102" s="225"/>
      <c r="H102" s="228">
        <v>112.532</v>
      </c>
      <c r="I102" s="229"/>
      <c r="J102" s="225"/>
      <c r="K102" s="225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175</v>
      </c>
      <c r="AU102" s="234" t="s">
        <v>87</v>
      </c>
      <c r="AV102" s="13" t="s">
        <v>87</v>
      </c>
      <c r="AW102" s="13" t="s">
        <v>38</v>
      </c>
      <c r="AX102" s="13" t="s">
        <v>77</v>
      </c>
      <c r="AY102" s="234" t="s">
        <v>140</v>
      </c>
    </row>
    <row r="103" s="13" customFormat="1">
      <c r="A103" s="13"/>
      <c r="B103" s="224"/>
      <c r="C103" s="225"/>
      <c r="D103" s="219" t="s">
        <v>175</v>
      </c>
      <c r="E103" s="226" t="s">
        <v>75</v>
      </c>
      <c r="F103" s="227" t="s">
        <v>912</v>
      </c>
      <c r="G103" s="225"/>
      <c r="H103" s="228">
        <v>-205.399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175</v>
      </c>
      <c r="AU103" s="234" t="s">
        <v>87</v>
      </c>
      <c r="AV103" s="13" t="s">
        <v>87</v>
      </c>
      <c r="AW103" s="13" t="s">
        <v>38</v>
      </c>
      <c r="AX103" s="13" t="s">
        <v>77</v>
      </c>
      <c r="AY103" s="234" t="s">
        <v>140</v>
      </c>
    </row>
    <row r="104" s="13" customFormat="1">
      <c r="A104" s="13"/>
      <c r="B104" s="224"/>
      <c r="C104" s="225"/>
      <c r="D104" s="219" t="s">
        <v>175</v>
      </c>
      <c r="E104" s="226" t="s">
        <v>75</v>
      </c>
      <c r="F104" s="227" t="s">
        <v>913</v>
      </c>
      <c r="G104" s="225"/>
      <c r="H104" s="228">
        <v>-3.27</v>
      </c>
      <c r="I104" s="229"/>
      <c r="J104" s="225"/>
      <c r="K104" s="225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175</v>
      </c>
      <c r="AU104" s="234" t="s">
        <v>87</v>
      </c>
      <c r="AV104" s="13" t="s">
        <v>87</v>
      </c>
      <c r="AW104" s="13" t="s">
        <v>38</v>
      </c>
      <c r="AX104" s="13" t="s">
        <v>77</v>
      </c>
      <c r="AY104" s="234" t="s">
        <v>140</v>
      </c>
    </row>
    <row r="105" s="13" customFormat="1">
      <c r="A105" s="13"/>
      <c r="B105" s="224"/>
      <c r="C105" s="225"/>
      <c r="D105" s="219" t="s">
        <v>175</v>
      </c>
      <c r="E105" s="226" t="s">
        <v>75</v>
      </c>
      <c r="F105" s="227" t="s">
        <v>914</v>
      </c>
      <c r="G105" s="225"/>
      <c r="H105" s="228">
        <v>-7.6699999999999999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175</v>
      </c>
      <c r="AU105" s="234" t="s">
        <v>87</v>
      </c>
      <c r="AV105" s="13" t="s">
        <v>87</v>
      </c>
      <c r="AW105" s="13" t="s">
        <v>38</v>
      </c>
      <c r="AX105" s="13" t="s">
        <v>77</v>
      </c>
      <c r="AY105" s="234" t="s">
        <v>140</v>
      </c>
    </row>
    <row r="106" s="13" customFormat="1">
      <c r="A106" s="13"/>
      <c r="B106" s="224"/>
      <c r="C106" s="225"/>
      <c r="D106" s="219" t="s">
        <v>175</v>
      </c>
      <c r="E106" s="226" t="s">
        <v>75</v>
      </c>
      <c r="F106" s="227" t="s">
        <v>915</v>
      </c>
      <c r="G106" s="225"/>
      <c r="H106" s="228">
        <v>-7.8460000000000001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175</v>
      </c>
      <c r="AU106" s="234" t="s">
        <v>87</v>
      </c>
      <c r="AV106" s="13" t="s">
        <v>87</v>
      </c>
      <c r="AW106" s="13" t="s">
        <v>38</v>
      </c>
      <c r="AX106" s="13" t="s">
        <v>77</v>
      </c>
      <c r="AY106" s="234" t="s">
        <v>140</v>
      </c>
    </row>
    <row r="107" s="14" customFormat="1">
      <c r="A107" s="14"/>
      <c r="B107" s="235"/>
      <c r="C107" s="236"/>
      <c r="D107" s="219" t="s">
        <v>175</v>
      </c>
      <c r="E107" s="237" t="s">
        <v>75</v>
      </c>
      <c r="F107" s="238" t="s">
        <v>177</v>
      </c>
      <c r="G107" s="236"/>
      <c r="H107" s="239">
        <v>1231.777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175</v>
      </c>
      <c r="AU107" s="245" t="s">
        <v>87</v>
      </c>
      <c r="AV107" s="14" t="s">
        <v>155</v>
      </c>
      <c r="AW107" s="14" t="s">
        <v>38</v>
      </c>
      <c r="AX107" s="14" t="s">
        <v>77</v>
      </c>
      <c r="AY107" s="245" t="s">
        <v>140</v>
      </c>
    </row>
    <row r="108" s="13" customFormat="1">
      <c r="A108" s="13"/>
      <c r="B108" s="224"/>
      <c r="C108" s="225"/>
      <c r="D108" s="219" t="s">
        <v>175</v>
      </c>
      <c r="E108" s="226" t="s">
        <v>75</v>
      </c>
      <c r="F108" s="227" t="s">
        <v>916</v>
      </c>
      <c r="G108" s="225"/>
      <c r="H108" s="228">
        <v>615.88900000000001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175</v>
      </c>
      <c r="AU108" s="234" t="s">
        <v>87</v>
      </c>
      <c r="AV108" s="13" t="s">
        <v>87</v>
      </c>
      <c r="AW108" s="13" t="s">
        <v>38</v>
      </c>
      <c r="AX108" s="13" t="s">
        <v>85</v>
      </c>
      <c r="AY108" s="234" t="s">
        <v>140</v>
      </c>
    </row>
    <row r="109" s="2" customFormat="1" ht="21.75" customHeight="1">
      <c r="A109" s="40"/>
      <c r="B109" s="41"/>
      <c r="C109" s="206" t="s">
        <v>164</v>
      </c>
      <c r="D109" s="206" t="s">
        <v>142</v>
      </c>
      <c r="E109" s="207" t="s">
        <v>207</v>
      </c>
      <c r="F109" s="208" t="s">
        <v>208</v>
      </c>
      <c r="G109" s="209" t="s">
        <v>172</v>
      </c>
      <c r="H109" s="210">
        <v>615.88900000000001</v>
      </c>
      <c r="I109" s="211"/>
      <c r="J109" s="212">
        <f>ROUND(I109*H109,2)</f>
        <v>0</v>
      </c>
      <c r="K109" s="208" t="s">
        <v>146</v>
      </c>
      <c r="L109" s="46"/>
      <c r="M109" s="213" t="s">
        <v>75</v>
      </c>
      <c r="N109" s="214" t="s">
        <v>47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147</v>
      </c>
      <c r="AT109" s="217" t="s">
        <v>142</v>
      </c>
      <c r="AU109" s="217" t="s">
        <v>87</v>
      </c>
      <c r="AY109" s="19" t="s">
        <v>140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85</v>
      </c>
      <c r="BK109" s="218">
        <f>ROUND(I109*H109,2)</f>
        <v>0</v>
      </c>
      <c r="BL109" s="19" t="s">
        <v>147</v>
      </c>
      <c r="BM109" s="217" t="s">
        <v>917</v>
      </c>
    </row>
    <row r="110" s="2" customFormat="1">
      <c r="A110" s="40"/>
      <c r="B110" s="41"/>
      <c r="C110" s="42"/>
      <c r="D110" s="219" t="s">
        <v>149</v>
      </c>
      <c r="E110" s="42"/>
      <c r="F110" s="220" t="s">
        <v>210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149</v>
      </c>
      <c r="AU110" s="19" t="s">
        <v>87</v>
      </c>
    </row>
    <row r="111" s="13" customFormat="1">
      <c r="A111" s="13"/>
      <c r="B111" s="224"/>
      <c r="C111" s="225"/>
      <c r="D111" s="219" t="s">
        <v>175</v>
      </c>
      <c r="E111" s="226" t="s">
        <v>75</v>
      </c>
      <c r="F111" s="227" t="s">
        <v>909</v>
      </c>
      <c r="G111" s="225"/>
      <c r="H111" s="228">
        <v>2.4369999999999998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175</v>
      </c>
      <c r="AU111" s="234" t="s">
        <v>87</v>
      </c>
      <c r="AV111" s="13" t="s">
        <v>87</v>
      </c>
      <c r="AW111" s="13" t="s">
        <v>38</v>
      </c>
      <c r="AX111" s="13" t="s">
        <v>77</v>
      </c>
      <c r="AY111" s="234" t="s">
        <v>140</v>
      </c>
    </row>
    <row r="112" s="14" customFormat="1">
      <c r="A112" s="14"/>
      <c r="B112" s="235"/>
      <c r="C112" s="236"/>
      <c r="D112" s="219" t="s">
        <v>175</v>
      </c>
      <c r="E112" s="237" t="s">
        <v>75</v>
      </c>
      <c r="F112" s="238" t="s">
        <v>177</v>
      </c>
      <c r="G112" s="236"/>
      <c r="H112" s="239">
        <v>2.4369999999999998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175</v>
      </c>
      <c r="AU112" s="245" t="s">
        <v>87</v>
      </c>
      <c r="AV112" s="14" t="s">
        <v>155</v>
      </c>
      <c r="AW112" s="14" t="s">
        <v>38</v>
      </c>
      <c r="AX112" s="14" t="s">
        <v>77</v>
      </c>
      <c r="AY112" s="245" t="s">
        <v>140</v>
      </c>
    </row>
    <row r="113" s="13" customFormat="1">
      <c r="A113" s="13"/>
      <c r="B113" s="224"/>
      <c r="C113" s="225"/>
      <c r="D113" s="219" t="s">
        <v>175</v>
      </c>
      <c r="E113" s="226" t="s">
        <v>75</v>
      </c>
      <c r="F113" s="227" t="s">
        <v>910</v>
      </c>
      <c r="G113" s="225"/>
      <c r="H113" s="228">
        <v>1343.4300000000001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175</v>
      </c>
      <c r="AU113" s="234" t="s">
        <v>87</v>
      </c>
      <c r="AV113" s="13" t="s">
        <v>87</v>
      </c>
      <c r="AW113" s="13" t="s">
        <v>38</v>
      </c>
      <c r="AX113" s="13" t="s">
        <v>77</v>
      </c>
      <c r="AY113" s="234" t="s">
        <v>140</v>
      </c>
    </row>
    <row r="114" s="13" customFormat="1">
      <c r="A114" s="13"/>
      <c r="B114" s="224"/>
      <c r="C114" s="225"/>
      <c r="D114" s="219" t="s">
        <v>175</v>
      </c>
      <c r="E114" s="226" t="s">
        <v>75</v>
      </c>
      <c r="F114" s="227" t="s">
        <v>911</v>
      </c>
      <c r="G114" s="225"/>
      <c r="H114" s="228">
        <v>112.532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175</v>
      </c>
      <c r="AU114" s="234" t="s">
        <v>87</v>
      </c>
      <c r="AV114" s="13" t="s">
        <v>87</v>
      </c>
      <c r="AW114" s="13" t="s">
        <v>38</v>
      </c>
      <c r="AX114" s="13" t="s">
        <v>77</v>
      </c>
      <c r="AY114" s="234" t="s">
        <v>140</v>
      </c>
    </row>
    <row r="115" s="13" customFormat="1">
      <c r="A115" s="13"/>
      <c r="B115" s="224"/>
      <c r="C115" s="225"/>
      <c r="D115" s="219" t="s">
        <v>175</v>
      </c>
      <c r="E115" s="226" t="s">
        <v>75</v>
      </c>
      <c r="F115" s="227" t="s">
        <v>912</v>
      </c>
      <c r="G115" s="225"/>
      <c r="H115" s="228">
        <v>-205.399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175</v>
      </c>
      <c r="AU115" s="234" t="s">
        <v>87</v>
      </c>
      <c r="AV115" s="13" t="s">
        <v>87</v>
      </c>
      <c r="AW115" s="13" t="s">
        <v>38</v>
      </c>
      <c r="AX115" s="13" t="s">
        <v>77</v>
      </c>
      <c r="AY115" s="234" t="s">
        <v>140</v>
      </c>
    </row>
    <row r="116" s="13" customFormat="1">
      <c r="A116" s="13"/>
      <c r="B116" s="224"/>
      <c r="C116" s="225"/>
      <c r="D116" s="219" t="s">
        <v>175</v>
      </c>
      <c r="E116" s="226" t="s">
        <v>75</v>
      </c>
      <c r="F116" s="227" t="s">
        <v>913</v>
      </c>
      <c r="G116" s="225"/>
      <c r="H116" s="228">
        <v>-3.27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175</v>
      </c>
      <c r="AU116" s="234" t="s">
        <v>87</v>
      </c>
      <c r="AV116" s="13" t="s">
        <v>87</v>
      </c>
      <c r="AW116" s="13" t="s">
        <v>38</v>
      </c>
      <c r="AX116" s="13" t="s">
        <v>77</v>
      </c>
      <c r="AY116" s="234" t="s">
        <v>140</v>
      </c>
    </row>
    <row r="117" s="13" customFormat="1">
      <c r="A117" s="13"/>
      <c r="B117" s="224"/>
      <c r="C117" s="225"/>
      <c r="D117" s="219" t="s">
        <v>175</v>
      </c>
      <c r="E117" s="226" t="s">
        <v>75</v>
      </c>
      <c r="F117" s="227" t="s">
        <v>914</v>
      </c>
      <c r="G117" s="225"/>
      <c r="H117" s="228">
        <v>-7.6699999999999999</v>
      </c>
      <c r="I117" s="229"/>
      <c r="J117" s="225"/>
      <c r="K117" s="225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175</v>
      </c>
      <c r="AU117" s="234" t="s">
        <v>87</v>
      </c>
      <c r="AV117" s="13" t="s">
        <v>87</v>
      </c>
      <c r="AW117" s="13" t="s">
        <v>38</v>
      </c>
      <c r="AX117" s="13" t="s">
        <v>77</v>
      </c>
      <c r="AY117" s="234" t="s">
        <v>140</v>
      </c>
    </row>
    <row r="118" s="13" customFormat="1">
      <c r="A118" s="13"/>
      <c r="B118" s="224"/>
      <c r="C118" s="225"/>
      <c r="D118" s="219" t="s">
        <v>175</v>
      </c>
      <c r="E118" s="226" t="s">
        <v>75</v>
      </c>
      <c r="F118" s="227" t="s">
        <v>915</v>
      </c>
      <c r="G118" s="225"/>
      <c r="H118" s="228">
        <v>-7.8460000000000001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175</v>
      </c>
      <c r="AU118" s="234" t="s">
        <v>87</v>
      </c>
      <c r="AV118" s="13" t="s">
        <v>87</v>
      </c>
      <c r="AW118" s="13" t="s">
        <v>38</v>
      </c>
      <c r="AX118" s="13" t="s">
        <v>77</v>
      </c>
      <c r="AY118" s="234" t="s">
        <v>140</v>
      </c>
    </row>
    <row r="119" s="14" customFormat="1">
      <c r="A119" s="14"/>
      <c r="B119" s="235"/>
      <c r="C119" s="236"/>
      <c r="D119" s="219" t="s">
        <v>175</v>
      </c>
      <c r="E119" s="237" t="s">
        <v>75</v>
      </c>
      <c r="F119" s="238" t="s">
        <v>177</v>
      </c>
      <c r="G119" s="236"/>
      <c r="H119" s="239">
        <v>1231.777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175</v>
      </c>
      <c r="AU119" s="245" t="s">
        <v>87</v>
      </c>
      <c r="AV119" s="14" t="s">
        <v>155</v>
      </c>
      <c r="AW119" s="14" t="s">
        <v>38</v>
      </c>
      <c r="AX119" s="14" t="s">
        <v>77</v>
      </c>
      <c r="AY119" s="245" t="s">
        <v>140</v>
      </c>
    </row>
    <row r="120" s="13" customFormat="1">
      <c r="A120" s="13"/>
      <c r="B120" s="224"/>
      <c r="C120" s="225"/>
      <c r="D120" s="219" t="s">
        <v>175</v>
      </c>
      <c r="E120" s="226" t="s">
        <v>75</v>
      </c>
      <c r="F120" s="227" t="s">
        <v>916</v>
      </c>
      <c r="G120" s="225"/>
      <c r="H120" s="228">
        <v>615.88900000000001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175</v>
      </c>
      <c r="AU120" s="234" t="s">
        <v>87</v>
      </c>
      <c r="AV120" s="13" t="s">
        <v>87</v>
      </c>
      <c r="AW120" s="13" t="s">
        <v>38</v>
      </c>
      <c r="AX120" s="13" t="s">
        <v>85</v>
      </c>
      <c r="AY120" s="234" t="s">
        <v>140</v>
      </c>
    </row>
    <row r="121" s="2" customFormat="1" ht="16.5" customHeight="1">
      <c r="A121" s="40"/>
      <c r="B121" s="41"/>
      <c r="C121" s="206" t="s">
        <v>169</v>
      </c>
      <c r="D121" s="206" t="s">
        <v>142</v>
      </c>
      <c r="E121" s="207" t="s">
        <v>225</v>
      </c>
      <c r="F121" s="208" t="s">
        <v>226</v>
      </c>
      <c r="G121" s="209" t="s">
        <v>214</v>
      </c>
      <c r="H121" s="210">
        <v>2398.9830000000002</v>
      </c>
      <c r="I121" s="211"/>
      <c r="J121" s="212">
        <f>ROUND(I121*H121,2)</f>
        <v>0</v>
      </c>
      <c r="K121" s="208" t="s">
        <v>146</v>
      </c>
      <c r="L121" s="46"/>
      <c r="M121" s="213" t="s">
        <v>75</v>
      </c>
      <c r="N121" s="214" t="s">
        <v>47</v>
      </c>
      <c r="O121" s="86"/>
      <c r="P121" s="215">
        <f>O121*H121</f>
        <v>0</v>
      </c>
      <c r="Q121" s="215">
        <v>0.00058</v>
      </c>
      <c r="R121" s="215">
        <f>Q121*H121</f>
        <v>1.3914101400000001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147</v>
      </c>
      <c r="AT121" s="217" t="s">
        <v>142</v>
      </c>
      <c r="AU121" s="217" t="s">
        <v>87</v>
      </c>
      <c r="AY121" s="19" t="s">
        <v>140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85</v>
      </c>
      <c r="BK121" s="218">
        <f>ROUND(I121*H121,2)</f>
        <v>0</v>
      </c>
      <c r="BL121" s="19" t="s">
        <v>147</v>
      </c>
      <c r="BM121" s="217" t="s">
        <v>918</v>
      </c>
    </row>
    <row r="122" s="2" customFormat="1">
      <c r="A122" s="40"/>
      <c r="B122" s="41"/>
      <c r="C122" s="42"/>
      <c r="D122" s="219" t="s">
        <v>149</v>
      </c>
      <c r="E122" s="42"/>
      <c r="F122" s="220" t="s">
        <v>228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149</v>
      </c>
      <c r="AU122" s="19" t="s">
        <v>87</v>
      </c>
    </row>
    <row r="123" s="13" customFormat="1">
      <c r="A123" s="13"/>
      <c r="B123" s="224"/>
      <c r="C123" s="225"/>
      <c r="D123" s="219" t="s">
        <v>175</v>
      </c>
      <c r="E123" s="226" t="s">
        <v>75</v>
      </c>
      <c r="F123" s="227" t="s">
        <v>919</v>
      </c>
      <c r="G123" s="225"/>
      <c r="H123" s="228">
        <v>2398.9830000000002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175</v>
      </c>
      <c r="AU123" s="234" t="s">
        <v>87</v>
      </c>
      <c r="AV123" s="13" t="s">
        <v>87</v>
      </c>
      <c r="AW123" s="13" t="s">
        <v>38</v>
      </c>
      <c r="AX123" s="13" t="s">
        <v>85</v>
      </c>
      <c r="AY123" s="234" t="s">
        <v>140</v>
      </c>
    </row>
    <row r="124" s="2" customFormat="1" ht="16.5" customHeight="1">
      <c r="A124" s="40"/>
      <c r="B124" s="41"/>
      <c r="C124" s="206" t="s">
        <v>181</v>
      </c>
      <c r="D124" s="206" t="s">
        <v>142</v>
      </c>
      <c r="E124" s="207" t="s">
        <v>236</v>
      </c>
      <c r="F124" s="208" t="s">
        <v>237</v>
      </c>
      <c r="G124" s="209" t="s">
        <v>214</v>
      </c>
      <c r="H124" s="210">
        <v>2398.9830000000002</v>
      </c>
      <c r="I124" s="211"/>
      <c r="J124" s="212">
        <f>ROUND(I124*H124,2)</f>
        <v>0</v>
      </c>
      <c r="K124" s="208" t="s">
        <v>146</v>
      </c>
      <c r="L124" s="46"/>
      <c r="M124" s="213" t="s">
        <v>75</v>
      </c>
      <c r="N124" s="214" t="s">
        <v>47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147</v>
      </c>
      <c r="AT124" s="217" t="s">
        <v>142</v>
      </c>
      <c r="AU124" s="217" t="s">
        <v>87</v>
      </c>
      <c r="AY124" s="19" t="s">
        <v>140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85</v>
      </c>
      <c r="BK124" s="218">
        <f>ROUND(I124*H124,2)</f>
        <v>0</v>
      </c>
      <c r="BL124" s="19" t="s">
        <v>147</v>
      </c>
      <c r="BM124" s="217" t="s">
        <v>920</v>
      </c>
    </row>
    <row r="125" s="2" customFormat="1">
      <c r="A125" s="40"/>
      <c r="B125" s="41"/>
      <c r="C125" s="42"/>
      <c r="D125" s="219" t="s">
        <v>149</v>
      </c>
      <c r="E125" s="42"/>
      <c r="F125" s="220" t="s">
        <v>239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149</v>
      </c>
      <c r="AU125" s="19" t="s">
        <v>87</v>
      </c>
    </row>
    <row r="126" s="2" customFormat="1" ht="16.5" customHeight="1">
      <c r="A126" s="40"/>
      <c r="B126" s="41"/>
      <c r="C126" s="206" t="s">
        <v>186</v>
      </c>
      <c r="D126" s="206" t="s">
        <v>142</v>
      </c>
      <c r="E126" s="207" t="s">
        <v>241</v>
      </c>
      <c r="F126" s="208" t="s">
        <v>242</v>
      </c>
      <c r="G126" s="209" t="s">
        <v>172</v>
      </c>
      <c r="H126" s="210">
        <v>615.88900000000001</v>
      </c>
      <c r="I126" s="211"/>
      <c r="J126" s="212">
        <f>ROUND(I126*H126,2)</f>
        <v>0</v>
      </c>
      <c r="K126" s="208" t="s">
        <v>146</v>
      </c>
      <c r="L126" s="46"/>
      <c r="M126" s="213" t="s">
        <v>75</v>
      </c>
      <c r="N126" s="214" t="s">
        <v>47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147</v>
      </c>
      <c r="AT126" s="217" t="s">
        <v>142</v>
      </c>
      <c r="AU126" s="217" t="s">
        <v>87</v>
      </c>
      <c r="AY126" s="19" t="s">
        <v>140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85</v>
      </c>
      <c r="BK126" s="218">
        <f>ROUND(I126*H126,2)</f>
        <v>0</v>
      </c>
      <c r="BL126" s="19" t="s">
        <v>147</v>
      </c>
      <c r="BM126" s="217" t="s">
        <v>921</v>
      </c>
    </row>
    <row r="127" s="2" customFormat="1">
      <c r="A127" s="40"/>
      <c r="B127" s="41"/>
      <c r="C127" s="42"/>
      <c r="D127" s="219" t="s">
        <v>149</v>
      </c>
      <c r="E127" s="42"/>
      <c r="F127" s="220" t="s">
        <v>244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149</v>
      </c>
      <c r="AU127" s="19" t="s">
        <v>87</v>
      </c>
    </row>
    <row r="128" s="15" customFormat="1">
      <c r="A128" s="15"/>
      <c r="B128" s="246"/>
      <c r="C128" s="247"/>
      <c r="D128" s="219" t="s">
        <v>175</v>
      </c>
      <c r="E128" s="248" t="s">
        <v>75</v>
      </c>
      <c r="F128" s="249" t="s">
        <v>245</v>
      </c>
      <c r="G128" s="247"/>
      <c r="H128" s="248" t="s">
        <v>75</v>
      </c>
      <c r="I128" s="250"/>
      <c r="J128" s="247"/>
      <c r="K128" s="247"/>
      <c r="L128" s="251"/>
      <c r="M128" s="252"/>
      <c r="N128" s="253"/>
      <c r="O128" s="253"/>
      <c r="P128" s="253"/>
      <c r="Q128" s="253"/>
      <c r="R128" s="253"/>
      <c r="S128" s="253"/>
      <c r="T128" s="254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5" t="s">
        <v>175</v>
      </c>
      <c r="AU128" s="255" t="s">
        <v>87</v>
      </c>
      <c r="AV128" s="15" t="s">
        <v>85</v>
      </c>
      <c r="AW128" s="15" t="s">
        <v>38</v>
      </c>
      <c r="AX128" s="15" t="s">
        <v>77</v>
      </c>
      <c r="AY128" s="255" t="s">
        <v>140</v>
      </c>
    </row>
    <row r="129" s="13" customFormat="1">
      <c r="A129" s="13"/>
      <c r="B129" s="224"/>
      <c r="C129" s="225"/>
      <c r="D129" s="219" t="s">
        <v>175</v>
      </c>
      <c r="E129" s="226" t="s">
        <v>75</v>
      </c>
      <c r="F129" s="227" t="s">
        <v>922</v>
      </c>
      <c r="G129" s="225"/>
      <c r="H129" s="228">
        <v>615.88900000000001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175</v>
      </c>
      <c r="AU129" s="234" t="s">
        <v>87</v>
      </c>
      <c r="AV129" s="13" t="s">
        <v>87</v>
      </c>
      <c r="AW129" s="13" t="s">
        <v>38</v>
      </c>
      <c r="AX129" s="13" t="s">
        <v>77</v>
      </c>
      <c r="AY129" s="234" t="s">
        <v>140</v>
      </c>
    </row>
    <row r="130" s="16" customFormat="1">
      <c r="A130" s="16"/>
      <c r="B130" s="256"/>
      <c r="C130" s="257"/>
      <c r="D130" s="219" t="s">
        <v>175</v>
      </c>
      <c r="E130" s="258" t="s">
        <v>75</v>
      </c>
      <c r="F130" s="259" t="s">
        <v>247</v>
      </c>
      <c r="G130" s="257"/>
      <c r="H130" s="260">
        <v>615.88900000000001</v>
      </c>
      <c r="I130" s="261"/>
      <c r="J130" s="257"/>
      <c r="K130" s="257"/>
      <c r="L130" s="262"/>
      <c r="M130" s="263"/>
      <c r="N130" s="264"/>
      <c r="O130" s="264"/>
      <c r="P130" s="264"/>
      <c r="Q130" s="264"/>
      <c r="R130" s="264"/>
      <c r="S130" s="264"/>
      <c r="T130" s="265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T130" s="266" t="s">
        <v>175</v>
      </c>
      <c r="AU130" s="266" t="s">
        <v>87</v>
      </c>
      <c r="AV130" s="16" t="s">
        <v>147</v>
      </c>
      <c r="AW130" s="16" t="s">
        <v>38</v>
      </c>
      <c r="AX130" s="16" t="s">
        <v>85</v>
      </c>
      <c r="AY130" s="266" t="s">
        <v>140</v>
      </c>
    </row>
    <row r="131" s="2" customFormat="1" ht="16.5" customHeight="1">
      <c r="A131" s="40"/>
      <c r="B131" s="41"/>
      <c r="C131" s="206" t="s">
        <v>206</v>
      </c>
      <c r="D131" s="206" t="s">
        <v>142</v>
      </c>
      <c r="E131" s="207" t="s">
        <v>248</v>
      </c>
      <c r="F131" s="208" t="s">
        <v>249</v>
      </c>
      <c r="G131" s="209" t="s">
        <v>172</v>
      </c>
      <c r="H131" s="210">
        <v>1035.798</v>
      </c>
      <c r="I131" s="211"/>
      <c r="J131" s="212">
        <f>ROUND(I131*H131,2)</f>
        <v>0</v>
      </c>
      <c r="K131" s="208" t="s">
        <v>146</v>
      </c>
      <c r="L131" s="46"/>
      <c r="M131" s="213" t="s">
        <v>75</v>
      </c>
      <c r="N131" s="214" t="s">
        <v>47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147</v>
      </c>
      <c r="AT131" s="217" t="s">
        <v>142</v>
      </c>
      <c r="AU131" s="217" t="s">
        <v>87</v>
      </c>
      <c r="AY131" s="19" t="s">
        <v>140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85</v>
      </c>
      <c r="BK131" s="218">
        <f>ROUND(I131*H131,2)</f>
        <v>0</v>
      </c>
      <c r="BL131" s="19" t="s">
        <v>147</v>
      </c>
      <c r="BM131" s="217" t="s">
        <v>923</v>
      </c>
    </row>
    <row r="132" s="2" customFormat="1">
      <c r="A132" s="40"/>
      <c r="B132" s="41"/>
      <c r="C132" s="42"/>
      <c r="D132" s="219" t="s">
        <v>149</v>
      </c>
      <c r="E132" s="42"/>
      <c r="F132" s="220" t="s">
        <v>251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149</v>
      </c>
      <c r="AU132" s="19" t="s">
        <v>87</v>
      </c>
    </row>
    <row r="133" s="15" customFormat="1">
      <c r="A133" s="15"/>
      <c r="B133" s="246"/>
      <c r="C133" s="247"/>
      <c r="D133" s="219" t="s">
        <v>175</v>
      </c>
      <c r="E133" s="248" t="s">
        <v>75</v>
      </c>
      <c r="F133" s="249" t="s">
        <v>245</v>
      </c>
      <c r="G133" s="247"/>
      <c r="H133" s="248" t="s">
        <v>75</v>
      </c>
      <c r="I133" s="250"/>
      <c r="J133" s="247"/>
      <c r="K133" s="247"/>
      <c r="L133" s="251"/>
      <c r="M133" s="252"/>
      <c r="N133" s="253"/>
      <c r="O133" s="253"/>
      <c r="P133" s="253"/>
      <c r="Q133" s="253"/>
      <c r="R133" s="253"/>
      <c r="S133" s="253"/>
      <c r="T133" s="254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5" t="s">
        <v>175</v>
      </c>
      <c r="AU133" s="255" t="s">
        <v>87</v>
      </c>
      <c r="AV133" s="15" t="s">
        <v>85</v>
      </c>
      <c r="AW133" s="15" t="s">
        <v>38</v>
      </c>
      <c r="AX133" s="15" t="s">
        <v>77</v>
      </c>
      <c r="AY133" s="255" t="s">
        <v>140</v>
      </c>
    </row>
    <row r="134" s="13" customFormat="1">
      <c r="A134" s="13"/>
      <c r="B134" s="224"/>
      <c r="C134" s="225"/>
      <c r="D134" s="219" t="s">
        <v>175</v>
      </c>
      <c r="E134" s="226" t="s">
        <v>75</v>
      </c>
      <c r="F134" s="227" t="s">
        <v>922</v>
      </c>
      <c r="G134" s="225"/>
      <c r="H134" s="228">
        <v>615.88900000000001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175</v>
      </c>
      <c r="AU134" s="234" t="s">
        <v>87</v>
      </c>
      <c r="AV134" s="13" t="s">
        <v>87</v>
      </c>
      <c r="AW134" s="13" t="s">
        <v>38</v>
      </c>
      <c r="AX134" s="13" t="s">
        <v>77</v>
      </c>
      <c r="AY134" s="234" t="s">
        <v>140</v>
      </c>
    </row>
    <row r="135" s="15" customFormat="1">
      <c r="A135" s="15"/>
      <c r="B135" s="246"/>
      <c r="C135" s="247"/>
      <c r="D135" s="219" t="s">
        <v>175</v>
      </c>
      <c r="E135" s="248" t="s">
        <v>75</v>
      </c>
      <c r="F135" s="249" t="s">
        <v>252</v>
      </c>
      <c r="G135" s="247"/>
      <c r="H135" s="248" t="s">
        <v>75</v>
      </c>
      <c r="I135" s="250"/>
      <c r="J135" s="247"/>
      <c r="K135" s="247"/>
      <c r="L135" s="251"/>
      <c r="M135" s="252"/>
      <c r="N135" s="253"/>
      <c r="O135" s="253"/>
      <c r="P135" s="253"/>
      <c r="Q135" s="253"/>
      <c r="R135" s="253"/>
      <c r="S135" s="253"/>
      <c r="T135" s="254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5" t="s">
        <v>175</v>
      </c>
      <c r="AU135" s="255" t="s">
        <v>87</v>
      </c>
      <c r="AV135" s="15" t="s">
        <v>85</v>
      </c>
      <c r="AW135" s="15" t="s">
        <v>38</v>
      </c>
      <c r="AX135" s="15" t="s">
        <v>77</v>
      </c>
      <c r="AY135" s="255" t="s">
        <v>140</v>
      </c>
    </row>
    <row r="136" s="13" customFormat="1">
      <c r="A136" s="13"/>
      <c r="B136" s="224"/>
      <c r="C136" s="225"/>
      <c r="D136" s="219" t="s">
        <v>175</v>
      </c>
      <c r="E136" s="226" t="s">
        <v>75</v>
      </c>
      <c r="F136" s="227" t="s">
        <v>924</v>
      </c>
      <c r="G136" s="225"/>
      <c r="H136" s="228">
        <v>419.90899999999999</v>
      </c>
      <c r="I136" s="229"/>
      <c r="J136" s="225"/>
      <c r="K136" s="225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175</v>
      </c>
      <c r="AU136" s="234" t="s">
        <v>87</v>
      </c>
      <c r="AV136" s="13" t="s">
        <v>87</v>
      </c>
      <c r="AW136" s="13" t="s">
        <v>38</v>
      </c>
      <c r="AX136" s="13" t="s">
        <v>77</v>
      </c>
      <c r="AY136" s="234" t="s">
        <v>140</v>
      </c>
    </row>
    <row r="137" s="16" customFormat="1">
      <c r="A137" s="16"/>
      <c r="B137" s="256"/>
      <c r="C137" s="257"/>
      <c r="D137" s="219" t="s">
        <v>175</v>
      </c>
      <c r="E137" s="258" t="s">
        <v>75</v>
      </c>
      <c r="F137" s="259" t="s">
        <v>247</v>
      </c>
      <c r="G137" s="257"/>
      <c r="H137" s="260">
        <v>1035.798</v>
      </c>
      <c r="I137" s="261"/>
      <c r="J137" s="257"/>
      <c r="K137" s="257"/>
      <c r="L137" s="262"/>
      <c r="M137" s="263"/>
      <c r="N137" s="264"/>
      <c r="O137" s="264"/>
      <c r="P137" s="264"/>
      <c r="Q137" s="264"/>
      <c r="R137" s="264"/>
      <c r="S137" s="264"/>
      <c r="T137" s="265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T137" s="266" t="s">
        <v>175</v>
      </c>
      <c r="AU137" s="266" t="s">
        <v>87</v>
      </c>
      <c r="AV137" s="16" t="s">
        <v>147</v>
      </c>
      <c r="AW137" s="16" t="s">
        <v>38</v>
      </c>
      <c r="AX137" s="16" t="s">
        <v>85</v>
      </c>
      <c r="AY137" s="266" t="s">
        <v>140</v>
      </c>
    </row>
    <row r="138" s="2" customFormat="1" ht="16.5" customHeight="1">
      <c r="A138" s="40"/>
      <c r="B138" s="41"/>
      <c r="C138" s="206" t="s">
        <v>211</v>
      </c>
      <c r="D138" s="206" t="s">
        <v>142</v>
      </c>
      <c r="E138" s="207" t="s">
        <v>255</v>
      </c>
      <c r="F138" s="208" t="s">
        <v>256</v>
      </c>
      <c r="G138" s="209" t="s">
        <v>172</v>
      </c>
      <c r="H138" s="210">
        <v>615.88900000000001</v>
      </c>
      <c r="I138" s="211"/>
      <c r="J138" s="212">
        <f>ROUND(I138*H138,2)</f>
        <v>0</v>
      </c>
      <c r="K138" s="208" t="s">
        <v>146</v>
      </c>
      <c r="L138" s="46"/>
      <c r="M138" s="213" t="s">
        <v>75</v>
      </c>
      <c r="N138" s="214" t="s">
        <v>47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147</v>
      </c>
      <c r="AT138" s="217" t="s">
        <v>142</v>
      </c>
      <c r="AU138" s="217" t="s">
        <v>87</v>
      </c>
      <c r="AY138" s="19" t="s">
        <v>140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85</v>
      </c>
      <c r="BK138" s="218">
        <f>ROUND(I138*H138,2)</f>
        <v>0</v>
      </c>
      <c r="BL138" s="19" t="s">
        <v>147</v>
      </c>
      <c r="BM138" s="217" t="s">
        <v>925</v>
      </c>
    </row>
    <row r="139" s="2" customFormat="1">
      <c r="A139" s="40"/>
      <c r="B139" s="41"/>
      <c r="C139" s="42"/>
      <c r="D139" s="219" t="s">
        <v>149</v>
      </c>
      <c r="E139" s="42"/>
      <c r="F139" s="220" t="s">
        <v>258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149</v>
      </c>
      <c r="AU139" s="19" t="s">
        <v>87</v>
      </c>
    </row>
    <row r="140" s="15" customFormat="1">
      <c r="A140" s="15"/>
      <c r="B140" s="246"/>
      <c r="C140" s="247"/>
      <c r="D140" s="219" t="s">
        <v>175</v>
      </c>
      <c r="E140" s="248" t="s">
        <v>75</v>
      </c>
      <c r="F140" s="249" t="s">
        <v>259</v>
      </c>
      <c r="G140" s="247"/>
      <c r="H140" s="248" t="s">
        <v>75</v>
      </c>
      <c r="I140" s="250"/>
      <c r="J140" s="247"/>
      <c r="K140" s="247"/>
      <c r="L140" s="251"/>
      <c r="M140" s="252"/>
      <c r="N140" s="253"/>
      <c r="O140" s="253"/>
      <c r="P140" s="253"/>
      <c r="Q140" s="253"/>
      <c r="R140" s="253"/>
      <c r="S140" s="253"/>
      <c r="T140" s="254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5" t="s">
        <v>175</v>
      </c>
      <c r="AU140" s="255" t="s">
        <v>87</v>
      </c>
      <c r="AV140" s="15" t="s">
        <v>85</v>
      </c>
      <c r="AW140" s="15" t="s">
        <v>38</v>
      </c>
      <c r="AX140" s="15" t="s">
        <v>77</v>
      </c>
      <c r="AY140" s="255" t="s">
        <v>140</v>
      </c>
    </row>
    <row r="141" s="13" customFormat="1">
      <c r="A141" s="13"/>
      <c r="B141" s="224"/>
      <c r="C141" s="225"/>
      <c r="D141" s="219" t="s">
        <v>175</v>
      </c>
      <c r="E141" s="226" t="s">
        <v>75</v>
      </c>
      <c r="F141" s="227" t="s">
        <v>910</v>
      </c>
      <c r="G141" s="225"/>
      <c r="H141" s="228">
        <v>1343.4300000000001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175</v>
      </c>
      <c r="AU141" s="234" t="s">
        <v>87</v>
      </c>
      <c r="AV141" s="13" t="s">
        <v>87</v>
      </c>
      <c r="AW141" s="13" t="s">
        <v>38</v>
      </c>
      <c r="AX141" s="13" t="s">
        <v>77</v>
      </c>
      <c r="AY141" s="234" t="s">
        <v>140</v>
      </c>
    </row>
    <row r="142" s="13" customFormat="1">
      <c r="A142" s="13"/>
      <c r="B142" s="224"/>
      <c r="C142" s="225"/>
      <c r="D142" s="219" t="s">
        <v>175</v>
      </c>
      <c r="E142" s="226" t="s">
        <v>75</v>
      </c>
      <c r="F142" s="227" t="s">
        <v>911</v>
      </c>
      <c r="G142" s="225"/>
      <c r="H142" s="228">
        <v>112.532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175</v>
      </c>
      <c r="AU142" s="234" t="s">
        <v>87</v>
      </c>
      <c r="AV142" s="13" t="s">
        <v>87</v>
      </c>
      <c r="AW142" s="13" t="s">
        <v>38</v>
      </c>
      <c r="AX142" s="13" t="s">
        <v>77</v>
      </c>
      <c r="AY142" s="234" t="s">
        <v>140</v>
      </c>
    </row>
    <row r="143" s="13" customFormat="1">
      <c r="A143" s="13"/>
      <c r="B143" s="224"/>
      <c r="C143" s="225"/>
      <c r="D143" s="219" t="s">
        <v>175</v>
      </c>
      <c r="E143" s="226" t="s">
        <v>75</v>
      </c>
      <c r="F143" s="227" t="s">
        <v>912</v>
      </c>
      <c r="G143" s="225"/>
      <c r="H143" s="228">
        <v>-205.399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175</v>
      </c>
      <c r="AU143" s="234" t="s">
        <v>87</v>
      </c>
      <c r="AV143" s="13" t="s">
        <v>87</v>
      </c>
      <c r="AW143" s="13" t="s">
        <v>38</v>
      </c>
      <c r="AX143" s="13" t="s">
        <v>77</v>
      </c>
      <c r="AY143" s="234" t="s">
        <v>140</v>
      </c>
    </row>
    <row r="144" s="13" customFormat="1">
      <c r="A144" s="13"/>
      <c r="B144" s="224"/>
      <c r="C144" s="225"/>
      <c r="D144" s="219" t="s">
        <v>175</v>
      </c>
      <c r="E144" s="226" t="s">
        <v>75</v>
      </c>
      <c r="F144" s="227" t="s">
        <v>913</v>
      </c>
      <c r="G144" s="225"/>
      <c r="H144" s="228">
        <v>-3.27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175</v>
      </c>
      <c r="AU144" s="234" t="s">
        <v>87</v>
      </c>
      <c r="AV144" s="13" t="s">
        <v>87</v>
      </c>
      <c r="AW144" s="13" t="s">
        <v>38</v>
      </c>
      <c r="AX144" s="13" t="s">
        <v>77</v>
      </c>
      <c r="AY144" s="234" t="s">
        <v>140</v>
      </c>
    </row>
    <row r="145" s="13" customFormat="1">
      <c r="A145" s="13"/>
      <c r="B145" s="224"/>
      <c r="C145" s="225"/>
      <c r="D145" s="219" t="s">
        <v>175</v>
      </c>
      <c r="E145" s="226" t="s">
        <v>75</v>
      </c>
      <c r="F145" s="227" t="s">
        <v>914</v>
      </c>
      <c r="G145" s="225"/>
      <c r="H145" s="228">
        <v>-7.6699999999999999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175</v>
      </c>
      <c r="AU145" s="234" t="s">
        <v>87</v>
      </c>
      <c r="AV145" s="13" t="s">
        <v>87</v>
      </c>
      <c r="AW145" s="13" t="s">
        <v>38</v>
      </c>
      <c r="AX145" s="13" t="s">
        <v>77</v>
      </c>
      <c r="AY145" s="234" t="s">
        <v>140</v>
      </c>
    </row>
    <row r="146" s="13" customFormat="1">
      <c r="A146" s="13"/>
      <c r="B146" s="224"/>
      <c r="C146" s="225"/>
      <c r="D146" s="219" t="s">
        <v>175</v>
      </c>
      <c r="E146" s="226" t="s">
        <v>75</v>
      </c>
      <c r="F146" s="227" t="s">
        <v>915</v>
      </c>
      <c r="G146" s="225"/>
      <c r="H146" s="228">
        <v>-7.8460000000000001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175</v>
      </c>
      <c r="AU146" s="234" t="s">
        <v>87</v>
      </c>
      <c r="AV146" s="13" t="s">
        <v>87</v>
      </c>
      <c r="AW146" s="13" t="s">
        <v>38</v>
      </c>
      <c r="AX146" s="13" t="s">
        <v>77</v>
      </c>
      <c r="AY146" s="234" t="s">
        <v>140</v>
      </c>
    </row>
    <row r="147" s="14" customFormat="1">
      <c r="A147" s="14"/>
      <c r="B147" s="235"/>
      <c r="C147" s="236"/>
      <c r="D147" s="219" t="s">
        <v>175</v>
      </c>
      <c r="E147" s="237" t="s">
        <v>75</v>
      </c>
      <c r="F147" s="238" t="s">
        <v>177</v>
      </c>
      <c r="G147" s="236"/>
      <c r="H147" s="239">
        <v>1231.777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175</v>
      </c>
      <c r="AU147" s="245" t="s">
        <v>87</v>
      </c>
      <c r="AV147" s="14" t="s">
        <v>155</v>
      </c>
      <c r="AW147" s="14" t="s">
        <v>38</v>
      </c>
      <c r="AX147" s="14" t="s">
        <v>77</v>
      </c>
      <c r="AY147" s="245" t="s">
        <v>140</v>
      </c>
    </row>
    <row r="148" s="13" customFormat="1">
      <c r="A148" s="13"/>
      <c r="B148" s="224"/>
      <c r="C148" s="225"/>
      <c r="D148" s="219" t="s">
        <v>175</v>
      </c>
      <c r="E148" s="226" t="s">
        <v>75</v>
      </c>
      <c r="F148" s="227" t="s">
        <v>916</v>
      </c>
      <c r="G148" s="225"/>
      <c r="H148" s="228">
        <v>615.88900000000001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175</v>
      </c>
      <c r="AU148" s="234" t="s">
        <v>87</v>
      </c>
      <c r="AV148" s="13" t="s">
        <v>87</v>
      </c>
      <c r="AW148" s="13" t="s">
        <v>38</v>
      </c>
      <c r="AX148" s="13" t="s">
        <v>85</v>
      </c>
      <c r="AY148" s="234" t="s">
        <v>140</v>
      </c>
    </row>
    <row r="149" s="2" customFormat="1" ht="16.5" customHeight="1">
      <c r="A149" s="40"/>
      <c r="B149" s="41"/>
      <c r="C149" s="206" t="s">
        <v>219</v>
      </c>
      <c r="D149" s="206" t="s">
        <v>142</v>
      </c>
      <c r="E149" s="207" t="s">
        <v>264</v>
      </c>
      <c r="F149" s="208" t="s">
        <v>265</v>
      </c>
      <c r="G149" s="209" t="s">
        <v>172</v>
      </c>
      <c r="H149" s="210">
        <v>195.97999999999999</v>
      </c>
      <c r="I149" s="211"/>
      <c r="J149" s="212">
        <f>ROUND(I149*H149,2)</f>
        <v>0</v>
      </c>
      <c r="K149" s="208" t="s">
        <v>146</v>
      </c>
      <c r="L149" s="46"/>
      <c r="M149" s="213" t="s">
        <v>75</v>
      </c>
      <c r="N149" s="214" t="s">
        <v>47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147</v>
      </c>
      <c r="AT149" s="217" t="s">
        <v>142</v>
      </c>
      <c r="AU149" s="217" t="s">
        <v>87</v>
      </c>
      <c r="AY149" s="19" t="s">
        <v>140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85</v>
      </c>
      <c r="BK149" s="218">
        <f>ROUND(I149*H149,2)</f>
        <v>0</v>
      </c>
      <c r="BL149" s="19" t="s">
        <v>147</v>
      </c>
      <c r="BM149" s="217" t="s">
        <v>926</v>
      </c>
    </row>
    <row r="150" s="2" customFormat="1">
      <c r="A150" s="40"/>
      <c r="B150" s="41"/>
      <c r="C150" s="42"/>
      <c r="D150" s="219" t="s">
        <v>149</v>
      </c>
      <c r="E150" s="42"/>
      <c r="F150" s="220" t="s">
        <v>267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149</v>
      </c>
      <c r="AU150" s="19" t="s">
        <v>87</v>
      </c>
    </row>
    <row r="151" s="15" customFormat="1">
      <c r="A151" s="15"/>
      <c r="B151" s="246"/>
      <c r="C151" s="247"/>
      <c r="D151" s="219" t="s">
        <v>175</v>
      </c>
      <c r="E151" s="248" t="s">
        <v>75</v>
      </c>
      <c r="F151" s="249" t="s">
        <v>259</v>
      </c>
      <c r="G151" s="247"/>
      <c r="H151" s="248" t="s">
        <v>75</v>
      </c>
      <c r="I151" s="250"/>
      <c r="J151" s="247"/>
      <c r="K151" s="247"/>
      <c r="L151" s="251"/>
      <c r="M151" s="252"/>
      <c r="N151" s="253"/>
      <c r="O151" s="253"/>
      <c r="P151" s="253"/>
      <c r="Q151" s="253"/>
      <c r="R151" s="253"/>
      <c r="S151" s="253"/>
      <c r="T151" s="25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5" t="s">
        <v>175</v>
      </c>
      <c r="AU151" s="255" t="s">
        <v>87</v>
      </c>
      <c r="AV151" s="15" t="s">
        <v>85</v>
      </c>
      <c r="AW151" s="15" t="s">
        <v>38</v>
      </c>
      <c r="AX151" s="15" t="s">
        <v>77</v>
      </c>
      <c r="AY151" s="255" t="s">
        <v>140</v>
      </c>
    </row>
    <row r="152" s="13" customFormat="1">
      <c r="A152" s="13"/>
      <c r="B152" s="224"/>
      <c r="C152" s="225"/>
      <c r="D152" s="219" t="s">
        <v>175</v>
      </c>
      <c r="E152" s="226" t="s">
        <v>75</v>
      </c>
      <c r="F152" s="227" t="s">
        <v>910</v>
      </c>
      <c r="G152" s="225"/>
      <c r="H152" s="228">
        <v>1343.4300000000001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175</v>
      </c>
      <c r="AU152" s="234" t="s">
        <v>87</v>
      </c>
      <c r="AV152" s="13" t="s">
        <v>87</v>
      </c>
      <c r="AW152" s="13" t="s">
        <v>38</v>
      </c>
      <c r="AX152" s="13" t="s">
        <v>77</v>
      </c>
      <c r="AY152" s="234" t="s">
        <v>140</v>
      </c>
    </row>
    <row r="153" s="13" customFormat="1">
      <c r="A153" s="13"/>
      <c r="B153" s="224"/>
      <c r="C153" s="225"/>
      <c r="D153" s="219" t="s">
        <v>175</v>
      </c>
      <c r="E153" s="226" t="s">
        <v>75</v>
      </c>
      <c r="F153" s="227" t="s">
        <v>911</v>
      </c>
      <c r="G153" s="225"/>
      <c r="H153" s="228">
        <v>112.532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175</v>
      </c>
      <c r="AU153" s="234" t="s">
        <v>87</v>
      </c>
      <c r="AV153" s="13" t="s">
        <v>87</v>
      </c>
      <c r="AW153" s="13" t="s">
        <v>38</v>
      </c>
      <c r="AX153" s="13" t="s">
        <v>77</v>
      </c>
      <c r="AY153" s="234" t="s">
        <v>140</v>
      </c>
    </row>
    <row r="154" s="13" customFormat="1">
      <c r="A154" s="13"/>
      <c r="B154" s="224"/>
      <c r="C154" s="225"/>
      <c r="D154" s="219" t="s">
        <v>175</v>
      </c>
      <c r="E154" s="226" t="s">
        <v>75</v>
      </c>
      <c r="F154" s="227" t="s">
        <v>912</v>
      </c>
      <c r="G154" s="225"/>
      <c r="H154" s="228">
        <v>-205.399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175</v>
      </c>
      <c r="AU154" s="234" t="s">
        <v>87</v>
      </c>
      <c r="AV154" s="13" t="s">
        <v>87</v>
      </c>
      <c r="AW154" s="13" t="s">
        <v>38</v>
      </c>
      <c r="AX154" s="13" t="s">
        <v>77</v>
      </c>
      <c r="AY154" s="234" t="s">
        <v>140</v>
      </c>
    </row>
    <row r="155" s="13" customFormat="1">
      <c r="A155" s="13"/>
      <c r="B155" s="224"/>
      <c r="C155" s="225"/>
      <c r="D155" s="219" t="s">
        <v>175</v>
      </c>
      <c r="E155" s="226" t="s">
        <v>75</v>
      </c>
      <c r="F155" s="227" t="s">
        <v>913</v>
      </c>
      <c r="G155" s="225"/>
      <c r="H155" s="228">
        <v>-3.27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175</v>
      </c>
      <c r="AU155" s="234" t="s">
        <v>87</v>
      </c>
      <c r="AV155" s="13" t="s">
        <v>87</v>
      </c>
      <c r="AW155" s="13" t="s">
        <v>38</v>
      </c>
      <c r="AX155" s="13" t="s">
        <v>77</v>
      </c>
      <c r="AY155" s="234" t="s">
        <v>140</v>
      </c>
    </row>
    <row r="156" s="13" customFormat="1">
      <c r="A156" s="13"/>
      <c r="B156" s="224"/>
      <c r="C156" s="225"/>
      <c r="D156" s="219" t="s">
        <v>175</v>
      </c>
      <c r="E156" s="226" t="s">
        <v>75</v>
      </c>
      <c r="F156" s="227" t="s">
        <v>914</v>
      </c>
      <c r="G156" s="225"/>
      <c r="H156" s="228">
        <v>-7.6699999999999999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175</v>
      </c>
      <c r="AU156" s="234" t="s">
        <v>87</v>
      </c>
      <c r="AV156" s="13" t="s">
        <v>87</v>
      </c>
      <c r="AW156" s="13" t="s">
        <v>38</v>
      </c>
      <c r="AX156" s="13" t="s">
        <v>77</v>
      </c>
      <c r="AY156" s="234" t="s">
        <v>140</v>
      </c>
    </row>
    <row r="157" s="13" customFormat="1">
      <c r="A157" s="13"/>
      <c r="B157" s="224"/>
      <c r="C157" s="225"/>
      <c r="D157" s="219" t="s">
        <v>175</v>
      </c>
      <c r="E157" s="226" t="s">
        <v>75</v>
      </c>
      <c r="F157" s="227" t="s">
        <v>915</v>
      </c>
      <c r="G157" s="225"/>
      <c r="H157" s="228">
        <v>-7.8460000000000001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175</v>
      </c>
      <c r="AU157" s="234" t="s">
        <v>87</v>
      </c>
      <c r="AV157" s="13" t="s">
        <v>87</v>
      </c>
      <c r="AW157" s="13" t="s">
        <v>38</v>
      </c>
      <c r="AX157" s="13" t="s">
        <v>77</v>
      </c>
      <c r="AY157" s="234" t="s">
        <v>140</v>
      </c>
    </row>
    <row r="158" s="14" customFormat="1">
      <c r="A158" s="14"/>
      <c r="B158" s="235"/>
      <c r="C158" s="236"/>
      <c r="D158" s="219" t="s">
        <v>175</v>
      </c>
      <c r="E158" s="237" t="s">
        <v>75</v>
      </c>
      <c r="F158" s="238" t="s">
        <v>177</v>
      </c>
      <c r="G158" s="236"/>
      <c r="H158" s="239">
        <v>1231.777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175</v>
      </c>
      <c r="AU158" s="245" t="s">
        <v>87</v>
      </c>
      <c r="AV158" s="14" t="s">
        <v>155</v>
      </c>
      <c r="AW158" s="14" t="s">
        <v>38</v>
      </c>
      <c r="AX158" s="14" t="s">
        <v>77</v>
      </c>
      <c r="AY158" s="245" t="s">
        <v>140</v>
      </c>
    </row>
    <row r="159" s="13" customFormat="1">
      <c r="A159" s="13"/>
      <c r="B159" s="224"/>
      <c r="C159" s="225"/>
      <c r="D159" s="219" t="s">
        <v>175</v>
      </c>
      <c r="E159" s="226" t="s">
        <v>75</v>
      </c>
      <c r="F159" s="227" t="s">
        <v>916</v>
      </c>
      <c r="G159" s="225"/>
      <c r="H159" s="228">
        <v>615.88900000000001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175</v>
      </c>
      <c r="AU159" s="234" t="s">
        <v>87</v>
      </c>
      <c r="AV159" s="13" t="s">
        <v>87</v>
      </c>
      <c r="AW159" s="13" t="s">
        <v>38</v>
      </c>
      <c r="AX159" s="13" t="s">
        <v>77</v>
      </c>
      <c r="AY159" s="234" t="s">
        <v>140</v>
      </c>
    </row>
    <row r="160" s="13" customFormat="1">
      <c r="A160" s="13"/>
      <c r="B160" s="224"/>
      <c r="C160" s="225"/>
      <c r="D160" s="219" t="s">
        <v>175</v>
      </c>
      <c r="E160" s="226" t="s">
        <v>75</v>
      </c>
      <c r="F160" s="227" t="s">
        <v>927</v>
      </c>
      <c r="G160" s="225"/>
      <c r="H160" s="228">
        <v>-419.90899999999999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175</v>
      </c>
      <c r="AU160" s="234" t="s">
        <v>87</v>
      </c>
      <c r="AV160" s="13" t="s">
        <v>87</v>
      </c>
      <c r="AW160" s="13" t="s">
        <v>38</v>
      </c>
      <c r="AX160" s="13" t="s">
        <v>77</v>
      </c>
      <c r="AY160" s="234" t="s">
        <v>140</v>
      </c>
    </row>
    <row r="161" s="14" customFormat="1">
      <c r="A161" s="14"/>
      <c r="B161" s="235"/>
      <c r="C161" s="236"/>
      <c r="D161" s="219" t="s">
        <v>175</v>
      </c>
      <c r="E161" s="237" t="s">
        <v>75</v>
      </c>
      <c r="F161" s="238" t="s">
        <v>177</v>
      </c>
      <c r="G161" s="236"/>
      <c r="H161" s="239">
        <v>195.97999999999999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175</v>
      </c>
      <c r="AU161" s="245" t="s">
        <v>87</v>
      </c>
      <c r="AV161" s="14" t="s">
        <v>155</v>
      </c>
      <c r="AW161" s="14" t="s">
        <v>38</v>
      </c>
      <c r="AX161" s="14" t="s">
        <v>85</v>
      </c>
      <c r="AY161" s="245" t="s">
        <v>140</v>
      </c>
    </row>
    <row r="162" s="2" customFormat="1" ht="16.5" customHeight="1">
      <c r="A162" s="40"/>
      <c r="B162" s="41"/>
      <c r="C162" s="206" t="s">
        <v>224</v>
      </c>
      <c r="D162" s="206" t="s">
        <v>142</v>
      </c>
      <c r="E162" s="207" t="s">
        <v>270</v>
      </c>
      <c r="F162" s="208" t="s">
        <v>271</v>
      </c>
      <c r="G162" s="209" t="s">
        <v>172</v>
      </c>
      <c r="H162" s="210">
        <v>615.88900000000001</v>
      </c>
      <c r="I162" s="211"/>
      <c r="J162" s="212">
        <f>ROUND(I162*H162,2)</f>
        <v>0</v>
      </c>
      <c r="K162" s="208" t="s">
        <v>146</v>
      </c>
      <c r="L162" s="46"/>
      <c r="M162" s="213" t="s">
        <v>75</v>
      </c>
      <c r="N162" s="214" t="s">
        <v>47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147</v>
      </c>
      <c r="AT162" s="217" t="s">
        <v>142</v>
      </c>
      <c r="AU162" s="217" t="s">
        <v>87</v>
      </c>
      <c r="AY162" s="19" t="s">
        <v>140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85</v>
      </c>
      <c r="BK162" s="218">
        <f>ROUND(I162*H162,2)</f>
        <v>0</v>
      </c>
      <c r="BL162" s="19" t="s">
        <v>147</v>
      </c>
      <c r="BM162" s="217" t="s">
        <v>928</v>
      </c>
    </row>
    <row r="163" s="2" customFormat="1">
      <c r="A163" s="40"/>
      <c r="B163" s="41"/>
      <c r="C163" s="42"/>
      <c r="D163" s="219" t="s">
        <v>149</v>
      </c>
      <c r="E163" s="42"/>
      <c r="F163" s="220" t="s">
        <v>273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149</v>
      </c>
      <c r="AU163" s="19" t="s">
        <v>87</v>
      </c>
    </row>
    <row r="164" s="13" customFormat="1">
      <c r="A164" s="13"/>
      <c r="B164" s="224"/>
      <c r="C164" s="225"/>
      <c r="D164" s="219" t="s">
        <v>175</v>
      </c>
      <c r="E164" s="226" t="s">
        <v>75</v>
      </c>
      <c r="F164" s="227" t="s">
        <v>916</v>
      </c>
      <c r="G164" s="225"/>
      <c r="H164" s="228">
        <v>615.88900000000001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175</v>
      </c>
      <c r="AU164" s="234" t="s">
        <v>87</v>
      </c>
      <c r="AV164" s="13" t="s">
        <v>87</v>
      </c>
      <c r="AW164" s="13" t="s">
        <v>38</v>
      </c>
      <c r="AX164" s="13" t="s">
        <v>85</v>
      </c>
      <c r="AY164" s="234" t="s">
        <v>140</v>
      </c>
    </row>
    <row r="165" s="2" customFormat="1" ht="16.5" customHeight="1">
      <c r="A165" s="40"/>
      <c r="B165" s="41"/>
      <c r="C165" s="206" t="s">
        <v>929</v>
      </c>
      <c r="D165" s="206" t="s">
        <v>142</v>
      </c>
      <c r="E165" s="207" t="s">
        <v>275</v>
      </c>
      <c r="F165" s="208" t="s">
        <v>276</v>
      </c>
      <c r="G165" s="209" t="s">
        <v>172</v>
      </c>
      <c r="H165" s="210">
        <v>615.88900000000001</v>
      </c>
      <c r="I165" s="211"/>
      <c r="J165" s="212">
        <f>ROUND(I165*H165,2)</f>
        <v>0</v>
      </c>
      <c r="K165" s="208" t="s">
        <v>146</v>
      </c>
      <c r="L165" s="46"/>
      <c r="M165" s="213" t="s">
        <v>75</v>
      </c>
      <c r="N165" s="214" t="s">
        <v>47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147</v>
      </c>
      <c r="AT165" s="217" t="s">
        <v>142</v>
      </c>
      <c r="AU165" s="217" t="s">
        <v>87</v>
      </c>
      <c r="AY165" s="19" t="s">
        <v>140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85</v>
      </c>
      <c r="BK165" s="218">
        <f>ROUND(I165*H165,2)</f>
        <v>0</v>
      </c>
      <c r="BL165" s="19" t="s">
        <v>147</v>
      </c>
      <c r="BM165" s="217" t="s">
        <v>930</v>
      </c>
    </row>
    <row r="166" s="2" customFormat="1">
      <c r="A166" s="40"/>
      <c r="B166" s="41"/>
      <c r="C166" s="42"/>
      <c r="D166" s="219" t="s">
        <v>149</v>
      </c>
      <c r="E166" s="42"/>
      <c r="F166" s="220" t="s">
        <v>278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149</v>
      </c>
      <c r="AU166" s="19" t="s">
        <v>87</v>
      </c>
    </row>
    <row r="167" s="13" customFormat="1">
      <c r="A167" s="13"/>
      <c r="B167" s="224"/>
      <c r="C167" s="225"/>
      <c r="D167" s="219" t="s">
        <v>175</v>
      </c>
      <c r="E167" s="226" t="s">
        <v>75</v>
      </c>
      <c r="F167" s="227" t="s">
        <v>916</v>
      </c>
      <c r="G167" s="225"/>
      <c r="H167" s="228">
        <v>615.88900000000001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175</v>
      </c>
      <c r="AU167" s="234" t="s">
        <v>87</v>
      </c>
      <c r="AV167" s="13" t="s">
        <v>87</v>
      </c>
      <c r="AW167" s="13" t="s">
        <v>38</v>
      </c>
      <c r="AX167" s="13" t="s">
        <v>85</v>
      </c>
      <c r="AY167" s="234" t="s">
        <v>140</v>
      </c>
    </row>
    <row r="168" s="2" customFormat="1" ht="16.5" customHeight="1">
      <c r="A168" s="40"/>
      <c r="B168" s="41"/>
      <c r="C168" s="206" t="s">
        <v>240</v>
      </c>
      <c r="D168" s="206" t="s">
        <v>142</v>
      </c>
      <c r="E168" s="207" t="s">
        <v>280</v>
      </c>
      <c r="F168" s="208" t="s">
        <v>281</v>
      </c>
      <c r="G168" s="209" t="s">
        <v>172</v>
      </c>
      <c r="H168" s="210">
        <v>615.88900000000001</v>
      </c>
      <c r="I168" s="211"/>
      <c r="J168" s="212">
        <f>ROUND(I168*H168,2)</f>
        <v>0</v>
      </c>
      <c r="K168" s="208" t="s">
        <v>146</v>
      </c>
      <c r="L168" s="46"/>
      <c r="M168" s="213" t="s">
        <v>75</v>
      </c>
      <c r="N168" s="214" t="s">
        <v>47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147</v>
      </c>
      <c r="AT168" s="217" t="s">
        <v>142</v>
      </c>
      <c r="AU168" s="217" t="s">
        <v>87</v>
      </c>
      <c r="AY168" s="19" t="s">
        <v>140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85</v>
      </c>
      <c r="BK168" s="218">
        <f>ROUND(I168*H168,2)</f>
        <v>0</v>
      </c>
      <c r="BL168" s="19" t="s">
        <v>147</v>
      </c>
      <c r="BM168" s="217" t="s">
        <v>931</v>
      </c>
    </row>
    <row r="169" s="2" customFormat="1">
      <c r="A169" s="40"/>
      <c r="B169" s="41"/>
      <c r="C169" s="42"/>
      <c r="D169" s="219" t="s">
        <v>149</v>
      </c>
      <c r="E169" s="42"/>
      <c r="F169" s="220" t="s">
        <v>283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149</v>
      </c>
      <c r="AU169" s="19" t="s">
        <v>87</v>
      </c>
    </row>
    <row r="170" s="13" customFormat="1">
      <c r="A170" s="13"/>
      <c r="B170" s="224"/>
      <c r="C170" s="225"/>
      <c r="D170" s="219" t="s">
        <v>175</v>
      </c>
      <c r="E170" s="226" t="s">
        <v>75</v>
      </c>
      <c r="F170" s="227" t="s">
        <v>932</v>
      </c>
      <c r="G170" s="225"/>
      <c r="H170" s="228">
        <v>615.88900000000001</v>
      </c>
      <c r="I170" s="229"/>
      <c r="J170" s="225"/>
      <c r="K170" s="225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175</v>
      </c>
      <c r="AU170" s="234" t="s">
        <v>87</v>
      </c>
      <c r="AV170" s="13" t="s">
        <v>87</v>
      </c>
      <c r="AW170" s="13" t="s">
        <v>38</v>
      </c>
      <c r="AX170" s="13" t="s">
        <v>85</v>
      </c>
      <c r="AY170" s="234" t="s">
        <v>140</v>
      </c>
    </row>
    <row r="171" s="2" customFormat="1" ht="16.5" customHeight="1">
      <c r="A171" s="40"/>
      <c r="B171" s="41"/>
      <c r="C171" s="206" t="s">
        <v>8</v>
      </c>
      <c r="D171" s="206" t="s">
        <v>142</v>
      </c>
      <c r="E171" s="207" t="s">
        <v>285</v>
      </c>
      <c r="F171" s="208" t="s">
        <v>286</v>
      </c>
      <c r="G171" s="209" t="s">
        <v>172</v>
      </c>
      <c r="H171" s="210">
        <v>615.88900000000001</v>
      </c>
      <c r="I171" s="211"/>
      <c r="J171" s="212">
        <f>ROUND(I171*H171,2)</f>
        <v>0</v>
      </c>
      <c r="K171" s="208" t="s">
        <v>146</v>
      </c>
      <c r="L171" s="46"/>
      <c r="M171" s="213" t="s">
        <v>75</v>
      </c>
      <c r="N171" s="214" t="s">
        <v>47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147</v>
      </c>
      <c r="AT171" s="217" t="s">
        <v>142</v>
      </c>
      <c r="AU171" s="217" t="s">
        <v>87</v>
      </c>
      <c r="AY171" s="19" t="s">
        <v>140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85</v>
      </c>
      <c r="BK171" s="218">
        <f>ROUND(I171*H171,2)</f>
        <v>0</v>
      </c>
      <c r="BL171" s="19" t="s">
        <v>147</v>
      </c>
      <c r="BM171" s="217" t="s">
        <v>933</v>
      </c>
    </row>
    <row r="172" s="2" customFormat="1">
      <c r="A172" s="40"/>
      <c r="B172" s="41"/>
      <c r="C172" s="42"/>
      <c r="D172" s="219" t="s">
        <v>149</v>
      </c>
      <c r="E172" s="42"/>
      <c r="F172" s="220" t="s">
        <v>288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149</v>
      </c>
      <c r="AU172" s="19" t="s">
        <v>87</v>
      </c>
    </row>
    <row r="173" s="13" customFormat="1">
      <c r="A173" s="13"/>
      <c r="B173" s="224"/>
      <c r="C173" s="225"/>
      <c r="D173" s="219" t="s">
        <v>175</v>
      </c>
      <c r="E173" s="226" t="s">
        <v>75</v>
      </c>
      <c r="F173" s="227" t="s">
        <v>934</v>
      </c>
      <c r="G173" s="225"/>
      <c r="H173" s="228">
        <v>195.97999999999999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175</v>
      </c>
      <c r="AU173" s="234" t="s">
        <v>87</v>
      </c>
      <c r="AV173" s="13" t="s">
        <v>87</v>
      </c>
      <c r="AW173" s="13" t="s">
        <v>38</v>
      </c>
      <c r="AX173" s="13" t="s">
        <v>77</v>
      </c>
      <c r="AY173" s="234" t="s">
        <v>140</v>
      </c>
    </row>
    <row r="174" s="13" customFormat="1">
      <c r="A174" s="13"/>
      <c r="B174" s="224"/>
      <c r="C174" s="225"/>
      <c r="D174" s="219" t="s">
        <v>175</v>
      </c>
      <c r="E174" s="226" t="s">
        <v>75</v>
      </c>
      <c r="F174" s="227" t="s">
        <v>924</v>
      </c>
      <c r="G174" s="225"/>
      <c r="H174" s="228">
        <v>419.90899999999999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175</v>
      </c>
      <c r="AU174" s="234" t="s">
        <v>87</v>
      </c>
      <c r="AV174" s="13" t="s">
        <v>87</v>
      </c>
      <c r="AW174" s="13" t="s">
        <v>38</v>
      </c>
      <c r="AX174" s="13" t="s">
        <v>77</v>
      </c>
      <c r="AY174" s="234" t="s">
        <v>140</v>
      </c>
    </row>
    <row r="175" s="16" customFormat="1">
      <c r="A175" s="16"/>
      <c r="B175" s="256"/>
      <c r="C175" s="257"/>
      <c r="D175" s="219" t="s">
        <v>175</v>
      </c>
      <c r="E175" s="258" t="s">
        <v>75</v>
      </c>
      <c r="F175" s="259" t="s">
        <v>247</v>
      </c>
      <c r="G175" s="257"/>
      <c r="H175" s="260">
        <v>615.88900000000001</v>
      </c>
      <c r="I175" s="261"/>
      <c r="J175" s="257"/>
      <c r="K175" s="257"/>
      <c r="L175" s="262"/>
      <c r="M175" s="263"/>
      <c r="N175" s="264"/>
      <c r="O175" s="264"/>
      <c r="P175" s="264"/>
      <c r="Q175" s="264"/>
      <c r="R175" s="264"/>
      <c r="S175" s="264"/>
      <c r="T175" s="265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66" t="s">
        <v>175</v>
      </c>
      <c r="AU175" s="266" t="s">
        <v>87</v>
      </c>
      <c r="AV175" s="16" t="s">
        <v>147</v>
      </c>
      <c r="AW175" s="16" t="s">
        <v>38</v>
      </c>
      <c r="AX175" s="16" t="s">
        <v>85</v>
      </c>
      <c r="AY175" s="266" t="s">
        <v>140</v>
      </c>
    </row>
    <row r="176" s="2" customFormat="1" ht="16.5" customHeight="1">
      <c r="A176" s="40"/>
      <c r="B176" s="41"/>
      <c r="C176" s="206" t="s">
        <v>254</v>
      </c>
      <c r="D176" s="206" t="s">
        <v>142</v>
      </c>
      <c r="E176" s="207" t="s">
        <v>291</v>
      </c>
      <c r="F176" s="208" t="s">
        <v>292</v>
      </c>
      <c r="G176" s="209" t="s">
        <v>172</v>
      </c>
      <c r="H176" s="210">
        <v>1231.777</v>
      </c>
      <c r="I176" s="211"/>
      <c r="J176" s="212">
        <f>ROUND(I176*H176,2)</f>
        <v>0</v>
      </c>
      <c r="K176" s="208" t="s">
        <v>146</v>
      </c>
      <c r="L176" s="46"/>
      <c r="M176" s="213" t="s">
        <v>75</v>
      </c>
      <c r="N176" s="214" t="s">
        <v>47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147</v>
      </c>
      <c r="AT176" s="217" t="s">
        <v>142</v>
      </c>
      <c r="AU176" s="217" t="s">
        <v>87</v>
      </c>
      <c r="AY176" s="19" t="s">
        <v>140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85</v>
      </c>
      <c r="BK176" s="218">
        <f>ROUND(I176*H176,2)</f>
        <v>0</v>
      </c>
      <c r="BL176" s="19" t="s">
        <v>147</v>
      </c>
      <c r="BM176" s="217" t="s">
        <v>935</v>
      </c>
    </row>
    <row r="177" s="2" customFormat="1">
      <c r="A177" s="40"/>
      <c r="B177" s="41"/>
      <c r="C177" s="42"/>
      <c r="D177" s="219" t="s">
        <v>149</v>
      </c>
      <c r="E177" s="42"/>
      <c r="F177" s="220" t="s">
        <v>294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149</v>
      </c>
      <c r="AU177" s="19" t="s">
        <v>87</v>
      </c>
    </row>
    <row r="178" s="13" customFormat="1">
      <c r="A178" s="13"/>
      <c r="B178" s="224"/>
      <c r="C178" s="225"/>
      <c r="D178" s="219" t="s">
        <v>175</v>
      </c>
      <c r="E178" s="226" t="s">
        <v>75</v>
      </c>
      <c r="F178" s="227" t="s">
        <v>936</v>
      </c>
      <c r="G178" s="225"/>
      <c r="H178" s="228">
        <v>1231.777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175</v>
      </c>
      <c r="AU178" s="234" t="s">
        <v>87</v>
      </c>
      <c r="AV178" s="13" t="s">
        <v>87</v>
      </c>
      <c r="AW178" s="13" t="s">
        <v>38</v>
      </c>
      <c r="AX178" s="13" t="s">
        <v>85</v>
      </c>
      <c r="AY178" s="234" t="s">
        <v>140</v>
      </c>
    </row>
    <row r="179" s="2" customFormat="1" ht="16.5" customHeight="1">
      <c r="A179" s="40"/>
      <c r="B179" s="41"/>
      <c r="C179" s="206" t="s">
        <v>263</v>
      </c>
      <c r="D179" s="206" t="s">
        <v>142</v>
      </c>
      <c r="E179" s="207" t="s">
        <v>297</v>
      </c>
      <c r="F179" s="208" t="s">
        <v>298</v>
      </c>
      <c r="G179" s="209" t="s">
        <v>299</v>
      </c>
      <c r="H179" s="210">
        <v>1461.3620000000001</v>
      </c>
      <c r="I179" s="211"/>
      <c r="J179" s="212">
        <f>ROUND(I179*H179,2)</f>
        <v>0</v>
      </c>
      <c r="K179" s="208" t="s">
        <v>146</v>
      </c>
      <c r="L179" s="46"/>
      <c r="M179" s="213" t="s">
        <v>75</v>
      </c>
      <c r="N179" s="214" t="s">
        <v>47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147</v>
      </c>
      <c r="AT179" s="217" t="s">
        <v>142</v>
      </c>
      <c r="AU179" s="217" t="s">
        <v>87</v>
      </c>
      <c r="AY179" s="19" t="s">
        <v>140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85</v>
      </c>
      <c r="BK179" s="218">
        <f>ROUND(I179*H179,2)</f>
        <v>0</v>
      </c>
      <c r="BL179" s="19" t="s">
        <v>147</v>
      </c>
      <c r="BM179" s="217" t="s">
        <v>937</v>
      </c>
    </row>
    <row r="180" s="2" customFormat="1">
      <c r="A180" s="40"/>
      <c r="B180" s="41"/>
      <c r="C180" s="42"/>
      <c r="D180" s="219" t="s">
        <v>149</v>
      </c>
      <c r="E180" s="42"/>
      <c r="F180" s="220" t="s">
        <v>301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149</v>
      </c>
      <c r="AU180" s="19" t="s">
        <v>87</v>
      </c>
    </row>
    <row r="181" s="13" customFormat="1">
      <c r="A181" s="13"/>
      <c r="B181" s="224"/>
      <c r="C181" s="225"/>
      <c r="D181" s="219" t="s">
        <v>175</v>
      </c>
      <c r="E181" s="226" t="s">
        <v>75</v>
      </c>
      <c r="F181" s="227" t="s">
        <v>938</v>
      </c>
      <c r="G181" s="225"/>
      <c r="H181" s="228">
        <v>1461.3620000000001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175</v>
      </c>
      <c r="AU181" s="234" t="s">
        <v>87</v>
      </c>
      <c r="AV181" s="13" t="s">
        <v>87</v>
      </c>
      <c r="AW181" s="13" t="s">
        <v>38</v>
      </c>
      <c r="AX181" s="13" t="s">
        <v>85</v>
      </c>
      <c r="AY181" s="234" t="s">
        <v>140</v>
      </c>
    </row>
    <row r="182" s="2" customFormat="1" ht="16.5" customHeight="1">
      <c r="A182" s="40"/>
      <c r="B182" s="41"/>
      <c r="C182" s="206" t="s">
        <v>269</v>
      </c>
      <c r="D182" s="206" t="s">
        <v>142</v>
      </c>
      <c r="E182" s="207" t="s">
        <v>304</v>
      </c>
      <c r="F182" s="208" t="s">
        <v>305</v>
      </c>
      <c r="G182" s="209" t="s">
        <v>172</v>
      </c>
      <c r="H182" s="210">
        <v>811.86800000000005</v>
      </c>
      <c r="I182" s="211"/>
      <c r="J182" s="212">
        <f>ROUND(I182*H182,2)</f>
        <v>0</v>
      </c>
      <c r="K182" s="208" t="s">
        <v>146</v>
      </c>
      <c r="L182" s="46"/>
      <c r="M182" s="213" t="s">
        <v>75</v>
      </c>
      <c r="N182" s="214" t="s">
        <v>47</v>
      </c>
      <c r="O182" s="86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147</v>
      </c>
      <c r="AT182" s="217" t="s">
        <v>142</v>
      </c>
      <c r="AU182" s="217" t="s">
        <v>87</v>
      </c>
      <c r="AY182" s="19" t="s">
        <v>140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85</v>
      </c>
      <c r="BK182" s="218">
        <f>ROUND(I182*H182,2)</f>
        <v>0</v>
      </c>
      <c r="BL182" s="19" t="s">
        <v>147</v>
      </c>
      <c r="BM182" s="217" t="s">
        <v>939</v>
      </c>
    </row>
    <row r="183" s="2" customFormat="1">
      <c r="A183" s="40"/>
      <c r="B183" s="41"/>
      <c r="C183" s="42"/>
      <c r="D183" s="219" t="s">
        <v>149</v>
      </c>
      <c r="E183" s="42"/>
      <c r="F183" s="220" t="s">
        <v>307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149</v>
      </c>
      <c r="AU183" s="19" t="s">
        <v>87</v>
      </c>
    </row>
    <row r="184" s="13" customFormat="1">
      <c r="A184" s="13"/>
      <c r="B184" s="224"/>
      <c r="C184" s="225"/>
      <c r="D184" s="219" t="s">
        <v>175</v>
      </c>
      <c r="E184" s="226" t="s">
        <v>75</v>
      </c>
      <c r="F184" s="227" t="s">
        <v>940</v>
      </c>
      <c r="G184" s="225"/>
      <c r="H184" s="228">
        <v>811.86800000000005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175</v>
      </c>
      <c r="AU184" s="234" t="s">
        <v>87</v>
      </c>
      <c r="AV184" s="13" t="s">
        <v>87</v>
      </c>
      <c r="AW184" s="13" t="s">
        <v>38</v>
      </c>
      <c r="AX184" s="13" t="s">
        <v>85</v>
      </c>
      <c r="AY184" s="234" t="s">
        <v>140</v>
      </c>
    </row>
    <row r="185" s="2" customFormat="1" ht="16.5" customHeight="1">
      <c r="A185" s="40"/>
      <c r="B185" s="41"/>
      <c r="C185" s="206" t="s">
        <v>274</v>
      </c>
      <c r="D185" s="206" t="s">
        <v>142</v>
      </c>
      <c r="E185" s="207" t="s">
        <v>310</v>
      </c>
      <c r="F185" s="208" t="s">
        <v>311</v>
      </c>
      <c r="G185" s="209" t="s">
        <v>172</v>
      </c>
      <c r="H185" s="210">
        <v>419.90899999999999</v>
      </c>
      <c r="I185" s="211"/>
      <c r="J185" s="212">
        <f>ROUND(I185*H185,2)</f>
        <v>0</v>
      </c>
      <c r="K185" s="208" t="s">
        <v>146</v>
      </c>
      <c r="L185" s="46"/>
      <c r="M185" s="213" t="s">
        <v>75</v>
      </c>
      <c r="N185" s="214" t="s">
        <v>47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147</v>
      </c>
      <c r="AT185" s="217" t="s">
        <v>142</v>
      </c>
      <c r="AU185" s="217" t="s">
        <v>87</v>
      </c>
      <c r="AY185" s="19" t="s">
        <v>140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85</v>
      </c>
      <c r="BK185" s="218">
        <f>ROUND(I185*H185,2)</f>
        <v>0</v>
      </c>
      <c r="BL185" s="19" t="s">
        <v>147</v>
      </c>
      <c r="BM185" s="217" t="s">
        <v>941</v>
      </c>
    </row>
    <row r="186" s="2" customFormat="1">
      <c r="A186" s="40"/>
      <c r="B186" s="41"/>
      <c r="C186" s="42"/>
      <c r="D186" s="219" t="s">
        <v>149</v>
      </c>
      <c r="E186" s="42"/>
      <c r="F186" s="220" t="s">
        <v>313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149</v>
      </c>
      <c r="AU186" s="19" t="s">
        <v>87</v>
      </c>
    </row>
    <row r="187" s="13" customFormat="1">
      <c r="A187" s="13"/>
      <c r="B187" s="224"/>
      <c r="C187" s="225"/>
      <c r="D187" s="219" t="s">
        <v>175</v>
      </c>
      <c r="E187" s="226" t="s">
        <v>75</v>
      </c>
      <c r="F187" s="227" t="s">
        <v>910</v>
      </c>
      <c r="G187" s="225"/>
      <c r="H187" s="228">
        <v>1343.4300000000001</v>
      </c>
      <c r="I187" s="229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175</v>
      </c>
      <c r="AU187" s="234" t="s">
        <v>87</v>
      </c>
      <c r="AV187" s="13" t="s">
        <v>87</v>
      </c>
      <c r="AW187" s="13" t="s">
        <v>38</v>
      </c>
      <c r="AX187" s="13" t="s">
        <v>77</v>
      </c>
      <c r="AY187" s="234" t="s">
        <v>140</v>
      </c>
    </row>
    <row r="188" s="13" customFormat="1">
      <c r="A188" s="13"/>
      <c r="B188" s="224"/>
      <c r="C188" s="225"/>
      <c r="D188" s="219" t="s">
        <v>175</v>
      </c>
      <c r="E188" s="226" t="s">
        <v>75</v>
      </c>
      <c r="F188" s="227" t="s">
        <v>911</v>
      </c>
      <c r="G188" s="225"/>
      <c r="H188" s="228">
        <v>112.532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175</v>
      </c>
      <c r="AU188" s="234" t="s">
        <v>87</v>
      </c>
      <c r="AV188" s="13" t="s">
        <v>87</v>
      </c>
      <c r="AW188" s="13" t="s">
        <v>38</v>
      </c>
      <c r="AX188" s="13" t="s">
        <v>77</v>
      </c>
      <c r="AY188" s="234" t="s">
        <v>140</v>
      </c>
    </row>
    <row r="189" s="13" customFormat="1">
      <c r="A189" s="13"/>
      <c r="B189" s="224"/>
      <c r="C189" s="225"/>
      <c r="D189" s="219" t="s">
        <v>175</v>
      </c>
      <c r="E189" s="226" t="s">
        <v>75</v>
      </c>
      <c r="F189" s="227" t="s">
        <v>912</v>
      </c>
      <c r="G189" s="225"/>
      <c r="H189" s="228">
        <v>-205.399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175</v>
      </c>
      <c r="AU189" s="234" t="s">
        <v>87</v>
      </c>
      <c r="AV189" s="13" t="s">
        <v>87</v>
      </c>
      <c r="AW189" s="13" t="s">
        <v>38</v>
      </c>
      <c r="AX189" s="13" t="s">
        <v>77</v>
      </c>
      <c r="AY189" s="234" t="s">
        <v>140</v>
      </c>
    </row>
    <row r="190" s="13" customFormat="1">
      <c r="A190" s="13"/>
      <c r="B190" s="224"/>
      <c r="C190" s="225"/>
      <c r="D190" s="219" t="s">
        <v>175</v>
      </c>
      <c r="E190" s="226" t="s">
        <v>75</v>
      </c>
      <c r="F190" s="227" t="s">
        <v>913</v>
      </c>
      <c r="G190" s="225"/>
      <c r="H190" s="228">
        <v>-3.27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175</v>
      </c>
      <c r="AU190" s="234" t="s">
        <v>87</v>
      </c>
      <c r="AV190" s="13" t="s">
        <v>87</v>
      </c>
      <c r="AW190" s="13" t="s">
        <v>38</v>
      </c>
      <c r="AX190" s="13" t="s">
        <v>77</v>
      </c>
      <c r="AY190" s="234" t="s">
        <v>140</v>
      </c>
    </row>
    <row r="191" s="13" customFormat="1">
      <c r="A191" s="13"/>
      <c r="B191" s="224"/>
      <c r="C191" s="225"/>
      <c r="D191" s="219" t="s">
        <v>175</v>
      </c>
      <c r="E191" s="226" t="s">
        <v>75</v>
      </c>
      <c r="F191" s="227" t="s">
        <v>914</v>
      </c>
      <c r="G191" s="225"/>
      <c r="H191" s="228">
        <v>-7.6699999999999999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175</v>
      </c>
      <c r="AU191" s="234" t="s">
        <v>87</v>
      </c>
      <c r="AV191" s="13" t="s">
        <v>87</v>
      </c>
      <c r="AW191" s="13" t="s">
        <v>38</v>
      </c>
      <c r="AX191" s="13" t="s">
        <v>77</v>
      </c>
      <c r="AY191" s="234" t="s">
        <v>140</v>
      </c>
    </row>
    <row r="192" s="13" customFormat="1">
      <c r="A192" s="13"/>
      <c r="B192" s="224"/>
      <c r="C192" s="225"/>
      <c r="D192" s="219" t="s">
        <v>175</v>
      </c>
      <c r="E192" s="226" t="s">
        <v>75</v>
      </c>
      <c r="F192" s="227" t="s">
        <v>915</v>
      </c>
      <c r="G192" s="225"/>
      <c r="H192" s="228">
        <v>-7.8460000000000001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175</v>
      </c>
      <c r="AU192" s="234" t="s">
        <v>87</v>
      </c>
      <c r="AV192" s="13" t="s">
        <v>87</v>
      </c>
      <c r="AW192" s="13" t="s">
        <v>38</v>
      </c>
      <c r="AX192" s="13" t="s">
        <v>77</v>
      </c>
      <c r="AY192" s="234" t="s">
        <v>140</v>
      </c>
    </row>
    <row r="193" s="14" customFormat="1">
      <c r="A193" s="14"/>
      <c r="B193" s="235"/>
      <c r="C193" s="236"/>
      <c r="D193" s="219" t="s">
        <v>175</v>
      </c>
      <c r="E193" s="237" t="s">
        <v>75</v>
      </c>
      <c r="F193" s="238" t="s">
        <v>177</v>
      </c>
      <c r="G193" s="236"/>
      <c r="H193" s="239">
        <v>1231.777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5" t="s">
        <v>175</v>
      </c>
      <c r="AU193" s="245" t="s">
        <v>87</v>
      </c>
      <c r="AV193" s="14" t="s">
        <v>155</v>
      </c>
      <c r="AW193" s="14" t="s">
        <v>38</v>
      </c>
      <c r="AX193" s="14" t="s">
        <v>77</v>
      </c>
      <c r="AY193" s="245" t="s">
        <v>140</v>
      </c>
    </row>
    <row r="194" s="13" customFormat="1">
      <c r="A194" s="13"/>
      <c r="B194" s="224"/>
      <c r="C194" s="225"/>
      <c r="D194" s="219" t="s">
        <v>175</v>
      </c>
      <c r="E194" s="226" t="s">
        <v>75</v>
      </c>
      <c r="F194" s="227" t="s">
        <v>942</v>
      </c>
      <c r="G194" s="225"/>
      <c r="H194" s="228">
        <v>-3.9940000000000002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175</v>
      </c>
      <c r="AU194" s="234" t="s">
        <v>87</v>
      </c>
      <c r="AV194" s="13" t="s">
        <v>87</v>
      </c>
      <c r="AW194" s="13" t="s">
        <v>38</v>
      </c>
      <c r="AX194" s="13" t="s">
        <v>77</v>
      </c>
      <c r="AY194" s="234" t="s">
        <v>140</v>
      </c>
    </row>
    <row r="195" s="13" customFormat="1">
      <c r="A195" s="13"/>
      <c r="B195" s="224"/>
      <c r="C195" s="225"/>
      <c r="D195" s="219" t="s">
        <v>175</v>
      </c>
      <c r="E195" s="226" t="s">
        <v>75</v>
      </c>
      <c r="F195" s="227" t="s">
        <v>943</v>
      </c>
      <c r="G195" s="225"/>
      <c r="H195" s="228">
        <v>-321.88400000000001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175</v>
      </c>
      <c r="AU195" s="234" t="s">
        <v>87</v>
      </c>
      <c r="AV195" s="13" t="s">
        <v>87</v>
      </c>
      <c r="AW195" s="13" t="s">
        <v>38</v>
      </c>
      <c r="AX195" s="13" t="s">
        <v>77</v>
      </c>
      <c r="AY195" s="234" t="s">
        <v>140</v>
      </c>
    </row>
    <row r="196" s="13" customFormat="1">
      <c r="A196" s="13"/>
      <c r="B196" s="224"/>
      <c r="C196" s="225"/>
      <c r="D196" s="219" t="s">
        <v>175</v>
      </c>
      <c r="E196" s="226" t="s">
        <v>75</v>
      </c>
      <c r="F196" s="227" t="s">
        <v>944</v>
      </c>
      <c r="G196" s="225"/>
      <c r="H196" s="228">
        <v>-62.259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175</v>
      </c>
      <c r="AU196" s="234" t="s">
        <v>87</v>
      </c>
      <c r="AV196" s="13" t="s">
        <v>87</v>
      </c>
      <c r="AW196" s="13" t="s">
        <v>38</v>
      </c>
      <c r="AX196" s="13" t="s">
        <v>77</v>
      </c>
      <c r="AY196" s="234" t="s">
        <v>140</v>
      </c>
    </row>
    <row r="197" s="13" customFormat="1">
      <c r="A197" s="13"/>
      <c r="B197" s="224"/>
      <c r="C197" s="225"/>
      <c r="D197" s="219" t="s">
        <v>175</v>
      </c>
      <c r="E197" s="226" t="s">
        <v>75</v>
      </c>
      <c r="F197" s="227" t="s">
        <v>945</v>
      </c>
      <c r="G197" s="225"/>
      <c r="H197" s="228">
        <v>-3.8220000000000001</v>
      </c>
      <c r="I197" s="229"/>
      <c r="J197" s="225"/>
      <c r="K197" s="225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175</v>
      </c>
      <c r="AU197" s="234" t="s">
        <v>87</v>
      </c>
      <c r="AV197" s="13" t="s">
        <v>87</v>
      </c>
      <c r="AW197" s="13" t="s">
        <v>38</v>
      </c>
      <c r="AX197" s="13" t="s">
        <v>77</v>
      </c>
      <c r="AY197" s="234" t="s">
        <v>140</v>
      </c>
    </row>
    <row r="198" s="13" customFormat="1">
      <c r="A198" s="13"/>
      <c r="B198" s="224"/>
      <c r="C198" s="225"/>
      <c r="D198" s="219" t="s">
        <v>175</v>
      </c>
      <c r="E198" s="226" t="s">
        <v>75</v>
      </c>
      <c r="F198" s="227" t="s">
        <v>927</v>
      </c>
      <c r="G198" s="225"/>
      <c r="H198" s="228">
        <v>-419.90899999999999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175</v>
      </c>
      <c r="AU198" s="234" t="s">
        <v>87</v>
      </c>
      <c r="AV198" s="13" t="s">
        <v>87</v>
      </c>
      <c r="AW198" s="13" t="s">
        <v>38</v>
      </c>
      <c r="AX198" s="13" t="s">
        <v>77</v>
      </c>
      <c r="AY198" s="234" t="s">
        <v>140</v>
      </c>
    </row>
    <row r="199" s="16" customFormat="1">
      <c r="A199" s="16"/>
      <c r="B199" s="256"/>
      <c r="C199" s="257"/>
      <c r="D199" s="219" t="s">
        <v>175</v>
      </c>
      <c r="E199" s="258" t="s">
        <v>75</v>
      </c>
      <c r="F199" s="259" t="s">
        <v>247</v>
      </c>
      <c r="G199" s="257"/>
      <c r="H199" s="260">
        <v>419.90899999999999</v>
      </c>
      <c r="I199" s="261"/>
      <c r="J199" s="257"/>
      <c r="K199" s="257"/>
      <c r="L199" s="262"/>
      <c r="M199" s="263"/>
      <c r="N199" s="264"/>
      <c r="O199" s="264"/>
      <c r="P199" s="264"/>
      <c r="Q199" s="264"/>
      <c r="R199" s="264"/>
      <c r="S199" s="264"/>
      <c r="T199" s="265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T199" s="266" t="s">
        <v>175</v>
      </c>
      <c r="AU199" s="266" t="s">
        <v>87</v>
      </c>
      <c r="AV199" s="16" t="s">
        <v>147</v>
      </c>
      <c r="AW199" s="16" t="s">
        <v>38</v>
      </c>
      <c r="AX199" s="16" t="s">
        <v>85</v>
      </c>
      <c r="AY199" s="266" t="s">
        <v>140</v>
      </c>
    </row>
    <row r="200" s="2" customFormat="1" ht="16.5" customHeight="1">
      <c r="A200" s="40"/>
      <c r="B200" s="41"/>
      <c r="C200" s="267" t="s">
        <v>279</v>
      </c>
      <c r="D200" s="267" t="s">
        <v>321</v>
      </c>
      <c r="E200" s="268" t="s">
        <v>322</v>
      </c>
      <c r="F200" s="269" t="s">
        <v>323</v>
      </c>
      <c r="G200" s="270" t="s">
        <v>299</v>
      </c>
      <c r="H200" s="271">
        <v>839.81799999999998</v>
      </c>
      <c r="I200" s="272"/>
      <c r="J200" s="273">
        <f>ROUND(I200*H200,2)</f>
        <v>0</v>
      </c>
      <c r="K200" s="269" t="s">
        <v>146</v>
      </c>
      <c r="L200" s="274"/>
      <c r="M200" s="275" t="s">
        <v>75</v>
      </c>
      <c r="N200" s="276" t="s">
        <v>47</v>
      </c>
      <c r="O200" s="86"/>
      <c r="P200" s="215">
        <f>O200*H200</f>
        <v>0</v>
      </c>
      <c r="Q200" s="215">
        <v>1</v>
      </c>
      <c r="R200" s="215">
        <f>Q200*H200</f>
        <v>839.81799999999998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186</v>
      </c>
      <c r="AT200" s="217" t="s">
        <v>321</v>
      </c>
      <c r="AU200" s="217" t="s">
        <v>87</v>
      </c>
      <c r="AY200" s="19" t="s">
        <v>140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85</v>
      </c>
      <c r="BK200" s="218">
        <f>ROUND(I200*H200,2)</f>
        <v>0</v>
      </c>
      <c r="BL200" s="19" t="s">
        <v>147</v>
      </c>
      <c r="BM200" s="217" t="s">
        <v>946</v>
      </c>
    </row>
    <row r="201" s="2" customFormat="1">
      <c r="A201" s="40"/>
      <c r="B201" s="41"/>
      <c r="C201" s="42"/>
      <c r="D201" s="219" t="s">
        <v>149</v>
      </c>
      <c r="E201" s="42"/>
      <c r="F201" s="220" t="s">
        <v>323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149</v>
      </c>
      <c r="AU201" s="19" t="s">
        <v>87</v>
      </c>
    </row>
    <row r="202" s="13" customFormat="1">
      <c r="A202" s="13"/>
      <c r="B202" s="224"/>
      <c r="C202" s="225"/>
      <c r="D202" s="219" t="s">
        <v>175</v>
      </c>
      <c r="E202" s="226" t="s">
        <v>75</v>
      </c>
      <c r="F202" s="227" t="s">
        <v>947</v>
      </c>
      <c r="G202" s="225"/>
      <c r="H202" s="228">
        <v>839.81799999999998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175</v>
      </c>
      <c r="AU202" s="234" t="s">
        <v>87</v>
      </c>
      <c r="AV202" s="13" t="s">
        <v>87</v>
      </c>
      <c r="AW202" s="13" t="s">
        <v>38</v>
      </c>
      <c r="AX202" s="13" t="s">
        <v>85</v>
      </c>
      <c r="AY202" s="234" t="s">
        <v>140</v>
      </c>
    </row>
    <row r="203" s="2" customFormat="1" ht="16.5" customHeight="1">
      <c r="A203" s="40"/>
      <c r="B203" s="41"/>
      <c r="C203" s="206" t="s">
        <v>7</v>
      </c>
      <c r="D203" s="206" t="s">
        <v>142</v>
      </c>
      <c r="E203" s="207" t="s">
        <v>310</v>
      </c>
      <c r="F203" s="208" t="s">
        <v>311</v>
      </c>
      <c r="G203" s="209" t="s">
        <v>172</v>
      </c>
      <c r="H203" s="210">
        <v>419.90899999999999</v>
      </c>
      <c r="I203" s="211"/>
      <c r="J203" s="212">
        <f>ROUND(I203*H203,2)</f>
        <v>0</v>
      </c>
      <c r="K203" s="208" t="s">
        <v>146</v>
      </c>
      <c r="L203" s="46"/>
      <c r="M203" s="213" t="s">
        <v>75</v>
      </c>
      <c r="N203" s="214" t="s">
        <v>47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147</v>
      </c>
      <c r="AT203" s="217" t="s">
        <v>142</v>
      </c>
      <c r="AU203" s="217" t="s">
        <v>87</v>
      </c>
      <c r="AY203" s="19" t="s">
        <v>140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85</v>
      </c>
      <c r="BK203" s="218">
        <f>ROUND(I203*H203,2)</f>
        <v>0</v>
      </c>
      <c r="BL203" s="19" t="s">
        <v>147</v>
      </c>
      <c r="BM203" s="217" t="s">
        <v>948</v>
      </c>
    </row>
    <row r="204" s="2" customFormat="1">
      <c r="A204" s="40"/>
      <c r="B204" s="41"/>
      <c r="C204" s="42"/>
      <c r="D204" s="219" t="s">
        <v>149</v>
      </c>
      <c r="E204" s="42"/>
      <c r="F204" s="220" t="s">
        <v>313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149</v>
      </c>
      <c r="AU204" s="19" t="s">
        <v>87</v>
      </c>
    </row>
    <row r="205" s="2" customFormat="1" ht="16.5" customHeight="1">
      <c r="A205" s="40"/>
      <c r="B205" s="41"/>
      <c r="C205" s="206" t="s">
        <v>290</v>
      </c>
      <c r="D205" s="206" t="s">
        <v>142</v>
      </c>
      <c r="E205" s="207" t="s">
        <v>329</v>
      </c>
      <c r="F205" s="208" t="s">
        <v>330</v>
      </c>
      <c r="G205" s="209" t="s">
        <v>172</v>
      </c>
      <c r="H205" s="210">
        <v>321.88400000000001</v>
      </c>
      <c r="I205" s="211"/>
      <c r="J205" s="212">
        <f>ROUND(I205*H205,2)</f>
        <v>0</v>
      </c>
      <c r="K205" s="208" t="s">
        <v>146</v>
      </c>
      <c r="L205" s="46"/>
      <c r="M205" s="213" t="s">
        <v>75</v>
      </c>
      <c r="N205" s="214" t="s">
        <v>47</v>
      </c>
      <c r="O205" s="86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147</v>
      </c>
      <c r="AT205" s="217" t="s">
        <v>142</v>
      </c>
      <c r="AU205" s="217" t="s">
        <v>87</v>
      </c>
      <c r="AY205" s="19" t="s">
        <v>140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85</v>
      </c>
      <c r="BK205" s="218">
        <f>ROUND(I205*H205,2)</f>
        <v>0</v>
      </c>
      <c r="BL205" s="19" t="s">
        <v>147</v>
      </c>
      <c r="BM205" s="217" t="s">
        <v>949</v>
      </c>
    </row>
    <row r="206" s="2" customFormat="1">
      <c r="A206" s="40"/>
      <c r="B206" s="41"/>
      <c r="C206" s="42"/>
      <c r="D206" s="219" t="s">
        <v>149</v>
      </c>
      <c r="E206" s="42"/>
      <c r="F206" s="220" t="s">
        <v>332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149</v>
      </c>
      <c r="AU206" s="19" t="s">
        <v>87</v>
      </c>
    </row>
    <row r="207" s="13" customFormat="1">
      <c r="A207" s="13"/>
      <c r="B207" s="224"/>
      <c r="C207" s="225"/>
      <c r="D207" s="219" t="s">
        <v>175</v>
      </c>
      <c r="E207" s="226" t="s">
        <v>75</v>
      </c>
      <c r="F207" s="227" t="s">
        <v>950</v>
      </c>
      <c r="G207" s="225"/>
      <c r="H207" s="228">
        <v>361.07799999999997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175</v>
      </c>
      <c r="AU207" s="234" t="s">
        <v>87</v>
      </c>
      <c r="AV207" s="13" t="s">
        <v>87</v>
      </c>
      <c r="AW207" s="13" t="s">
        <v>38</v>
      </c>
      <c r="AX207" s="13" t="s">
        <v>77</v>
      </c>
      <c r="AY207" s="234" t="s">
        <v>140</v>
      </c>
    </row>
    <row r="208" s="13" customFormat="1">
      <c r="A208" s="13"/>
      <c r="B208" s="224"/>
      <c r="C208" s="225"/>
      <c r="D208" s="219" t="s">
        <v>175</v>
      </c>
      <c r="E208" s="226" t="s">
        <v>75</v>
      </c>
      <c r="F208" s="227" t="s">
        <v>951</v>
      </c>
      <c r="G208" s="225"/>
      <c r="H208" s="228">
        <v>-39.194000000000003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175</v>
      </c>
      <c r="AU208" s="234" t="s">
        <v>87</v>
      </c>
      <c r="AV208" s="13" t="s">
        <v>87</v>
      </c>
      <c r="AW208" s="13" t="s">
        <v>38</v>
      </c>
      <c r="AX208" s="13" t="s">
        <v>77</v>
      </c>
      <c r="AY208" s="234" t="s">
        <v>140</v>
      </c>
    </row>
    <row r="209" s="16" customFormat="1">
      <c r="A209" s="16"/>
      <c r="B209" s="256"/>
      <c r="C209" s="257"/>
      <c r="D209" s="219" t="s">
        <v>175</v>
      </c>
      <c r="E209" s="258" t="s">
        <v>75</v>
      </c>
      <c r="F209" s="259" t="s">
        <v>247</v>
      </c>
      <c r="G209" s="257"/>
      <c r="H209" s="260">
        <v>321.88400000000001</v>
      </c>
      <c r="I209" s="261"/>
      <c r="J209" s="257"/>
      <c r="K209" s="257"/>
      <c r="L209" s="262"/>
      <c r="M209" s="263"/>
      <c r="N209" s="264"/>
      <c r="O209" s="264"/>
      <c r="P209" s="264"/>
      <c r="Q209" s="264"/>
      <c r="R209" s="264"/>
      <c r="S209" s="264"/>
      <c r="T209" s="265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66" t="s">
        <v>175</v>
      </c>
      <c r="AU209" s="266" t="s">
        <v>87</v>
      </c>
      <c r="AV209" s="16" t="s">
        <v>147</v>
      </c>
      <c r="AW209" s="16" t="s">
        <v>38</v>
      </c>
      <c r="AX209" s="16" t="s">
        <v>85</v>
      </c>
      <c r="AY209" s="266" t="s">
        <v>140</v>
      </c>
    </row>
    <row r="210" s="2" customFormat="1" ht="16.5" customHeight="1">
      <c r="A210" s="40"/>
      <c r="B210" s="41"/>
      <c r="C210" s="267" t="s">
        <v>296</v>
      </c>
      <c r="D210" s="267" t="s">
        <v>321</v>
      </c>
      <c r="E210" s="268" t="s">
        <v>342</v>
      </c>
      <c r="F210" s="269" t="s">
        <v>343</v>
      </c>
      <c r="G210" s="270" t="s">
        <v>299</v>
      </c>
      <c r="H210" s="271">
        <v>643.76800000000003</v>
      </c>
      <c r="I210" s="272"/>
      <c r="J210" s="273">
        <f>ROUND(I210*H210,2)</f>
        <v>0</v>
      </c>
      <c r="K210" s="269" t="s">
        <v>146</v>
      </c>
      <c r="L210" s="274"/>
      <c r="M210" s="275" t="s">
        <v>75</v>
      </c>
      <c r="N210" s="276" t="s">
        <v>47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186</v>
      </c>
      <c r="AT210" s="217" t="s">
        <v>321</v>
      </c>
      <c r="AU210" s="217" t="s">
        <v>87</v>
      </c>
      <c r="AY210" s="19" t="s">
        <v>140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85</v>
      </c>
      <c r="BK210" s="218">
        <f>ROUND(I210*H210,2)</f>
        <v>0</v>
      </c>
      <c r="BL210" s="19" t="s">
        <v>147</v>
      </c>
      <c r="BM210" s="217" t="s">
        <v>952</v>
      </c>
    </row>
    <row r="211" s="2" customFormat="1">
      <c r="A211" s="40"/>
      <c r="B211" s="41"/>
      <c r="C211" s="42"/>
      <c r="D211" s="219" t="s">
        <v>149</v>
      </c>
      <c r="E211" s="42"/>
      <c r="F211" s="220" t="s">
        <v>343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149</v>
      </c>
      <c r="AU211" s="19" t="s">
        <v>87</v>
      </c>
    </row>
    <row r="212" s="13" customFormat="1">
      <c r="A212" s="13"/>
      <c r="B212" s="224"/>
      <c r="C212" s="225"/>
      <c r="D212" s="219" t="s">
        <v>175</v>
      </c>
      <c r="E212" s="226" t="s">
        <v>75</v>
      </c>
      <c r="F212" s="227" t="s">
        <v>953</v>
      </c>
      <c r="G212" s="225"/>
      <c r="H212" s="228">
        <v>643.76800000000003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175</v>
      </c>
      <c r="AU212" s="234" t="s">
        <v>87</v>
      </c>
      <c r="AV212" s="13" t="s">
        <v>87</v>
      </c>
      <c r="AW212" s="13" t="s">
        <v>38</v>
      </c>
      <c r="AX212" s="13" t="s">
        <v>85</v>
      </c>
      <c r="AY212" s="234" t="s">
        <v>140</v>
      </c>
    </row>
    <row r="213" s="2" customFormat="1" ht="16.5" customHeight="1">
      <c r="A213" s="40"/>
      <c r="B213" s="41"/>
      <c r="C213" s="206" t="s">
        <v>303</v>
      </c>
      <c r="D213" s="206" t="s">
        <v>142</v>
      </c>
      <c r="E213" s="207" t="s">
        <v>347</v>
      </c>
      <c r="F213" s="208" t="s">
        <v>348</v>
      </c>
      <c r="G213" s="209" t="s">
        <v>145</v>
      </c>
      <c r="H213" s="210">
        <v>56</v>
      </c>
      <c r="I213" s="211"/>
      <c r="J213" s="212">
        <f>ROUND(I213*H213,2)</f>
        <v>0</v>
      </c>
      <c r="K213" s="208" t="s">
        <v>75</v>
      </c>
      <c r="L213" s="46"/>
      <c r="M213" s="213" t="s">
        <v>75</v>
      </c>
      <c r="N213" s="214" t="s">
        <v>47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147</v>
      </c>
      <c r="AT213" s="217" t="s">
        <v>142</v>
      </c>
      <c r="AU213" s="217" t="s">
        <v>87</v>
      </c>
      <c r="AY213" s="19" t="s">
        <v>140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85</v>
      </c>
      <c r="BK213" s="218">
        <f>ROUND(I213*H213,2)</f>
        <v>0</v>
      </c>
      <c r="BL213" s="19" t="s">
        <v>147</v>
      </c>
      <c r="BM213" s="217" t="s">
        <v>954</v>
      </c>
    </row>
    <row r="214" s="2" customFormat="1">
      <c r="A214" s="40"/>
      <c r="B214" s="41"/>
      <c r="C214" s="42"/>
      <c r="D214" s="219" t="s">
        <v>149</v>
      </c>
      <c r="E214" s="42"/>
      <c r="F214" s="220" t="s">
        <v>348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149</v>
      </c>
      <c r="AU214" s="19" t="s">
        <v>87</v>
      </c>
    </row>
    <row r="215" s="12" customFormat="1" ht="22.8" customHeight="1">
      <c r="A215" s="12"/>
      <c r="B215" s="190"/>
      <c r="C215" s="191"/>
      <c r="D215" s="192" t="s">
        <v>76</v>
      </c>
      <c r="E215" s="204" t="s">
        <v>87</v>
      </c>
      <c r="F215" s="204" t="s">
        <v>350</v>
      </c>
      <c r="G215" s="191"/>
      <c r="H215" s="191"/>
      <c r="I215" s="194"/>
      <c r="J215" s="205">
        <f>BK215</f>
        <v>0</v>
      </c>
      <c r="K215" s="191"/>
      <c r="L215" s="196"/>
      <c r="M215" s="197"/>
      <c r="N215" s="198"/>
      <c r="O215" s="198"/>
      <c r="P215" s="199">
        <f>SUM(P216:P219)</f>
        <v>0</v>
      </c>
      <c r="Q215" s="198"/>
      <c r="R215" s="199">
        <f>SUM(R216:R219)</f>
        <v>0.24117799999999998</v>
      </c>
      <c r="S215" s="198"/>
      <c r="T215" s="200">
        <f>SUM(T216:T219)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1" t="s">
        <v>85</v>
      </c>
      <c r="AT215" s="202" t="s">
        <v>76</v>
      </c>
      <c r="AU215" s="202" t="s">
        <v>85</v>
      </c>
      <c r="AY215" s="201" t="s">
        <v>140</v>
      </c>
      <c r="BK215" s="203">
        <f>SUM(BK216:BK219)</f>
        <v>0</v>
      </c>
    </row>
    <row r="216" s="2" customFormat="1" ht="16.5" customHeight="1">
      <c r="A216" s="40"/>
      <c r="B216" s="41"/>
      <c r="C216" s="206" t="s">
        <v>309</v>
      </c>
      <c r="D216" s="206" t="s">
        <v>142</v>
      </c>
      <c r="E216" s="207" t="s">
        <v>352</v>
      </c>
      <c r="F216" s="208" t="s">
        <v>353</v>
      </c>
      <c r="G216" s="209" t="s">
        <v>145</v>
      </c>
      <c r="H216" s="210">
        <v>492.19999999999999</v>
      </c>
      <c r="I216" s="211"/>
      <c r="J216" s="212">
        <f>ROUND(I216*H216,2)</f>
        <v>0</v>
      </c>
      <c r="K216" s="208" t="s">
        <v>146</v>
      </c>
      <c r="L216" s="46"/>
      <c r="M216" s="213" t="s">
        <v>75</v>
      </c>
      <c r="N216" s="214" t="s">
        <v>47</v>
      </c>
      <c r="O216" s="86"/>
      <c r="P216" s="215">
        <f>O216*H216</f>
        <v>0</v>
      </c>
      <c r="Q216" s="215">
        <v>0.00048999999999999998</v>
      </c>
      <c r="R216" s="215">
        <f>Q216*H216</f>
        <v>0.24117799999999998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147</v>
      </c>
      <c r="AT216" s="217" t="s">
        <v>142</v>
      </c>
      <c r="AU216" s="217" t="s">
        <v>87</v>
      </c>
      <c r="AY216" s="19" t="s">
        <v>140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85</v>
      </c>
      <c r="BK216" s="218">
        <f>ROUND(I216*H216,2)</f>
        <v>0</v>
      </c>
      <c r="BL216" s="19" t="s">
        <v>147</v>
      </c>
      <c r="BM216" s="217" t="s">
        <v>955</v>
      </c>
    </row>
    <row r="217" s="2" customFormat="1">
      <c r="A217" s="40"/>
      <c r="B217" s="41"/>
      <c r="C217" s="42"/>
      <c r="D217" s="219" t="s">
        <v>149</v>
      </c>
      <c r="E217" s="42"/>
      <c r="F217" s="220" t="s">
        <v>355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149</v>
      </c>
      <c r="AU217" s="19" t="s">
        <v>87</v>
      </c>
    </row>
    <row r="218" s="13" customFormat="1">
      <c r="A218" s="13"/>
      <c r="B218" s="224"/>
      <c r="C218" s="225"/>
      <c r="D218" s="219" t="s">
        <v>175</v>
      </c>
      <c r="E218" s="226" t="s">
        <v>75</v>
      </c>
      <c r="F218" s="227" t="s">
        <v>956</v>
      </c>
      <c r="G218" s="225"/>
      <c r="H218" s="228">
        <v>492.19999999999999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175</v>
      </c>
      <c r="AU218" s="234" t="s">
        <v>87</v>
      </c>
      <c r="AV218" s="13" t="s">
        <v>87</v>
      </c>
      <c r="AW218" s="13" t="s">
        <v>38</v>
      </c>
      <c r="AX218" s="13" t="s">
        <v>77</v>
      </c>
      <c r="AY218" s="234" t="s">
        <v>140</v>
      </c>
    </row>
    <row r="219" s="16" customFormat="1">
      <c r="A219" s="16"/>
      <c r="B219" s="256"/>
      <c r="C219" s="257"/>
      <c r="D219" s="219" t="s">
        <v>175</v>
      </c>
      <c r="E219" s="258" t="s">
        <v>75</v>
      </c>
      <c r="F219" s="259" t="s">
        <v>247</v>
      </c>
      <c r="G219" s="257"/>
      <c r="H219" s="260">
        <v>492.19999999999999</v>
      </c>
      <c r="I219" s="261"/>
      <c r="J219" s="257"/>
      <c r="K219" s="257"/>
      <c r="L219" s="262"/>
      <c r="M219" s="263"/>
      <c r="N219" s="264"/>
      <c r="O219" s="264"/>
      <c r="P219" s="264"/>
      <c r="Q219" s="264"/>
      <c r="R219" s="264"/>
      <c r="S219" s="264"/>
      <c r="T219" s="265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66" t="s">
        <v>175</v>
      </c>
      <c r="AU219" s="266" t="s">
        <v>87</v>
      </c>
      <c r="AV219" s="16" t="s">
        <v>147</v>
      </c>
      <c r="AW219" s="16" t="s">
        <v>38</v>
      </c>
      <c r="AX219" s="16" t="s">
        <v>85</v>
      </c>
      <c r="AY219" s="266" t="s">
        <v>140</v>
      </c>
    </row>
    <row r="220" s="12" customFormat="1" ht="22.8" customHeight="1">
      <c r="A220" s="12"/>
      <c r="B220" s="190"/>
      <c r="C220" s="191"/>
      <c r="D220" s="192" t="s">
        <v>76</v>
      </c>
      <c r="E220" s="204" t="s">
        <v>155</v>
      </c>
      <c r="F220" s="204" t="s">
        <v>368</v>
      </c>
      <c r="G220" s="191"/>
      <c r="H220" s="191"/>
      <c r="I220" s="194"/>
      <c r="J220" s="205">
        <f>BK220</f>
        <v>0</v>
      </c>
      <c r="K220" s="191"/>
      <c r="L220" s="196"/>
      <c r="M220" s="197"/>
      <c r="N220" s="198"/>
      <c r="O220" s="198"/>
      <c r="P220" s="199">
        <f>SUM(P221:P228)</f>
        <v>0</v>
      </c>
      <c r="Q220" s="198"/>
      <c r="R220" s="199">
        <f>SUM(R221:R228)</f>
        <v>0</v>
      </c>
      <c r="S220" s="198"/>
      <c r="T220" s="200">
        <f>SUM(T221:T228)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1" t="s">
        <v>85</v>
      </c>
      <c r="AT220" s="202" t="s">
        <v>76</v>
      </c>
      <c r="AU220" s="202" t="s">
        <v>85</v>
      </c>
      <c r="AY220" s="201" t="s">
        <v>140</v>
      </c>
      <c r="BK220" s="203">
        <f>SUM(BK221:BK228)</f>
        <v>0</v>
      </c>
    </row>
    <row r="221" s="2" customFormat="1" ht="16.5" customHeight="1">
      <c r="A221" s="40"/>
      <c r="B221" s="41"/>
      <c r="C221" s="206" t="s">
        <v>320</v>
      </c>
      <c r="D221" s="206" t="s">
        <v>142</v>
      </c>
      <c r="E221" s="207" t="s">
        <v>957</v>
      </c>
      <c r="F221" s="208" t="s">
        <v>958</v>
      </c>
      <c r="G221" s="209" t="s">
        <v>145</v>
      </c>
      <c r="H221" s="210">
        <v>492.19999999999999</v>
      </c>
      <c r="I221" s="211"/>
      <c r="J221" s="212">
        <f>ROUND(I221*H221,2)</f>
        <v>0</v>
      </c>
      <c r="K221" s="208" t="s">
        <v>146</v>
      </c>
      <c r="L221" s="46"/>
      <c r="M221" s="213" t="s">
        <v>75</v>
      </c>
      <c r="N221" s="214" t="s">
        <v>47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147</v>
      </c>
      <c r="AT221" s="217" t="s">
        <v>142</v>
      </c>
      <c r="AU221" s="217" t="s">
        <v>87</v>
      </c>
      <c r="AY221" s="19" t="s">
        <v>140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85</v>
      </c>
      <c r="BK221" s="218">
        <f>ROUND(I221*H221,2)</f>
        <v>0</v>
      </c>
      <c r="BL221" s="19" t="s">
        <v>147</v>
      </c>
      <c r="BM221" s="217" t="s">
        <v>959</v>
      </c>
    </row>
    <row r="222" s="2" customFormat="1">
      <c r="A222" s="40"/>
      <c r="B222" s="41"/>
      <c r="C222" s="42"/>
      <c r="D222" s="219" t="s">
        <v>149</v>
      </c>
      <c r="E222" s="42"/>
      <c r="F222" s="220" t="s">
        <v>960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149</v>
      </c>
      <c r="AU222" s="19" t="s">
        <v>87</v>
      </c>
    </row>
    <row r="223" s="13" customFormat="1">
      <c r="A223" s="13"/>
      <c r="B223" s="224"/>
      <c r="C223" s="225"/>
      <c r="D223" s="219" t="s">
        <v>175</v>
      </c>
      <c r="E223" s="226" t="s">
        <v>75</v>
      </c>
      <c r="F223" s="227" t="s">
        <v>956</v>
      </c>
      <c r="G223" s="225"/>
      <c r="H223" s="228">
        <v>492.19999999999999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175</v>
      </c>
      <c r="AU223" s="234" t="s">
        <v>87</v>
      </c>
      <c r="AV223" s="13" t="s">
        <v>87</v>
      </c>
      <c r="AW223" s="13" t="s">
        <v>38</v>
      </c>
      <c r="AX223" s="13" t="s">
        <v>77</v>
      </c>
      <c r="AY223" s="234" t="s">
        <v>140</v>
      </c>
    </row>
    <row r="224" s="16" customFormat="1">
      <c r="A224" s="16"/>
      <c r="B224" s="256"/>
      <c r="C224" s="257"/>
      <c r="D224" s="219" t="s">
        <v>175</v>
      </c>
      <c r="E224" s="258" t="s">
        <v>75</v>
      </c>
      <c r="F224" s="259" t="s">
        <v>247</v>
      </c>
      <c r="G224" s="257"/>
      <c r="H224" s="260">
        <v>492.19999999999999</v>
      </c>
      <c r="I224" s="261"/>
      <c r="J224" s="257"/>
      <c r="K224" s="257"/>
      <c r="L224" s="262"/>
      <c r="M224" s="263"/>
      <c r="N224" s="264"/>
      <c r="O224" s="264"/>
      <c r="P224" s="264"/>
      <c r="Q224" s="264"/>
      <c r="R224" s="264"/>
      <c r="S224" s="264"/>
      <c r="T224" s="265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T224" s="266" t="s">
        <v>175</v>
      </c>
      <c r="AU224" s="266" t="s">
        <v>87</v>
      </c>
      <c r="AV224" s="16" t="s">
        <v>147</v>
      </c>
      <c r="AW224" s="16" t="s">
        <v>38</v>
      </c>
      <c r="AX224" s="16" t="s">
        <v>85</v>
      </c>
      <c r="AY224" s="266" t="s">
        <v>140</v>
      </c>
    </row>
    <row r="225" s="2" customFormat="1" ht="16.5" customHeight="1">
      <c r="A225" s="40"/>
      <c r="B225" s="41"/>
      <c r="C225" s="206" t="s">
        <v>326</v>
      </c>
      <c r="D225" s="206" t="s">
        <v>142</v>
      </c>
      <c r="E225" s="207" t="s">
        <v>961</v>
      </c>
      <c r="F225" s="208" t="s">
        <v>962</v>
      </c>
      <c r="G225" s="209" t="s">
        <v>145</v>
      </c>
      <c r="H225" s="210">
        <v>492.19999999999999</v>
      </c>
      <c r="I225" s="211"/>
      <c r="J225" s="212">
        <f>ROUND(I225*H225,2)</f>
        <v>0</v>
      </c>
      <c r="K225" s="208" t="s">
        <v>146</v>
      </c>
      <c r="L225" s="46"/>
      <c r="M225" s="213" t="s">
        <v>75</v>
      </c>
      <c r="N225" s="214" t="s">
        <v>47</v>
      </c>
      <c r="O225" s="86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147</v>
      </c>
      <c r="AT225" s="217" t="s">
        <v>142</v>
      </c>
      <c r="AU225" s="217" t="s">
        <v>87</v>
      </c>
      <c r="AY225" s="19" t="s">
        <v>140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85</v>
      </c>
      <c r="BK225" s="218">
        <f>ROUND(I225*H225,2)</f>
        <v>0</v>
      </c>
      <c r="BL225" s="19" t="s">
        <v>147</v>
      </c>
      <c r="BM225" s="217" t="s">
        <v>963</v>
      </c>
    </row>
    <row r="226" s="2" customFormat="1">
      <c r="A226" s="40"/>
      <c r="B226" s="41"/>
      <c r="C226" s="42"/>
      <c r="D226" s="219" t="s">
        <v>149</v>
      </c>
      <c r="E226" s="42"/>
      <c r="F226" s="220" t="s">
        <v>964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149</v>
      </c>
      <c r="AU226" s="19" t="s">
        <v>87</v>
      </c>
    </row>
    <row r="227" s="13" customFormat="1">
      <c r="A227" s="13"/>
      <c r="B227" s="224"/>
      <c r="C227" s="225"/>
      <c r="D227" s="219" t="s">
        <v>175</v>
      </c>
      <c r="E227" s="226" t="s">
        <v>75</v>
      </c>
      <c r="F227" s="227" t="s">
        <v>956</v>
      </c>
      <c r="G227" s="225"/>
      <c r="H227" s="228">
        <v>492.19999999999999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175</v>
      </c>
      <c r="AU227" s="234" t="s">
        <v>87</v>
      </c>
      <c r="AV227" s="13" t="s">
        <v>87</v>
      </c>
      <c r="AW227" s="13" t="s">
        <v>38</v>
      </c>
      <c r="AX227" s="13" t="s">
        <v>77</v>
      </c>
      <c r="AY227" s="234" t="s">
        <v>140</v>
      </c>
    </row>
    <row r="228" s="16" customFormat="1">
      <c r="A228" s="16"/>
      <c r="B228" s="256"/>
      <c r="C228" s="257"/>
      <c r="D228" s="219" t="s">
        <v>175</v>
      </c>
      <c r="E228" s="258" t="s">
        <v>75</v>
      </c>
      <c r="F228" s="259" t="s">
        <v>247</v>
      </c>
      <c r="G228" s="257"/>
      <c r="H228" s="260">
        <v>492.19999999999999</v>
      </c>
      <c r="I228" s="261"/>
      <c r="J228" s="257"/>
      <c r="K228" s="257"/>
      <c r="L228" s="262"/>
      <c r="M228" s="263"/>
      <c r="N228" s="264"/>
      <c r="O228" s="264"/>
      <c r="P228" s="264"/>
      <c r="Q228" s="264"/>
      <c r="R228" s="264"/>
      <c r="S228" s="264"/>
      <c r="T228" s="265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T228" s="266" t="s">
        <v>175</v>
      </c>
      <c r="AU228" s="266" t="s">
        <v>87</v>
      </c>
      <c r="AV228" s="16" t="s">
        <v>147</v>
      </c>
      <c r="AW228" s="16" t="s">
        <v>38</v>
      </c>
      <c r="AX228" s="16" t="s">
        <v>85</v>
      </c>
      <c r="AY228" s="266" t="s">
        <v>140</v>
      </c>
    </row>
    <row r="229" s="12" customFormat="1" ht="22.8" customHeight="1">
      <c r="A229" s="12"/>
      <c r="B229" s="190"/>
      <c r="C229" s="191"/>
      <c r="D229" s="192" t="s">
        <v>76</v>
      </c>
      <c r="E229" s="204" t="s">
        <v>147</v>
      </c>
      <c r="F229" s="204" t="s">
        <v>392</v>
      </c>
      <c r="G229" s="191"/>
      <c r="H229" s="191"/>
      <c r="I229" s="194"/>
      <c r="J229" s="205">
        <f>BK229</f>
        <v>0</v>
      </c>
      <c r="K229" s="191"/>
      <c r="L229" s="196"/>
      <c r="M229" s="197"/>
      <c r="N229" s="198"/>
      <c r="O229" s="198"/>
      <c r="P229" s="199">
        <f>SUM(P230:P262)</f>
        <v>0</v>
      </c>
      <c r="Q229" s="198"/>
      <c r="R229" s="199">
        <f>SUM(R230:R262)</f>
        <v>2.7160650400000002</v>
      </c>
      <c r="S229" s="198"/>
      <c r="T229" s="200">
        <f>SUM(T230:T262)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1" t="s">
        <v>85</v>
      </c>
      <c r="AT229" s="202" t="s">
        <v>76</v>
      </c>
      <c r="AU229" s="202" t="s">
        <v>85</v>
      </c>
      <c r="AY229" s="201" t="s">
        <v>140</v>
      </c>
      <c r="BK229" s="203">
        <f>SUM(BK230:BK262)</f>
        <v>0</v>
      </c>
    </row>
    <row r="230" s="2" customFormat="1" ht="16.5" customHeight="1">
      <c r="A230" s="40"/>
      <c r="B230" s="41"/>
      <c r="C230" s="206" t="s">
        <v>328</v>
      </c>
      <c r="D230" s="206" t="s">
        <v>142</v>
      </c>
      <c r="E230" s="207" t="s">
        <v>394</v>
      </c>
      <c r="F230" s="208" t="s">
        <v>395</v>
      </c>
      <c r="G230" s="209" t="s">
        <v>172</v>
      </c>
      <c r="H230" s="210">
        <v>3.9940000000000002</v>
      </c>
      <c r="I230" s="211"/>
      <c r="J230" s="212">
        <f>ROUND(I230*H230,2)</f>
        <v>0</v>
      </c>
      <c r="K230" s="208" t="s">
        <v>146</v>
      </c>
      <c r="L230" s="46"/>
      <c r="M230" s="213" t="s">
        <v>75</v>
      </c>
      <c r="N230" s="214" t="s">
        <v>47</v>
      </c>
      <c r="O230" s="86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147</v>
      </c>
      <c r="AT230" s="217" t="s">
        <v>142</v>
      </c>
      <c r="AU230" s="217" t="s">
        <v>87</v>
      </c>
      <c r="AY230" s="19" t="s">
        <v>140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85</v>
      </c>
      <c r="BK230" s="218">
        <f>ROUND(I230*H230,2)</f>
        <v>0</v>
      </c>
      <c r="BL230" s="19" t="s">
        <v>147</v>
      </c>
      <c r="BM230" s="217" t="s">
        <v>965</v>
      </c>
    </row>
    <row r="231" s="2" customFormat="1">
      <c r="A231" s="40"/>
      <c r="B231" s="41"/>
      <c r="C231" s="42"/>
      <c r="D231" s="219" t="s">
        <v>149</v>
      </c>
      <c r="E231" s="42"/>
      <c r="F231" s="220" t="s">
        <v>397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149</v>
      </c>
      <c r="AU231" s="19" t="s">
        <v>87</v>
      </c>
    </row>
    <row r="232" s="13" customFormat="1">
      <c r="A232" s="13"/>
      <c r="B232" s="224"/>
      <c r="C232" s="225"/>
      <c r="D232" s="219" t="s">
        <v>175</v>
      </c>
      <c r="E232" s="226" t="s">
        <v>75</v>
      </c>
      <c r="F232" s="227" t="s">
        <v>966</v>
      </c>
      <c r="G232" s="225"/>
      <c r="H232" s="228">
        <v>3.9940000000000002</v>
      </c>
      <c r="I232" s="229"/>
      <c r="J232" s="225"/>
      <c r="K232" s="225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175</v>
      </c>
      <c r="AU232" s="234" t="s">
        <v>87</v>
      </c>
      <c r="AV232" s="13" t="s">
        <v>87</v>
      </c>
      <c r="AW232" s="13" t="s">
        <v>38</v>
      </c>
      <c r="AX232" s="13" t="s">
        <v>77</v>
      </c>
      <c r="AY232" s="234" t="s">
        <v>140</v>
      </c>
    </row>
    <row r="233" s="16" customFormat="1">
      <c r="A233" s="16"/>
      <c r="B233" s="256"/>
      <c r="C233" s="257"/>
      <c r="D233" s="219" t="s">
        <v>175</v>
      </c>
      <c r="E233" s="258" t="s">
        <v>75</v>
      </c>
      <c r="F233" s="259" t="s">
        <v>247</v>
      </c>
      <c r="G233" s="257"/>
      <c r="H233" s="260">
        <v>3.9940000000000002</v>
      </c>
      <c r="I233" s="261"/>
      <c r="J233" s="257"/>
      <c r="K233" s="257"/>
      <c r="L233" s="262"/>
      <c r="M233" s="263"/>
      <c r="N233" s="264"/>
      <c r="O233" s="264"/>
      <c r="P233" s="264"/>
      <c r="Q233" s="264"/>
      <c r="R233" s="264"/>
      <c r="S233" s="264"/>
      <c r="T233" s="265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T233" s="266" t="s">
        <v>175</v>
      </c>
      <c r="AU233" s="266" t="s">
        <v>87</v>
      </c>
      <c r="AV233" s="16" t="s">
        <v>147</v>
      </c>
      <c r="AW233" s="16" t="s">
        <v>38</v>
      </c>
      <c r="AX233" s="16" t="s">
        <v>85</v>
      </c>
      <c r="AY233" s="266" t="s">
        <v>140</v>
      </c>
    </row>
    <row r="234" s="2" customFormat="1" ht="16.5" customHeight="1">
      <c r="A234" s="40"/>
      <c r="B234" s="41"/>
      <c r="C234" s="206" t="s">
        <v>341</v>
      </c>
      <c r="D234" s="206" t="s">
        <v>142</v>
      </c>
      <c r="E234" s="207" t="s">
        <v>967</v>
      </c>
      <c r="F234" s="208" t="s">
        <v>968</v>
      </c>
      <c r="G234" s="209" t="s">
        <v>372</v>
      </c>
      <c r="H234" s="210">
        <v>7</v>
      </c>
      <c r="I234" s="211"/>
      <c r="J234" s="212">
        <f>ROUND(I234*H234,2)</f>
        <v>0</v>
      </c>
      <c r="K234" s="208" t="s">
        <v>146</v>
      </c>
      <c r="L234" s="46"/>
      <c r="M234" s="213" t="s">
        <v>75</v>
      </c>
      <c r="N234" s="214" t="s">
        <v>47</v>
      </c>
      <c r="O234" s="86"/>
      <c r="P234" s="215">
        <f>O234*H234</f>
        <v>0</v>
      </c>
      <c r="Q234" s="215">
        <v>0.0066</v>
      </c>
      <c r="R234" s="215">
        <f>Q234*H234</f>
        <v>0.046199999999999998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147</v>
      </c>
      <c r="AT234" s="217" t="s">
        <v>142</v>
      </c>
      <c r="AU234" s="217" t="s">
        <v>87</v>
      </c>
      <c r="AY234" s="19" t="s">
        <v>140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85</v>
      </c>
      <c r="BK234" s="218">
        <f>ROUND(I234*H234,2)</f>
        <v>0</v>
      </c>
      <c r="BL234" s="19" t="s">
        <v>147</v>
      </c>
      <c r="BM234" s="217" t="s">
        <v>969</v>
      </c>
    </row>
    <row r="235" s="2" customFormat="1">
      <c r="A235" s="40"/>
      <c r="B235" s="41"/>
      <c r="C235" s="42"/>
      <c r="D235" s="219" t="s">
        <v>149</v>
      </c>
      <c r="E235" s="42"/>
      <c r="F235" s="220" t="s">
        <v>970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149</v>
      </c>
      <c r="AU235" s="19" t="s">
        <v>87</v>
      </c>
    </row>
    <row r="236" s="2" customFormat="1" ht="16.5" customHeight="1">
      <c r="A236" s="40"/>
      <c r="B236" s="41"/>
      <c r="C236" s="267" t="s">
        <v>346</v>
      </c>
      <c r="D236" s="267" t="s">
        <v>321</v>
      </c>
      <c r="E236" s="268" t="s">
        <v>971</v>
      </c>
      <c r="F236" s="269" t="s">
        <v>972</v>
      </c>
      <c r="G236" s="270" t="s">
        <v>372</v>
      </c>
      <c r="H236" s="271">
        <v>2</v>
      </c>
      <c r="I236" s="272"/>
      <c r="J236" s="273">
        <f>ROUND(I236*H236,2)</f>
        <v>0</v>
      </c>
      <c r="K236" s="269" t="s">
        <v>146</v>
      </c>
      <c r="L236" s="274"/>
      <c r="M236" s="275" t="s">
        <v>75</v>
      </c>
      <c r="N236" s="276" t="s">
        <v>47</v>
      </c>
      <c r="O236" s="86"/>
      <c r="P236" s="215">
        <f>O236*H236</f>
        <v>0</v>
      </c>
      <c r="Q236" s="215">
        <v>0.040000000000000001</v>
      </c>
      <c r="R236" s="215">
        <f>Q236*H236</f>
        <v>0.080000000000000002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482</v>
      </c>
      <c r="AT236" s="217" t="s">
        <v>321</v>
      </c>
      <c r="AU236" s="217" t="s">
        <v>87</v>
      </c>
      <c r="AY236" s="19" t="s">
        <v>140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85</v>
      </c>
      <c r="BK236" s="218">
        <f>ROUND(I236*H236,2)</f>
        <v>0</v>
      </c>
      <c r="BL236" s="19" t="s">
        <v>482</v>
      </c>
      <c r="BM236" s="217" t="s">
        <v>973</v>
      </c>
    </row>
    <row r="237" s="2" customFormat="1">
      <c r="A237" s="40"/>
      <c r="B237" s="41"/>
      <c r="C237" s="42"/>
      <c r="D237" s="219" t="s">
        <v>149</v>
      </c>
      <c r="E237" s="42"/>
      <c r="F237" s="220" t="s">
        <v>972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149</v>
      </c>
      <c r="AU237" s="19" t="s">
        <v>87</v>
      </c>
    </row>
    <row r="238" s="2" customFormat="1" ht="16.5" customHeight="1">
      <c r="A238" s="40"/>
      <c r="B238" s="41"/>
      <c r="C238" s="267" t="s">
        <v>351</v>
      </c>
      <c r="D238" s="267" t="s">
        <v>321</v>
      </c>
      <c r="E238" s="268" t="s">
        <v>974</v>
      </c>
      <c r="F238" s="269" t="s">
        <v>975</v>
      </c>
      <c r="G238" s="270" t="s">
        <v>372</v>
      </c>
      <c r="H238" s="271">
        <v>3</v>
      </c>
      <c r="I238" s="272"/>
      <c r="J238" s="273">
        <f>ROUND(I238*H238,2)</f>
        <v>0</v>
      </c>
      <c r="K238" s="269" t="s">
        <v>976</v>
      </c>
      <c r="L238" s="274"/>
      <c r="M238" s="275" t="s">
        <v>75</v>
      </c>
      <c r="N238" s="276" t="s">
        <v>47</v>
      </c>
      <c r="O238" s="86"/>
      <c r="P238" s="215">
        <f>O238*H238</f>
        <v>0</v>
      </c>
      <c r="Q238" s="215">
        <v>0.050999999999999997</v>
      </c>
      <c r="R238" s="215">
        <f>Q238*H238</f>
        <v>0.153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482</v>
      </c>
      <c r="AT238" s="217" t="s">
        <v>321</v>
      </c>
      <c r="AU238" s="217" t="s">
        <v>87</v>
      </c>
      <c r="AY238" s="19" t="s">
        <v>140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85</v>
      </c>
      <c r="BK238" s="218">
        <f>ROUND(I238*H238,2)</f>
        <v>0</v>
      </c>
      <c r="BL238" s="19" t="s">
        <v>482</v>
      </c>
      <c r="BM238" s="217" t="s">
        <v>977</v>
      </c>
    </row>
    <row r="239" s="2" customFormat="1">
      <c r="A239" s="40"/>
      <c r="B239" s="41"/>
      <c r="C239" s="42"/>
      <c r="D239" s="219" t="s">
        <v>149</v>
      </c>
      <c r="E239" s="42"/>
      <c r="F239" s="220" t="s">
        <v>975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149</v>
      </c>
      <c r="AU239" s="19" t="s">
        <v>87</v>
      </c>
    </row>
    <row r="240" s="2" customFormat="1" ht="16.5" customHeight="1">
      <c r="A240" s="40"/>
      <c r="B240" s="41"/>
      <c r="C240" s="267" t="s">
        <v>362</v>
      </c>
      <c r="D240" s="267" t="s">
        <v>321</v>
      </c>
      <c r="E240" s="268" t="s">
        <v>978</v>
      </c>
      <c r="F240" s="269" t="s">
        <v>979</v>
      </c>
      <c r="G240" s="270" t="s">
        <v>372</v>
      </c>
      <c r="H240" s="271">
        <v>2</v>
      </c>
      <c r="I240" s="272"/>
      <c r="J240" s="273">
        <f>ROUND(I240*H240,2)</f>
        <v>0</v>
      </c>
      <c r="K240" s="269" t="s">
        <v>146</v>
      </c>
      <c r="L240" s="274"/>
      <c r="M240" s="275" t="s">
        <v>75</v>
      </c>
      <c r="N240" s="276" t="s">
        <v>47</v>
      </c>
      <c r="O240" s="86"/>
      <c r="P240" s="215">
        <f>O240*H240</f>
        <v>0</v>
      </c>
      <c r="Q240" s="215">
        <v>0.068000000000000005</v>
      </c>
      <c r="R240" s="215">
        <f>Q240*H240</f>
        <v>0.13600000000000001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482</v>
      </c>
      <c r="AT240" s="217" t="s">
        <v>321</v>
      </c>
      <c r="AU240" s="217" t="s">
        <v>87</v>
      </c>
      <c r="AY240" s="19" t="s">
        <v>140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85</v>
      </c>
      <c r="BK240" s="218">
        <f>ROUND(I240*H240,2)</f>
        <v>0</v>
      </c>
      <c r="BL240" s="19" t="s">
        <v>482</v>
      </c>
      <c r="BM240" s="217" t="s">
        <v>980</v>
      </c>
    </row>
    <row r="241" s="2" customFormat="1">
      <c r="A241" s="40"/>
      <c r="B241" s="41"/>
      <c r="C241" s="42"/>
      <c r="D241" s="219" t="s">
        <v>149</v>
      </c>
      <c r="E241" s="42"/>
      <c r="F241" s="220" t="s">
        <v>979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149</v>
      </c>
      <c r="AU241" s="19" t="s">
        <v>87</v>
      </c>
    </row>
    <row r="242" s="2" customFormat="1" ht="16.5" customHeight="1">
      <c r="A242" s="40"/>
      <c r="B242" s="41"/>
      <c r="C242" s="206" t="s">
        <v>369</v>
      </c>
      <c r="D242" s="206" t="s">
        <v>142</v>
      </c>
      <c r="E242" s="207" t="s">
        <v>981</v>
      </c>
      <c r="F242" s="208" t="s">
        <v>982</v>
      </c>
      <c r="G242" s="209" t="s">
        <v>372</v>
      </c>
      <c r="H242" s="210">
        <v>7</v>
      </c>
      <c r="I242" s="211"/>
      <c r="J242" s="212">
        <f>ROUND(I242*H242,2)</f>
        <v>0</v>
      </c>
      <c r="K242" s="208" t="s">
        <v>146</v>
      </c>
      <c r="L242" s="46"/>
      <c r="M242" s="213" t="s">
        <v>75</v>
      </c>
      <c r="N242" s="214" t="s">
        <v>47</v>
      </c>
      <c r="O242" s="86"/>
      <c r="P242" s="215">
        <f>O242*H242</f>
        <v>0</v>
      </c>
      <c r="Q242" s="215">
        <v>0.0066</v>
      </c>
      <c r="R242" s="215">
        <f>Q242*H242</f>
        <v>0.046199999999999998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147</v>
      </c>
      <c r="AT242" s="217" t="s">
        <v>142</v>
      </c>
      <c r="AU242" s="217" t="s">
        <v>87</v>
      </c>
      <c r="AY242" s="19" t="s">
        <v>140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85</v>
      </c>
      <c r="BK242" s="218">
        <f>ROUND(I242*H242,2)</f>
        <v>0</v>
      </c>
      <c r="BL242" s="19" t="s">
        <v>147</v>
      </c>
      <c r="BM242" s="217" t="s">
        <v>983</v>
      </c>
    </row>
    <row r="243" s="2" customFormat="1">
      <c r="A243" s="40"/>
      <c r="B243" s="41"/>
      <c r="C243" s="42"/>
      <c r="D243" s="219" t="s">
        <v>149</v>
      </c>
      <c r="E243" s="42"/>
      <c r="F243" s="220" t="s">
        <v>984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149</v>
      </c>
      <c r="AU243" s="19" t="s">
        <v>87</v>
      </c>
    </row>
    <row r="244" s="2" customFormat="1" ht="16.5" customHeight="1">
      <c r="A244" s="40"/>
      <c r="B244" s="41"/>
      <c r="C244" s="267" t="s">
        <v>374</v>
      </c>
      <c r="D244" s="267" t="s">
        <v>321</v>
      </c>
      <c r="E244" s="268" t="s">
        <v>985</v>
      </c>
      <c r="F244" s="269" t="s">
        <v>986</v>
      </c>
      <c r="G244" s="270" t="s">
        <v>372</v>
      </c>
      <c r="H244" s="271">
        <v>7</v>
      </c>
      <c r="I244" s="272"/>
      <c r="J244" s="273">
        <f>ROUND(I244*H244,2)</f>
        <v>0</v>
      </c>
      <c r="K244" s="269" t="s">
        <v>146</v>
      </c>
      <c r="L244" s="274"/>
      <c r="M244" s="275" t="s">
        <v>75</v>
      </c>
      <c r="N244" s="276" t="s">
        <v>47</v>
      </c>
      <c r="O244" s="86"/>
      <c r="P244" s="215">
        <f>O244*H244</f>
        <v>0</v>
      </c>
      <c r="Q244" s="215">
        <v>0.081000000000000003</v>
      </c>
      <c r="R244" s="215">
        <f>Q244*H244</f>
        <v>0.56700000000000006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186</v>
      </c>
      <c r="AT244" s="217" t="s">
        <v>321</v>
      </c>
      <c r="AU244" s="217" t="s">
        <v>87</v>
      </c>
      <c r="AY244" s="19" t="s">
        <v>140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85</v>
      </c>
      <c r="BK244" s="218">
        <f>ROUND(I244*H244,2)</f>
        <v>0</v>
      </c>
      <c r="BL244" s="19" t="s">
        <v>147</v>
      </c>
      <c r="BM244" s="217" t="s">
        <v>987</v>
      </c>
    </row>
    <row r="245" s="2" customFormat="1">
      <c r="A245" s="40"/>
      <c r="B245" s="41"/>
      <c r="C245" s="42"/>
      <c r="D245" s="219" t="s">
        <v>149</v>
      </c>
      <c r="E245" s="42"/>
      <c r="F245" s="220" t="s">
        <v>986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149</v>
      </c>
      <c r="AU245" s="19" t="s">
        <v>87</v>
      </c>
    </row>
    <row r="246" s="2" customFormat="1" ht="16.5" customHeight="1">
      <c r="A246" s="40"/>
      <c r="B246" s="41"/>
      <c r="C246" s="206" t="s">
        <v>380</v>
      </c>
      <c r="D246" s="206" t="s">
        <v>142</v>
      </c>
      <c r="E246" s="207" t="s">
        <v>988</v>
      </c>
      <c r="F246" s="208" t="s">
        <v>989</v>
      </c>
      <c r="G246" s="209" t="s">
        <v>172</v>
      </c>
      <c r="H246" s="210">
        <v>3.8220000000000001</v>
      </c>
      <c r="I246" s="211"/>
      <c r="J246" s="212">
        <f>ROUND(I246*H246,2)</f>
        <v>0</v>
      </c>
      <c r="K246" s="208" t="s">
        <v>146</v>
      </c>
      <c r="L246" s="46"/>
      <c r="M246" s="213" t="s">
        <v>75</v>
      </c>
      <c r="N246" s="214" t="s">
        <v>47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147</v>
      </c>
      <c r="AT246" s="217" t="s">
        <v>142</v>
      </c>
      <c r="AU246" s="217" t="s">
        <v>87</v>
      </c>
      <c r="AY246" s="19" t="s">
        <v>140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85</v>
      </c>
      <c r="BK246" s="218">
        <f>ROUND(I246*H246,2)</f>
        <v>0</v>
      </c>
      <c r="BL246" s="19" t="s">
        <v>147</v>
      </c>
      <c r="BM246" s="217" t="s">
        <v>990</v>
      </c>
    </row>
    <row r="247" s="2" customFormat="1">
      <c r="A247" s="40"/>
      <c r="B247" s="41"/>
      <c r="C247" s="42"/>
      <c r="D247" s="219" t="s">
        <v>149</v>
      </c>
      <c r="E247" s="42"/>
      <c r="F247" s="220" t="s">
        <v>991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149</v>
      </c>
      <c r="AU247" s="19" t="s">
        <v>87</v>
      </c>
    </row>
    <row r="248" s="13" customFormat="1">
      <c r="A248" s="13"/>
      <c r="B248" s="224"/>
      <c r="C248" s="225"/>
      <c r="D248" s="219" t="s">
        <v>175</v>
      </c>
      <c r="E248" s="226" t="s">
        <v>75</v>
      </c>
      <c r="F248" s="227" t="s">
        <v>992</v>
      </c>
      <c r="G248" s="225"/>
      <c r="H248" s="228">
        <v>3.8220000000000001</v>
      </c>
      <c r="I248" s="229"/>
      <c r="J248" s="225"/>
      <c r="K248" s="225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175</v>
      </c>
      <c r="AU248" s="234" t="s">
        <v>87</v>
      </c>
      <c r="AV248" s="13" t="s">
        <v>87</v>
      </c>
      <c r="AW248" s="13" t="s">
        <v>38</v>
      </c>
      <c r="AX248" s="13" t="s">
        <v>77</v>
      </c>
      <c r="AY248" s="234" t="s">
        <v>140</v>
      </c>
    </row>
    <row r="249" s="16" customFormat="1">
      <c r="A249" s="16"/>
      <c r="B249" s="256"/>
      <c r="C249" s="257"/>
      <c r="D249" s="219" t="s">
        <v>175</v>
      </c>
      <c r="E249" s="258" t="s">
        <v>75</v>
      </c>
      <c r="F249" s="259" t="s">
        <v>247</v>
      </c>
      <c r="G249" s="257"/>
      <c r="H249" s="260">
        <v>3.8220000000000001</v>
      </c>
      <c r="I249" s="261"/>
      <c r="J249" s="257"/>
      <c r="K249" s="257"/>
      <c r="L249" s="262"/>
      <c r="M249" s="263"/>
      <c r="N249" s="264"/>
      <c r="O249" s="264"/>
      <c r="P249" s="264"/>
      <c r="Q249" s="264"/>
      <c r="R249" s="264"/>
      <c r="S249" s="264"/>
      <c r="T249" s="265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66" t="s">
        <v>175</v>
      </c>
      <c r="AU249" s="266" t="s">
        <v>87</v>
      </c>
      <c r="AV249" s="16" t="s">
        <v>147</v>
      </c>
      <c r="AW249" s="16" t="s">
        <v>38</v>
      </c>
      <c r="AX249" s="16" t="s">
        <v>85</v>
      </c>
      <c r="AY249" s="266" t="s">
        <v>140</v>
      </c>
    </row>
    <row r="250" s="2" customFormat="1" ht="16.5" customHeight="1">
      <c r="A250" s="40"/>
      <c r="B250" s="41"/>
      <c r="C250" s="206" t="s">
        <v>386</v>
      </c>
      <c r="D250" s="206" t="s">
        <v>142</v>
      </c>
      <c r="E250" s="207" t="s">
        <v>993</v>
      </c>
      <c r="F250" s="208" t="s">
        <v>994</v>
      </c>
      <c r="G250" s="209" t="s">
        <v>172</v>
      </c>
      <c r="H250" s="210">
        <v>62.259</v>
      </c>
      <c r="I250" s="211"/>
      <c r="J250" s="212">
        <f>ROUND(I250*H250,2)</f>
        <v>0</v>
      </c>
      <c r="K250" s="208" t="s">
        <v>146</v>
      </c>
      <c r="L250" s="46"/>
      <c r="M250" s="213" t="s">
        <v>75</v>
      </c>
      <c r="N250" s="214" t="s">
        <v>47</v>
      </c>
      <c r="O250" s="86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147</v>
      </c>
      <c r="AT250" s="217" t="s">
        <v>142</v>
      </c>
      <c r="AU250" s="217" t="s">
        <v>87</v>
      </c>
      <c r="AY250" s="19" t="s">
        <v>140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85</v>
      </c>
      <c r="BK250" s="218">
        <f>ROUND(I250*H250,2)</f>
        <v>0</v>
      </c>
      <c r="BL250" s="19" t="s">
        <v>147</v>
      </c>
      <c r="BM250" s="217" t="s">
        <v>995</v>
      </c>
    </row>
    <row r="251" s="2" customFormat="1">
      <c r="A251" s="40"/>
      <c r="B251" s="41"/>
      <c r="C251" s="42"/>
      <c r="D251" s="219" t="s">
        <v>149</v>
      </c>
      <c r="E251" s="42"/>
      <c r="F251" s="220" t="s">
        <v>996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149</v>
      </c>
      <c r="AU251" s="19" t="s">
        <v>87</v>
      </c>
    </row>
    <row r="252" s="13" customFormat="1">
      <c r="A252" s="13"/>
      <c r="B252" s="224"/>
      <c r="C252" s="225"/>
      <c r="D252" s="219" t="s">
        <v>175</v>
      </c>
      <c r="E252" s="226" t="s">
        <v>75</v>
      </c>
      <c r="F252" s="227" t="s">
        <v>997</v>
      </c>
      <c r="G252" s="225"/>
      <c r="H252" s="228">
        <v>71.757999999999996</v>
      </c>
      <c r="I252" s="229"/>
      <c r="J252" s="225"/>
      <c r="K252" s="225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175</v>
      </c>
      <c r="AU252" s="234" t="s">
        <v>87</v>
      </c>
      <c r="AV252" s="13" t="s">
        <v>87</v>
      </c>
      <c r="AW252" s="13" t="s">
        <v>38</v>
      </c>
      <c r="AX252" s="13" t="s">
        <v>77</v>
      </c>
      <c r="AY252" s="234" t="s">
        <v>140</v>
      </c>
    </row>
    <row r="253" s="13" customFormat="1">
      <c r="A253" s="13"/>
      <c r="B253" s="224"/>
      <c r="C253" s="225"/>
      <c r="D253" s="219" t="s">
        <v>175</v>
      </c>
      <c r="E253" s="226" t="s">
        <v>75</v>
      </c>
      <c r="F253" s="227" t="s">
        <v>998</v>
      </c>
      <c r="G253" s="225"/>
      <c r="H253" s="228">
        <v>-9.4990000000000006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175</v>
      </c>
      <c r="AU253" s="234" t="s">
        <v>87</v>
      </c>
      <c r="AV253" s="13" t="s">
        <v>87</v>
      </c>
      <c r="AW253" s="13" t="s">
        <v>38</v>
      </c>
      <c r="AX253" s="13" t="s">
        <v>77</v>
      </c>
      <c r="AY253" s="234" t="s">
        <v>140</v>
      </c>
    </row>
    <row r="254" s="14" customFormat="1">
      <c r="A254" s="14"/>
      <c r="B254" s="235"/>
      <c r="C254" s="236"/>
      <c r="D254" s="219" t="s">
        <v>175</v>
      </c>
      <c r="E254" s="237" t="s">
        <v>75</v>
      </c>
      <c r="F254" s="238" t="s">
        <v>177</v>
      </c>
      <c r="G254" s="236"/>
      <c r="H254" s="239">
        <v>62.259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5" t="s">
        <v>175</v>
      </c>
      <c r="AU254" s="245" t="s">
        <v>87</v>
      </c>
      <c r="AV254" s="14" t="s">
        <v>155</v>
      </c>
      <c r="AW254" s="14" t="s">
        <v>38</v>
      </c>
      <c r="AX254" s="14" t="s">
        <v>85</v>
      </c>
      <c r="AY254" s="245" t="s">
        <v>140</v>
      </c>
    </row>
    <row r="255" s="2" customFormat="1" ht="16.5" customHeight="1">
      <c r="A255" s="40"/>
      <c r="B255" s="41"/>
      <c r="C255" s="206" t="s">
        <v>393</v>
      </c>
      <c r="D255" s="206" t="s">
        <v>142</v>
      </c>
      <c r="E255" s="207" t="s">
        <v>999</v>
      </c>
      <c r="F255" s="208" t="s">
        <v>435</v>
      </c>
      <c r="G255" s="209" t="s">
        <v>214</v>
      </c>
      <c r="H255" s="210">
        <v>246.19200000000001</v>
      </c>
      <c r="I255" s="211"/>
      <c r="J255" s="212">
        <f>ROUND(I255*H255,2)</f>
        <v>0</v>
      </c>
      <c r="K255" s="208" t="s">
        <v>146</v>
      </c>
      <c r="L255" s="46"/>
      <c r="M255" s="213" t="s">
        <v>75</v>
      </c>
      <c r="N255" s="214" t="s">
        <v>47</v>
      </c>
      <c r="O255" s="86"/>
      <c r="P255" s="215">
        <f>O255*H255</f>
        <v>0</v>
      </c>
      <c r="Q255" s="215">
        <v>0.0063200000000000001</v>
      </c>
      <c r="R255" s="215">
        <f>Q255*H255</f>
        <v>1.55593344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147</v>
      </c>
      <c r="AT255" s="217" t="s">
        <v>142</v>
      </c>
      <c r="AU255" s="217" t="s">
        <v>87</v>
      </c>
      <c r="AY255" s="19" t="s">
        <v>140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85</v>
      </c>
      <c r="BK255" s="218">
        <f>ROUND(I255*H255,2)</f>
        <v>0</v>
      </c>
      <c r="BL255" s="19" t="s">
        <v>147</v>
      </c>
      <c r="BM255" s="217" t="s">
        <v>1000</v>
      </c>
    </row>
    <row r="256" s="2" customFormat="1">
      <c r="A256" s="40"/>
      <c r="B256" s="41"/>
      <c r="C256" s="42"/>
      <c r="D256" s="219" t="s">
        <v>149</v>
      </c>
      <c r="E256" s="42"/>
      <c r="F256" s="220" t="s">
        <v>437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149</v>
      </c>
      <c r="AU256" s="19" t="s">
        <v>87</v>
      </c>
    </row>
    <row r="257" s="13" customFormat="1">
      <c r="A257" s="13"/>
      <c r="B257" s="224"/>
      <c r="C257" s="225"/>
      <c r="D257" s="219" t="s">
        <v>175</v>
      </c>
      <c r="E257" s="226" t="s">
        <v>75</v>
      </c>
      <c r="F257" s="227" t="s">
        <v>1001</v>
      </c>
      <c r="G257" s="225"/>
      <c r="H257" s="228">
        <v>235.27199999999999</v>
      </c>
      <c r="I257" s="229"/>
      <c r="J257" s="225"/>
      <c r="K257" s="225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175</v>
      </c>
      <c r="AU257" s="234" t="s">
        <v>87</v>
      </c>
      <c r="AV257" s="13" t="s">
        <v>87</v>
      </c>
      <c r="AW257" s="13" t="s">
        <v>38</v>
      </c>
      <c r="AX257" s="13" t="s">
        <v>77</v>
      </c>
      <c r="AY257" s="234" t="s">
        <v>140</v>
      </c>
    </row>
    <row r="258" s="13" customFormat="1">
      <c r="A258" s="13"/>
      <c r="B258" s="224"/>
      <c r="C258" s="225"/>
      <c r="D258" s="219" t="s">
        <v>175</v>
      </c>
      <c r="E258" s="226" t="s">
        <v>75</v>
      </c>
      <c r="F258" s="227" t="s">
        <v>1002</v>
      </c>
      <c r="G258" s="225"/>
      <c r="H258" s="228">
        <v>10.92</v>
      </c>
      <c r="I258" s="229"/>
      <c r="J258" s="225"/>
      <c r="K258" s="225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175</v>
      </c>
      <c r="AU258" s="234" t="s">
        <v>87</v>
      </c>
      <c r="AV258" s="13" t="s">
        <v>87</v>
      </c>
      <c r="AW258" s="13" t="s">
        <v>38</v>
      </c>
      <c r="AX258" s="13" t="s">
        <v>77</v>
      </c>
      <c r="AY258" s="234" t="s">
        <v>140</v>
      </c>
    </row>
    <row r="259" s="16" customFormat="1">
      <c r="A259" s="16"/>
      <c r="B259" s="256"/>
      <c r="C259" s="257"/>
      <c r="D259" s="219" t="s">
        <v>175</v>
      </c>
      <c r="E259" s="258" t="s">
        <v>75</v>
      </c>
      <c r="F259" s="259" t="s">
        <v>247</v>
      </c>
      <c r="G259" s="257"/>
      <c r="H259" s="260">
        <v>246.19200000000001</v>
      </c>
      <c r="I259" s="261"/>
      <c r="J259" s="257"/>
      <c r="K259" s="257"/>
      <c r="L259" s="262"/>
      <c r="M259" s="263"/>
      <c r="N259" s="264"/>
      <c r="O259" s="264"/>
      <c r="P259" s="264"/>
      <c r="Q259" s="264"/>
      <c r="R259" s="264"/>
      <c r="S259" s="264"/>
      <c r="T259" s="265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T259" s="266" t="s">
        <v>175</v>
      </c>
      <c r="AU259" s="266" t="s">
        <v>87</v>
      </c>
      <c r="AV259" s="16" t="s">
        <v>147</v>
      </c>
      <c r="AW259" s="16" t="s">
        <v>38</v>
      </c>
      <c r="AX259" s="16" t="s">
        <v>85</v>
      </c>
      <c r="AY259" s="266" t="s">
        <v>140</v>
      </c>
    </row>
    <row r="260" s="2" customFormat="1" ht="16.5" customHeight="1">
      <c r="A260" s="40"/>
      <c r="B260" s="41"/>
      <c r="C260" s="206" t="s">
        <v>399</v>
      </c>
      <c r="D260" s="206" t="s">
        <v>142</v>
      </c>
      <c r="E260" s="207" t="s">
        <v>1003</v>
      </c>
      <c r="F260" s="208" t="s">
        <v>1004</v>
      </c>
      <c r="G260" s="209" t="s">
        <v>299</v>
      </c>
      <c r="H260" s="210">
        <v>0.154</v>
      </c>
      <c r="I260" s="211"/>
      <c r="J260" s="212">
        <f>ROUND(I260*H260,2)</f>
        <v>0</v>
      </c>
      <c r="K260" s="208" t="s">
        <v>146</v>
      </c>
      <c r="L260" s="46"/>
      <c r="M260" s="213" t="s">
        <v>75</v>
      </c>
      <c r="N260" s="214" t="s">
        <v>47</v>
      </c>
      <c r="O260" s="86"/>
      <c r="P260" s="215">
        <f>O260*H260</f>
        <v>0</v>
      </c>
      <c r="Q260" s="215">
        <v>0.85540000000000005</v>
      </c>
      <c r="R260" s="215">
        <f>Q260*H260</f>
        <v>0.1317316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147</v>
      </c>
      <c r="AT260" s="217" t="s">
        <v>142</v>
      </c>
      <c r="AU260" s="217" t="s">
        <v>87</v>
      </c>
      <c r="AY260" s="19" t="s">
        <v>140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85</v>
      </c>
      <c r="BK260" s="218">
        <f>ROUND(I260*H260,2)</f>
        <v>0</v>
      </c>
      <c r="BL260" s="19" t="s">
        <v>147</v>
      </c>
      <c r="BM260" s="217" t="s">
        <v>1005</v>
      </c>
    </row>
    <row r="261" s="2" customFormat="1">
      <c r="A261" s="40"/>
      <c r="B261" s="41"/>
      <c r="C261" s="42"/>
      <c r="D261" s="219" t="s">
        <v>149</v>
      </c>
      <c r="E261" s="42"/>
      <c r="F261" s="220" t="s">
        <v>1006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149</v>
      </c>
      <c r="AU261" s="19" t="s">
        <v>87</v>
      </c>
    </row>
    <row r="262" s="13" customFormat="1">
      <c r="A262" s="13"/>
      <c r="B262" s="224"/>
      <c r="C262" s="225"/>
      <c r="D262" s="219" t="s">
        <v>175</v>
      </c>
      <c r="E262" s="226" t="s">
        <v>75</v>
      </c>
      <c r="F262" s="227" t="s">
        <v>1007</v>
      </c>
      <c r="G262" s="225"/>
      <c r="H262" s="228">
        <v>0.154</v>
      </c>
      <c r="I262" s="229"/>
      <c r="J262" s="225"/>
      <c r="K262" s="225"/>
      <c r="L262" s="230"/>
      <c r="M262" s="231"/>
      <c r="N262" s="232"/>
      <c r="O262" s="232"/>
      <c r="P262" s="232"/>
      <c r="Q262" s="232"/>
      <c r="R262" s="232"/>
      <c r="S262" s="232"/>
      <c r="T262" s="23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4" t="s">
        <v>175</v>
      </c>
      <c r="AU262" s="234" t="s">
        <v>87</v>
      </c>
      <c r="AV262" s="13" t="s">
        <v>87</v>
      </c>
      <c r="AW262" s="13" t="s">
        <v>38</v>
      </c>
      <c r="AX262" s="13" t="s">
        <v>85</v>
      </c>
      <c r="AY262" s="234" t="s">
        <v>140</v>
      </c>
    </row>
    <row r="263" s="12" customFormat="1" ht="22.8" customHeight="1">
      <c r="A263" s="12"/>
      <c r="B263" s="190"/>
      <c r="C263" s="191"/>
      <c r="D263" s="192" t="s">
        <v>76</v>
      </c>
      <c r="E263" s="204" t="s">
        <v>186</v>
      </c>
      <c r="F263" s="204" t="s">
        <v>460</v>
      </c>
      <c r="G263" s="191"/>
      <c r="H263" s="191"/>
      <c r="I263" s="194"/>
      <c r="J263" s="205">
        <f>BK263</f>
        <v>0</v>
      </c>
      <c r="K263" s="191"/>
      <c r="L263" s="196"/>
      <c r="M263" s="197"/>
      <c r="N263" s="198"/>
      <c r="O263" s="198"/>
      <c r="P263" s="199">
        <f>SUM(P264:P314)</f>
        <v>0</v>
      </c>
      <c r="Q263" s="198"/>
      <c r="R263" s="199">
        <f>SUM(R264:R314)</f>
        <v>81.78909800000001</v>
      </c>
      <c r="S263" s="198"/>
      <c r="T263" s="200">
        <f>SUM(T264:T314)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1" t="s">
        <v>85</v>
      </c>
      <c r="AT263" s="202" t="s">
        <v>76</v>
      </c>
      <c r="AU263" s="202" t="s">
        <v>85</v>
      </c>
      <c r="AY263" s="201" t="s">
        <v>140</v>
      </c>
      <c r="BK263" s="203">
        <f>SUM(BK264:BK314)</f>
        <v>0</v>
      </c>
    </row>
    <row r="264" s="2" customFormat="1" ht="21.75" customHeight="1">
      <c r="A264" s="40"/>
      <c r="B264" s="41"/>
      <c r="C264" s="206" t="s">
        <v>412</v>
      </c>
      <c r="D264" s="206" t="s">
        <v>142</v>
      </c>
      <c r="E264" s="207" t="s">
        <v>1008</v>
      </c>
      <c r="F264" s="208" t="s">
        <v>1009</v>
      </c>
      <c r="G264" s="209" t="s">
        <v>145</v>
      </c>
      <c r="H264" s="210">
        <v>492.19999999999999</v>
      </c>
      <c r="I264" s="211"/>
      <c r="J264" s="212">
        <f>ROUND(I264*H264,2)</f>
        <v>0</v>
      </c>
      <c r="K264" s="208" t="s">
        <v>146</v>
      </c>
      <c r="L264" s="46"/>
      <c r="M264" s="213" t="s">
        <v>75</v>
      </c>
      <c r="N264" s="214" t="s">
        <v>47</v>
      </c>
      <c r="O264" s="86"/>
      <c r="P264" s="215">
        <f>O264*H264</f>
        <v>0</v>
      </c>
      <c r="Q264" s="215">
        <v>8.0000000000000007E-05</v>
      </c>
      <c r="R264" s="215">
        <f>Q264*H264</f>
        <v>0.039376000000000001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147</v>
      </c>
      <c r="AT264" s="217" t="s">
        <v>142</v>
      </c>
      <c r="AU264" s="217" t="s">
        <v>87</v>
      </c>
      <c r="AY264" s="19" t="s">
        <v>140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85</v>
      </c>
      <c r="BK264" s="218">
        <f>ROUND(I264*H264,2)</f>
        <v>0</v>
      </c>
      <c r="BL264" s="19" t="s">
        <v>147</v>
      </c>
      <c r="BM264" s="217" t="s">
        <v>1010</v>
      </c>
    </row>
    <row r="265" s="2" customFormat="1">
      <c r="A265" s="40"/>
      <c r="B265" s="41"/>
      <c r="C265" s="42"/>
      <c r="D265" s="219" t="s">
        <v>149</v>
      </c>
      <c r="E265" s="42"/>
      <c r="F265" s="220" t="s">
        <v>1011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149</v>
      </c>
      <c r="AU265" s="19" t="s">
        <v>87</v>
      </c>
    </row>
    <row r="266" s="2" customFormat="1" ht="16.5" customHeight="1">
      <c r="A266" s="40"/>
      <c r="B266" s="41"/>
      <c r="C266" s="267" t="s">
        <v>427</v>
      </c>
      <c r="D266" s="267" t="s">
        <v>321</v>
      </c>
      <c r="E266" s="268" t="s">
        <v>1012</v>
      </c>
      <c r="F266" s="269" t="s">
        <v>1013</v>
      </c>
      <c r="G266" s="270" t="s">
        <v>145</v>
      </c>
      <c r="H266" s="271">
        <v>482.53100000000001</v>
      </c>
      <c r="I266" s="272"/>
      <c r="J266" s="273">
        <f>ROUND(I266*H266,2)</f>
        <v>0</v>
      </c>
      <c r="K266" s="269" t="s">
        <v>146</v>
      </c>
      <c r="L266" s="274"/>
      <c r="M266" s="275" t="s">
        <v>75</v>
      </c>
      <c r="N266" s="276" t="s">
        <v>47</v>
      </c>
      <c r="O266" s="86"/>
      <c r="P266" s="215">
        <f>O266*H266</f>
        <v>0</v>
      </c>
      <c r="Q266" s="215">
        <v>0.071999999999999995</v>
      </c>
      <c r="R266" s="215">
        <f>Q266*H266</f>
        <v>34.742232000000001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186</v>
      </c>
      <c r="AT266" s="217" t="s">
        <v>321</v>
      </c>
      <c r="AU266" s="217" t="s">
        <v>87</v>
      </c>
      <c r="AY266" s="19" t="s">
        <v>140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85</v>
      </c>
      <c r="BK266" s="218">
        <f>ROUND(I266*H266,2)</f>
        <v>0</v>
      </c>
      <c r="BL266" s="19" t="s">
        <v>147</v>
      </c>
      <c r="BM266" s="217" t="s">
        <v>1014</v>
      </c>
    </row>
    <row r="267" s="2" customFormat="1">
      <c r="A267" s="40"/>
      <c r="B267" s="41"/>
      <c r="C267" s="42"/>
      <c r="D267" s="219" t="s">
        <v>149</v>
      </c>
      <c r="E267" s="42"/>
      <c r="F267" s="220" t="s">
        <v>1013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149</v>
      </c>
      <c r="AU267" s="19" t="s">
        <v>87</v>
      </c>
    </row>
    <row r="268" s="13" customFormat="1">
      <c r="A268" s="13"/>
      <c r="B268" s="224"/>
      <c r="C268" s="225"/>
      <c r="D268" s="219" t="s">
        <v>175</v>
      </c>
      <c r="E268" s="226" t="s">
        <v>75</v>
      </c>
      <c r="F268" s="227" t="s">
        <v>956</v>
      </c>
      <c r="G268" s="225"/>
      <c r="H268" s="228">
        <v>492.19999999999999</v>
      </c>
      <c r="I268" s="229"/>
      <c r="J268" s="225"/>
      <c r="K268" s="225"/>
      <c r="L268" s="230"/>
      <c r="M268" s="231"/>
      <c r="N268" s="232"/>
      <c r="O268" s="232"/>
      <c r="P268" s="232"/>
      <c r="Q268" s="232"/>
      <c r="R268" s="232"/>
      <c r="S268" s="232"/>
      <c r="T268" s="23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4" t="s">
        <v>175</v>
      </c>
      <c r="AU268" s="234" t="s">
        <v>87</v>
      </c>
      <c r="AV268" s="13" t="s">
        <v>87</v>
      </c>
      <c r="AW268" s="13" t="s">
        <v>38</v>
      </c>
      <c r="AX268" s="13" t="s">
        <v>77</v>
      </c>
      <c r="AY268" s="234" t="s">
        <v>140</v>
      </c>
    </row>
    <row r="269" s="13" customFormat="1">
      <c r="A269" s="13"/>
      <c r="B269" s="224"/>
      <c r="C269" s="225"/>
      <c r="D269" s="219" t="s">
        <v>175</v>
      </c>
      <c r="E269" s="226" t="s">
        <v>75</v>
      </c>
      <c r="F269" s="227" t="s">
        <v>1015</v>
      </c>
      <c r="G269" s="225"/>
      <c r="H269" s="228">
        <v>-8.4000000000000004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175</v>
      </c>
      <c r="AU269" s="234" t="s">
        <v>87</v>
      </c>
      <c r="AV269" s="13" t="s">
        <v>87</v>
      </c>
      <c r="AW269" s="13" t="s">
        <v>38</v>
      </c>
      <c r="AX269" s="13" t="s">
        <v>77</v>
      </c>
      <c r="AY269" s="234" t="s">
        <v>140</v>
      </c>
    </row>
    <row r="270" s="13" customFormat="1">
      <c r="A270" s="13"/>
      <c r="B270" s="224"/>
      <c r="C270" s="225"/>
      <c r="D270" s="219" t="s">
        <v>175</v>
      </c>
      <c r="E270" s="226" t="s">
        <v>75</v>
      </c>
      <c r="F270" s="227" t="s">
        <v>1016</v>
      </c>
      <c r="G270" s="225"/>
      <c r="H270" s="228">
        <v>-8.4000000000000004</v>
      </c>
      <c r="I270" s="229"/>
      <c r="J270" s="225"/>
      <c r="K270" s="225"/>
      <c r="L270" s="230"/>
      <c r="M270" s="231"/>
      <c r="N270" s="232"/>
      <c r="O270" s="232"/>
      <c r="P270" s="232"/>
      <c r="Q270" s="232"/>
      <c r="R270" s="232"/>
      <c r="S270" s="232"/>
      <c r="T270" s="23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4" t="s">
        <v>175</v>
      </c>
      <c r="AU270" s="234" t="s">
        <v>87</v>
      </c>
      <c r="AV270" s="13" t="s">
        <v>87</v>
      </c>
      <c r="AW270" s="13" t="s">
        <v>38</v>
      </c>
      <c r="AX270" s="13" t="s">
        <v>77</v>
      </c>
      <c r="AY270" s="234" t="s">
        <v>140</v>
      </c>
    </row>
    <row r="271" s="16" customFormat="1">
      <c r="A271" s="16"/>
      <c r="B271" s="256"/>
      <c r="C271" s="257"/>
      <c r="D271" s="219" t="s">
        <v>175</v>
      </c>
      <c r="E271" s="258" t="s">
        <v>75</v>
      </c>
      <c r="F271" s="259" t="s">
        <v>247</v>
      </c>
      <c r="G271" s="257"/>
      <c r="H271" s="260">
        <v>475.39999999999998</v>
      </c>
      <c r="I271" s="261"/>
      <c r="J271" s="257"/>
      <c r="K271" s="257"/>
      <c r="L271" s="262"/>
      <c r="M271" s="263"/>
      <c r="N271" s="264"/>
      <c r="O271" s="264"/>
      <c r="P271" s="264"/>
      <c r="Q271" s="264"/>
      <c r="R271" s="264"/>
      <c r="S271" s="264"/>
      <c r="T271" s="265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T271" s="266" t="s">
        <v>175</v>
      </c>
      <c r="AU271" s="266" t="s">
        <v>87</v>
      </c>
      <c r="AV271" s="16" t="s">
        <v>147</v>
      </c>
      <c r="AW271" s="16" t="s">
        <v>38</v>
      </c>
      <c r="AX271" s="16" t="s">
        <v>85</v>
      </c>
      <c r="AY271" s="266" t="s">
        <v>140</v>
      </c>
    </row>
    <row r="272" s="13" customFormat="1">
      <c r="A272" s="13"/>
      <c r="B272" s="224"/>
      <c r="C272" s="225"/>
      <c r="D272" s="219" t="s">
        <v>175</v>
      </c>
      <c r="E272" s="225"/>
      <c r="F272" s="227" t="s">
        <v>1017</v>
      </c>
      <c r="G272" s="225"/>
      <c r="H272" s="228">
        <v>482.53100000000001</v>
      </c>
      <c r="I272" s="229"/>
      <c r="J272" s="225"/>
      <c r="K272" s="225"/>
      <c r="L272" s="230"/>
      <c r="M272" s="231"/>
      <c r="N272" s="232"/>
      <c r="O272" s="232"/>
      <c r="P272" s="232"/>
      <c r="Q272" s="232"/>
      <c r="R272" s="232"/>
      <c r="S272" s="232"/>
      <c r="T272" s="23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4" t="s">
        <v>175</v>
      </c>
      <c r="AU272" s="234" t="s">
        <v>87</v>
      </c>
      <c r="AV272" s="13" t="s">
        <v>87</v>
      </c>
      <c r="AW272" s="13" t="s">
        <v>4</v>
      </c>
      <c r="AX272" s="13" t="s">
        <v>85</v>
      </c>
      <c r="AY272" s="234" t="s">
        <v>140</v>
      </c>
    </row>
    <row r="273" s="2" customFormat="1" ht="16.5" customHeight="1">
      <c r="A273" s="40"/>
      <c r="B273" s="41"/>
      <c r="C273" s="267" t="s">
        <v>433</v>
      </c>
      <c r="D273" s="267" t="s">
        <v>321</v>
      </c>
      <c r="E273" s="268" t="s">
        <v>1018</v>
      </c>
      <c r="F273" s="269" t="s">
        <v>1019</v>
      </c>
      <c r="G273" s="270" t="s">
        <v>372</v>
      </c>
      <c r="H273" s="271">
        <v>14</v>
      </c>
      <c r="I273" s="272"/>
      <c r="J273" s="273">
        <f>ROUND(I273*H273,2)</f>
        <v>0</v>
      </c>
      <c r="K273" s="269" t="s">
        <v>146</v>
      </c>
      <c r="L273" s="274"/>
      <c r="M273" s="275" t="s">
        <v>75</v>
      </c>
      <c r="N273" s="276" t="s">
        <v>47</v>
      </c>
      <c r="O273" s="86"/>
      <c r="P273" s="215">
        <f>O273*H273</f>
        <v>0</v>
      </c>
      <c r="Q273" s="215">
        <v>0.056000000000000001</v>
      </c>
      <c r="R273" s="215">
        <f>Q273*H273</f>
        <v>0.78400000000000003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186</v>
      </c>
      <c r="AT273" s="217" t="s">
        <v>321</v>
      </c>
      <c r="AU273" s="217" t="s">
        <v>87</v>
      </c>
      <c r="AY273" s="19" t="s">
        <v>140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85</v>
      </c>
      <c r="BK273" s="218">
        <f>ROUND(I273*H273,2)</f>
        <v>0</v>
      </c>
      <c r="BL273" s="19" t="s">
        <v>147</v>
      </c>
      <c r="BM273" s="217" t="s">
        <v>1020</v>
      </c>
    </row>
    <row r="274" s="2" customFormat="1">
      <c r="A274" s="40"/>
      <c r="B274" s="41"/>
      <c r="C274" s="42"/>
      <c r="D274" s="219" t="s">
        <v>149</v>
      </c>
      <c r="E274" s="42"/>
      <c r="F274" s="220" t="s">
        <v>1019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149</v>
      </c>
      <c r="AU274" s="19" t="s">
        <v>87</v>
      </c>
    </row>
    <row r="275" s="2" customFormat="1" ht="21.75" customHeight="1">
      <c r="A275" s="40"/>
      <c r="B275" s="41"/>
      <c r="C275" s="267" t="s">
        <v>439</v>
      </c>
      <c r="D275" s="267" t="s">
        <v>321</v>
      </c>
      <c r="E275" s="268" t="s">
        <v>1021</v>
      </c>
      <c r="F275" s="269" t="s">
        <v>1022</v>
      </c>
      <c r="G275" s="270" t="s">
        <v>372</v>
      </c>
      <c r="H275" s="271">
        <v>14</v>
      </c>
      <c r="I275" s="272"/>
      <c r="J275" s="273">
        <f>ROUND(I275*H275,2)</f>
        <v>0</v>
      </c>
      <c r="K275" s="269" t="s">
        <v>146</v>
      </c>
      <c r="L275" s="274"/>
      <c r="M275" s="275" t="s">
        <v>75</v>
      </c>
      <c r="N275" s="276" t="s">
        <v>47</v>
      </c>
      <c r="O275" s="86"/>
      <c r="P275" s="215">
        <f>O275*H275</f>
        <v>0</v>
      </c>
      <c r="Q275" s="215">
        <v>0.044999999999999998</v>
      </c>
      <c r="R275" s="215">
        <f>Q275*H275</f>
        <v>0.63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186</v>
      </c>
      <c r="AT275" s="217" t="s">
        <v>321</v>
      </c>
      <c r="AU275" s="217" t="s">
        <v>87</v>
      </c>
      <c r="AY275" s="19" t="s">
        <v>140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85</v>
      </c>
      <c r="BK275" s="218">
        <f>ROUND(I275*H275,2)</f>
        <v>0</v>
      </c>
      <c r="BL275" s="19" t="s">
        <v>147</v>
      </c>
      <c r="BM275" s="217" t="s">
        <v>1023</v>
      </c>
    </row>
    <row r="276" s="2" customFormat="1">
      <c r="A276" s="40"/>
      <c r="B276" s="41"/>
      <c r="C276" s="42"/>
      <c r="D276" s="219" t="s">
        <v>149</v>
      </c>
      <c r="E276" s="42"/>
      <c r="F276" s="220" t="s">
        <v>1022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149</v>
      </c>
      <c r="AU276" s="19" t="s">
        <v>87</v>
      </c>
    </row>
    <row r="277" s="2" customFormat="1" ht="16.5" customHeight="1">
      <c r="A277" s="40"/>
      <c r="B277" s="41"/>
      <c r="C277" s="206" t="s">
        <v>454</v>
      </c>
      <c r="D277" s="206" t="s">
        <v>142</v>
      </c>
      <c r="E277" s="207" t="s">
        <v>1024</v>
      </c>
      <c r="F277" s="208" t="s">
        <v>1025</v>
      </c>
      <c r="G277" s="209" t="s">
        <v>372</v>
      </c>
      <c r="H277" s="210">
        <v>2</v>
      </c>
      <c r="I277" s="211"/>
      <c r="J277" s="212">
        <f>ROUND(I277*H277,2)</f>
        <v>0</v>
      </c>
      <c r="K277" s="208" t="s">
        <v>146</v>
      </c>
      <c r="L277" s="46"/>
      <c r="M277" s="213" t="s">
        <v>75</v>
      </c>
      <c r="N277" s="214" t="s">
        <v>47</v>
      </c>
      <c r="O277" s="86"/>
      <c r="P277" s="215">
        <f>O277*H277</f>
        <v>0</v>
      </c>
      <c r="Q277" s="215">
        <v>9.0000000000000006E-05</v>
      </c>
      <c r="R277" s="215">
        <f>Q277*H277</f>
        <v>0.00018000000000000001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147</v>
      </c>
      <c r="AT277" s="217" t="s">
        <v>142</v>
      </c>
      <c r="AU277" s="217" t="s">
        <v>87</v>
      </c>
      <c r="AY277" s="19" t="s">
        <v>140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85</v>
      </c>
      <c r="BK277" s="218">
        <f>ROUND(I277*H277,2)</f>
        <v>0</v>
      </c>
      <c r="BL277" s="19" t="s">
        <v>147</v>
      </c>
      <c r="BM277" s="217" t="s">
        <v>1026</v>
      </c>
    </row>
    <row r="278" s="2" customFormat="1">
      <c r="A278" s="40"/>
      <c r="B278" s="41"/>
      <c r="C278" s="42"/>
      <c r="D278" s="219" t="s">
        <v>149</v>
      </c>
      <c r="E278" s="42"/>
      <c r="F278" s="220" t="s">
        <v>1027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149</v>
      </c>
      <c r="AU278" s="19" t="s">
        <v>87</v>
      </c>
    </row>
    <row r="279" s="2" customFormat="1" ht="16.5" customHeight="1">
      <c r="A279" s="40"/>
      <c r="B279" s="41"/>
      <c r="C279" s="267" t="s">
        <v>461</v>
      </c>
      <c r="D279" s="267" t="s">
        <v>321</v>
      </c>
      <c r="E279" s="268" t="s">
        <v>1028</v>
      </c>
      <c r="F279" s="269" t="s">
        <v>1029</v>
      </c>
      <c r="G279" s="270" t="s">
        <v>372</v>
      </c>
      <c r="H279" s="271">
        <v>2</v>
      </c>
      <c r="I279" s="272"/>
      <c r="J279" s="273">
        <f>ROUND(I279*H279,2)</f>
        <v>0</v>
      </c>
      <c r="K279" s="269" t="s">
        <v>146</v>
      </c>
      <c r="L279" s="274"/>
      <c r="M279" s="275" t="s">
        <v>75</v>
      </c>
      <c r="N279" s="276" t="s">
        <v>47</v>
      </c>
      <c r="O279" s="86"/>
      <c r="P279" s="215">
        <f>O279*H279</f>
        <v>0</v>
      </c>
      <c r="Q279" s="215">
        <v>0.010999999999999999</v>
      </c>
      <c r="R279" s="215">
        <f>Q279*H279</f>
        <v>0.021999999999999999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186</v>
      </c>
      <c r="AT279" s="217" t="s">
        <v>321</v>
      </c>
      <c r="AU279" s="217" t="s">
        <v>87</v>
      </c>
      <c r="AY279" s="19" t="s">
        <v>140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85</v>
      </c>
      <c r="BK279" s="218">
        <f>ROUND(I279*H279,2)</f>
        <v>0</v>
      </c>
      <c r="BL279" s="19" t="s">
        <v>147</v>
      </c>
      <c r="BM279" s="217" t="s">
        <v>1030</v>
      </c>
    </row>
    <row r="280" s="2" customFormat="1">
      <c r="A280" s="40"/>
      <c r="B280" s="41"/>
      <c r="C280" s="42"/>
      <c r="D280" s="219" t="s">
        <v>149</v>
      </c>
      <c r="E280" s="42"/>
      <c r="F280" s="220" t="s">
        <v>1029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149</v>
      </c>
      <c r="AU280" s="19" t="s">
        <v>87</v>
      </c>
    </row>
    <row r="281" s="2" customFormat="1" ht="16.5" customHeight="1">
      <c r="A281" s="40"/>
      <c r="B281" s="41"/>
      <c r="C281" s="206" t="s">
        <v>466</v>
      </c>
      <c r="D281" s="206" t="s">
        <v>142</v>
      </c>
      <c r="E281" s="207" t="s">
        <v>1031</v>
      </c>
      <c r="F281" s="208" t="s">
        <v>1032</v>
      </c>
      <c r="G281" s="209" t="s">
        <v>1033</v>
      </c>
      <c r="H281" s="210">
        <v>14</v>
      </c>
      <c r="I281" s="211"/>
      <c r="J281" s="212">
        <f>ROUND(I281*H281,2)</f>
        <v>0</v>
      </c>
      <c r="K281" s="208" t="s">
        <v>146</v>
      </c>
      <c r="L281" s="46"/>
      <c r="M281" s="213" t="s">
        <v>75</v>
      </c>
      <c r="N281" s="214" t="s">
        <v>47</v>
      </c>
      <c r="O281" s="86"/>
      <c r="P281" s="215">
        <f>O281*H281</f>
        <v>0</v>
      </c>
      <c r="Q281" s="215">
        <v>0.00031</v>
      </c>
      <c r="R281" s="215">
        <f>Q281*H281</f>
        <v>0.0043400000000000001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147</v>
      </c>
      <c r="AT281" s="217" t="s">
        <v>142</v>
      </c>
      <c r="AU281" s="217" t="s">
        <v>87</v>
      </c>
      <c r="AY281" s="19" t="s">
        <v>140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85</v>
      </c>
      <c r="BK281" s="218">
        <f>ROUND(I281*H281,2)</f>
        <v>0</v>
      </c>
      <c r="BL281" s="19" t="s">
        <v>147</v>
      </c>
      <c r="BM281" s="217" t="s">
        <v>1034</v>
      </c>
    </row>
    <row r="282" s="2" customFormat="1">
      <c r="A282" s="40"/>
      <c r="B282" s="41"/>
      <c r="C282" s="42"/>
      <c r="D282" s="219" t="s">
        <v>149</v>
      </c>
      <c r="E282" s="42"/>
      <c r="F282" s="220" t="s">
        <v>1035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149</v>
      </c>
      <c r="AU282" s="19" t="s">
        <v>87</v>
      </c>
    </row>
    <row r="283" s="2" customFormat="1" ht="16.5" customHeight="1">
      <c r="A283" s="40"/>
      <c r="B283" s="41"/>
      <c r="C283" s="206" t="s">
        <v>470</v>
      </c>
      <c r="D283" s="206" t="s">
        <v>142</v>
      </c>
      <c r="E283" s="207" t="s">
        <v>1036</v>
      </c>
      <c r="F283" s="208" t="s">
        <v>1037</v>
      </c>
      <c r="G283" s="209" t="s">
        <v>372</v>
      </c>
      <c r="H283" s="210">
        <v>13</v>
      </c>
      <c r="I283" s="211"/>
      <c r="J283" s="212">
        <f>ROUND(I283*H283,2)</f>
        <v>0</v>
      </c>
      <c r="K283" s="208" t="s">
        <v>146</v>
      </c>
      <c r="L283" s="46"/>
      <c r="M283" s="213" t="s">
        <v>75</v>
      </c>
      <c r="N283" s="214" t="s">
        <v>47</v>
      </c>
      <c r="O283" s="86"/>
      <c r="P283" s="215">
        <f>O283*H283</f>
        <v>0</v>
      </c>
      <c r="Q283" s="215">
        <v>0.035729999999999998</v>
      </c>
      <c r="R283" s="215">
        <f>Q283*H283</f>
        <v>0.46448999999999996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147</v>
      </c>
      <c r="AT283" s="217" t="s">
        <v>142</v>
      </c>
      <c r="AU283" s="217" t="s">
        <v>87</v>
      </c>
      <c r="AY283" s="19" t="s">
        <v>140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85</v>
      </c>
      <c r="BK283" s="218">
        <f>ROUND(I283*H283,2)</f>
        <v>0</v>
      </c>
      <c r="BL283" s="19" t="s">
        <v>147</v>
      </c>
      <c r="BM283" s="217" t="s">
        <v>1038</v>
      </c>
    </row>
    <row r="284" s="2" customFormat="1">
      <c r="A284" s="40"/>
      <c r="B284" s="41"/>
      <c r="C284" s="42"/>
      <c r="D284" s="219" t="s">
        <v>149</v>
      </c>
      <c r="E284" s="42"/>
      <c r="F284" s="220" t="s">
        <v>1039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149</v>
      </c>
      <c r="AU284" s="19" t="s">
        <v>87</v>
      </c>
    </row>
    <row r="285" s="13" customFormat="1">
      <c r="A285" s="13"/>
      <c r="B285" s="224"/>
      <c r="C285" s="225"/>
      <c r="D285" s="219" t="s">
        <v>175</v>
      </c>
      <c r="E285" s="226" t="s">
        <v>75</v>
      </c>
      <c r="F285" s="227" t="s">
        <v>1040</v>
      </c>
      <c r="G285" s="225"/>
      <c r="H285" s="228">
        <v>2.3380000000000001</v>
      </c>
      <c r="I285" s="229"/>
      <c r="J285" s="225"/>
      <c r="K285" s="225"/>
      <c r="L285" s="230"/>
      <c r="M285" s="231"/>
      <c r="N285" s="232"/>
      <c r="O285" s="232"/>
      <c r="P285" s="232"/>
      <c r="Q285" s="232"/>
      <c r="R285" s="232"/>
      <c r="S285" s="232"/>
      <c r="T285" s="23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4" t="s">
        <v>175</v>
      </c>
      <c r="AU285" s="234" t="s">
        <v>87</v>
      </c>
      <c r="AV285" s="13" t="s">
        <v>87</v>
      </c>
      <c r="AW285" s="13" t="s">
        <v>38</v>
      </c>
      <c r="AX285" s="13" t="s">
        <v>77</v>
      </c>
      <c r="AY285" s="234" t="s">
        <v>140</v>
      </c>
    </row>
    <row r="286" s="13" customFormat="1">
      <c r="A286" s="13"/>
      <c r="B286" s="224"/>
      <c r="C286" s="225"/>
      <c r="D286" s="219" t="s">
        <v>175</v>
      </c>
      <c r="E286" s="226" t="s">
        <v>75</v>
      </c>
      <c r="F286" s="227" t="s">
        <v>1041</v>
      </c>
      <c r="G286" s="225"/>
      <c r="H286" s="228">
        <v>1.397</v>
      </c>
      <c r="I286" s="229"/>
      <c r="J286" s="225"/>
      <c r="K286" s="225"/>
      <c r="L286" s="230"/>
      <c r="M286" s="231"/>
      <c r="N286" s="232"/>
      <c r="O286" s="232"/>
      <c r="P286" s="232"/>
      <c r="Q286" s="232"/>
      <c r="R286" s="232"/>
      <c r="S286" s="232"/>
      <c r="T286" s="23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4" t="s">
        <v>175</v>
      </c>
      <c r="AU286" s="234" t="s">
        <v>87</v>
      </c>
      <c r="AV286" s="13" t="s">
        <v>87</v>
      </c>
      <c r="AW286" s="13" t="s">
        <v>38</v>
      </c>
      <c r="AX286" s="13" t="s">
        <v>77</v>
      </c>
      <c r="AY286" s="234" t="s">
        <v>140</v>
      </c>
    </row>
    <row r="287" s="15" customFormat="1">
      <c r="A287" s="15"/>
      <c r="B287" s="246"/>
      <c r="C287" s="247"/>
      <c r="D287" s="219" t="s">
        <v>175</v>
      </c>
      <c r="E287" s="248" t="s">
        <v>75</v>
      </c>
      <c r="F287" s="249" t="s">
        <v>1042</v>
      </c>
      <c r="G287" s="247"/>
      <c r="H287" s="248" t="s">
        <v>75</v>
      </c>
      <c r="I287" s="250"/>
      <c r="J287" s="247"/>
      <c r="K287" s="247"/>
      <c r="L287" s="251"/>
      <c r="M287" s="252"/>
      <c r="N287" s="253"/>
      <c r="O287" s="253"/>
      <c r="P287" s="253"/>
      <c r="Q287" s="253"/>
      <c r="R287" s="253"/>
      <c r="S287" s="253"/>
      <c r="T287" s="254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55" t="s">
        <v>175</v>
      </c>
      <c r="AU287" s="255" t="s">
        <v>87</v>
      </c>
      <c r="AV287" s="15" t="s">
        <v>85</v>
      </c>
      <c r="AW287" s="15" t="s">
        <v>38</v>
      </c>
      <c r="AX287" s="15" t="s">
        <v>77</v>
      </c>
      <c r="AY287" s="255" t="s">
        <v>140</v>
      </c>
    </row>
    <row r="288" s="13" customFormat="1">
      <c r="A288" s="13"/>
      <c r="B288" s="224"/>
      <c r="C288" s="225"/>
      <c r="D288" s="219" t="s">
        <v>175</v>
      </c>
      <c r="E288" s="226" t="s">
        <v>75</v>
      </c>
      <c r="F288" s="227" t="s">
        <v>1043</v>
      </c>
      <c r="G288" s="225"/>
      <c r="H288" s="228">
        <v>13</v>
      </c>
      <c r="I288" s="229"/>
      <c r="J288" s="225"/>
      <c r="K288" s="225"/>
      <c r="L288" s="230"/>
      <c r="M288" s="231"/>
      <c r="N288" s="232"/>
      <c r="O288" s="232"/>
      <c r="P288" s="232"/>
      <c r="Q288" s="232"/>
      <c r="R288" s="232"/>
      <c r="S288" s="232"/>
      <c r="T288" s="23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4" t="s">
        <v>175</v>
      </c>
      <c r="AU288" s="234" t="s">
        <v>87</v>
      </c>
      <c r="AV288" s="13" t="s">
        <v>87</v>
      </c>
      <c r="AW288" s="13" t="s">
        <v>38</v>
      </c>
      <c r="AX288" s="13" t="s">
        <v>85</v>
      </c>
      <c r="AY288" s="234" t="s">
        <v>140</v>
      </c>
    </row>
    <row r="289" s="2" customFormat="1" ht="16.5" customHeight="1">
      <c r="A289" s="40"/>
      <c r="B289" s="41"/>
      <c r="C289" s="206" t="s">
        <v>474</v>
      </c>
      <c r="D289" s="206" t="s">
        <v>142</v>
      </c>
      <c r="E289" s="207" t="s">
        <v>1044</v>
      </c>
      <c r="F289" s="208" t="s">
        <v>1045</v>
      </c>
      <c r="G289" s="209" t="s">
        <v>372</v>
      </c>
      <c r="H289" s="210">
        <v>20</v>
      </c>
      <c r="I289" s="211"/>
      <c r="J289" s="212">
        <f>ROUND(I289*H289,2)</f>
        <v>0</v>
      </c>
      <c r="K289" s="208" t="s">
        <v>146</v>
      </c>
      <c r="L289" s="46"/>
      <c r="M289" s="213" t="s">
        <v>75</v>
      </c>
      <c r="N289" s="214" t="s">
        <v>47</v>
      </c>
      <c r="O289" s="86"/>
      <c r="P289" s="215">
        <f>O289*H289</f>
        <v>0</v>
      </c>
      <c r="Q289" s="215">
        <v>0.010189999999999999</v>
      </c>
      <c r="R289" s="215">
        <f>Q289*H289</f>
        <v>0.20379999999999998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147</v>
      </c>
      <c r="AT289" s="217" t="s">
        <v>142</v>
      </c>
      <c r="AU289" s="217" t="s">
        <v>87</v>
      </c>
      <c r="AY289" s="19" t="s">
        <v>140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85</v>
      </c>
      <c r="BK289" s="218">
        <f>ROUND(I289*H289,2)</f>
        <v>0</v>
      </c>
      <c r="BL289" s="19" t="s">
        <v>147</v>
      </c>
      <c r="BM289" s="217" t="s">
        <v>1046</v>
      </c>
    </row>
    <row r="290" s="2" customFormat="1">
      <c r="A290" s="40"/>
      <c r="B290" s="41"/>
      <c r="C290" s="42"/>
      <c r="D290" s="219" t="s">
        <v>149</v>
      </c>
      <c r="E290" s="42"/>
      <c r="F290" s="220" t="s">
        <v>1045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149</v>
      </c>
      <c r="AU290" s="19" t="s">
        <v>87</v>
      </c>
    </row>
    <row r="291" s="2" customFormat="1" ht="16.5" customHeight="1">
      <c r="A291" s="40"/>
      <c r="B291" s="41"/>
      <c r="C291" s="267" t="s">
        <v>479</v>
      </c>
      <c r="D291" s="267" t="s">
        <v>321</v>
      </c>
      <c r="E291" s="268" t="s">
        <v>1047</v>
      </c>
      <c r="F291" s="269" t="s">
        <v>1048</v>
      </c>
      <c r="G291" s="270" t="s">
        <v>372</v>
      </c>
      <c r="H291" s="271">
        <v>6</v>
      </c>
      <c r="I291" s="272"/>
      <c r="J291" s="273">
        <f>ROUND(I291*H291,2)</f>
        <v>0</v>
      </c>
      <c r="K291" s="269" t="s">
        <v>146</v>
      </c>
      <c r="L291" s="274"/>
      <c r="M291" s="275" t="s">
        <v>75</v>
      </c>
      <c r="N291" s="276" t="s">
        <v>47</v>
      </c>
      <c r="O291" s="86"/>
      <c r="P291" s="215">
        <f>O291*H291</f>
        <v>0</v>
      </c>
      <c r="Q291" s="215">
        <v>0.254</v>
      </c>
      <c r="R291" s="215">
        <f>Q291*H291</f>
        <v>1.524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186</v>
      </c>
      <c r="AT291" s="217" t="s">
        <v>321</v>
      </c>
      <c r="AU291" s="217" t="s">
        <v>87</v>
      </c>
      <c r="AY291" s="19" t="s">
        <v>140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85</v>
      </c>
      <c r="BK291" s="218">
        <f>ROUND(I291*H291,2)</f>
        <v>0</v>
      </c>
      <c r="BL291" s="19" t="s">
        <v>147</v>
      </c>
      <c r="BM291" s="217" t="s">
        <v>1049</v>
      </c>
    </row>
    <row r="292" s="2" customFormat="1">
      <c r="A292" s="40"/>
      <c r="B292" s="41"/>
      <c r="C292" s="42"/>
      <c r="D292" s="219" t="s">
        <v>149</v>
      </c>
      <c r="E292" s="42"/>
      <c r="F292" s="220" t="s">
        <v>1048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149</v>
      </c>
      <c r="AU292" s="19" t="s">
        <v>87</v>
      </c>
    </row>
    <row r="293" s="2" customFormat="1" ht="16.5" customHeight="1">
      <c r="A293" s="40"/>
      <c r="B293" s="41"/>
      <c r="C293" s="267" t="s">
        <v>488</v>
      </c>
      <c r="D293" s="267" t="s">
        <v>321</v>
      </c>
      <c r="E293" s="268" t="s">
        <v>1050</v>
      </c>
      <c r="F293" s="269" t="s">
        <v>1051</v>
      </c>
      <c r="G293" s="270" t="s">
        <v>372</v>
      </c>
      <c r="H293" s="271">
        <v>9</v>
      </c>
      <c r="I293" s="272"/>
      <c r="J293" s="273">
        <f>ROUND(I293*H293,2)</f>
        <v>0</v>
      </c>
      <c r="K293" s="269" t="s">
        <v>146</v>
      </c>
      <c r="L293" s="274"/>
      <c r="M293" s="275" t="s">
        <v>75</v>
      </c>
      <c r="N293" s="276" t="s">
        <v>47</v>
      </c>
      <c r="O293" s="86"/>
      <c r="P293" s="215">
        <f>O293*H293</f>
        <v>0</v>
      </c>
      <c r="Q293" s="215">
        <v>0.50600000000000001</v>
      </c>
      <c r="R293" s="215">
        <f>Q293*H293</f>
        <v>4.5540000000000003</v>
      </c>
      <c r="S293" s="215">
        <v>0</v>
      </c>
      <c r="T293" s="21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186</v>
      </c>
      <c r="AT293" s="217" t="s">
        <v>321</v>
      </c>
      <c r="AU293" s="217" t="s">
        <v>87</v>
      </c>
      <c r="AY293" s="19" t="s">
        <v>140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9" t="s">
        <v>85</v>
      </c>
      <c r="BK293" s="218">
        <f>ROUND(I293*H293,2)</f>
        <v>0</v>
      </c>
      <c r="BL293" s="19" t="s">
        <v>147</v>
      </c>
      <c r="BM293" s="217" t="s">
        <v>1052</v>
      </c>
    </row>
    <row r="294" s="2" customFormat="1">
      <c r="A294" s="40"/>
      <c r="B294" s="41"/>
      <c r="C294" s="42"/>
      <c r="D294" s="219" t="s">
        <v>149</v>
      </c>
      <c r="E294" s="42"/>
      <c r="F294" s="220" t="s">
        <v>1051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149</v>
      </c>
      <c r="AU294" s="19" t="s">
        <v>87</v>
      </c>
    </row>
    <row r="295" s="2" customFormat="1" ht="16.5" customHeight="1">
      <c r="A295" s="40"/>
      <c r="B295" s="41"/>
      <c r="C295" s="267" t="s">
        <v>493</v>
      </c>
      <c r="D295" s="267" t="s">
        <v>321</v>
      </c>
      <c r="E295" s="268" t="s">
        <v>1053</v>
      </c>
      <c r="F295" s="269" t="s">
        <v>1054</v>
      </c>
      <c r="G295" s="270" t="s">
        <v>372</v>
      </c>
      <c r="H295" s="271">
        <v>5</v>
      </c>
      <c r="I295" s="272"/>
      <c r="J295" s="273">
        <f>ROUND(I295*H295,2)</f>
        <v>0</v>
      </c>
      <c r="K295" s="269" t="s">
        <v>146</v>
      </c>
      <c r="L295" s="274"/>
      <c r="M295" s="275" t="s">
        <v>75</v>
      </c>
      <c r="N295" s="276" t="s">
        <v>47</v>
      </c>
      <c r="O295" s="86"/>
      <c r="P295" s="215">
        <f>O295*H295</f>
        <v>0</v>
      </c>
      <c r="Q295" s="215">
        <v>1.0129999999999999</v>
      </c>
      <c r="R295" s="215">
        <f>Q295*H295</f>
        <v>5.0649999999999995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186</v>
      </c>
      <c r="AT295" s="217" t="s">
        <v>321</v>
      </c>
      <c r="AU295" s="217" t="s">
        <v>87</v>
      </c>
      <c r="AY295" s="19" t="s">
        <v>140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85</v>
      </c>
      <c r="BK295" s="218">
        <f>ROUND(I295*H295,2)</f>
        <v>0</v>
      </c>
      <c r="BL295" s="19" t="s">
        <v>147</v>
      </c>
      <c r="BM295" s="217" t="s">
        <v>1055</v>
      </c>
    </row>
    <row r="296" s="2" customFormat="1">
      <c r="A296" s="40"/>
      <c r="B296" s="41"/>
      <c r="C296" s="42"/>
      <c r="D296" s="219" t="s">
        <v>149</v>
      </c>
      <c r="E296" s="42"/>
      <c r="F296" s="220" t="s">
        <v>1054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149</v>
      </c>
      <c r="AU296" s="19" t="s">
        <v>87</v>
      </c>
    </row>
    <row r="297" s="2" customFormat="1" ht="16.5" customHeight="1">
      <c r="A297" s="40"/>
      <c r="B297" s="41"/>
      <c r="C297" s="267" t="s">
        <v>498</v>
      </c>
      <c r="D297" s="267" t="s">
        <v>321</v>
      </c>
      <c r="E297" s="268" t="s">
        <v>1056</v>
      </c>
      <c r="F297" s="269" t="s">
        <v>1057</v>
      </c>
      <c r="G297" s="270" t="s">
        <v>372</v>
      </c>
      <c r="H297" s="271">
        <v>20</v>
      </c>
      <c r="I297" s="272"/>
      <c r="J297" s="273">
        <f>ROUND(I297*H297,2)</f>
        <v>0</v>
      </c>
      <c r="K297" s="269" t="s">
        <v>146</v>
      </c>
      <c r="L297" s="274"/>
      <c r="M297" s="275" t="s">
        <v>75</v>
      </c>
      <c r="N297" s="276" t="s">
        <v>47</v>
      </c>
      <c r="O297" s="86"/>
      <c r="P297" s="215">
        <f>O297*H297</f>
        <v>0</v>
      </c>
      <c r="Q297" s="215">
        <v>0.002</v>
      </c>
      <c r="R297" s="215">
        <f>Q297*H297</f>
        <v>0.040000000000000001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186</v>
      </c>
      <c r="AT297" s="217" t="s">
        <v>321</v>
      </c>
      <c r="AU297" s="217" t="s">
        <v>87</v>
      </c>
      <c r="AY297" s="19" t="s">
        <v>140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85</v>
      </c>
      <c r="BK297" s="218">
        <f>ROUND(I297*H297,2)</f>
        <v>0</v>
      </c>
      <c r="BL297" s="19" t="s">
        <v>147</v>
      </c>
      <c r="BM297" s="217" t="s">
        <v>1058</v>
      </c>
    </row>
    <row r="298" s="2" customFormat="1">
      <c r="A298" s="40"/>
      <c r="B298" s="41"/>
      <c r="C298" s="42"/>
      <c r="D298" s="219" t="s">
        <v>149</v>
      </c>
      <c r="E298" s="42"/>
      <c r="F298" s="220" t="s">
        <v>1057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149</v>
      </c>
      <c r="AU298" s="19" t="s">
        <v>87</v>
      </c>
    </row>
    <row r="299" s="2" customFormat="1" ht="16.5" customHeight="1">
      <c r="A299" s="40"/>
      <c r="B299" s="41"/>
      <c r="C299" s="206" t="s">
        <v>506</v>
      </c>
      <c r="D299" s="206" t="s">
        <v>142</v>
      </c>
      <c r="E299" s="207" t="s">
        <v>795</v>
      </c>
      <c r="F299" s="208" t="s">
        <v>796</v>
      </c>
      <c r="G299" s="209" t="s">
        <v>372</v>
      </c>
      <c r="H299" s="210">
        <v>13</v>
      </c>
      <c r="I299" s="211"/>
      <c r="J299" s="212">
        <f>ROUND(I299*H299,2)</f>
        <v>0</v>
      </c>
      <c r="K299" s="208" t="s">
        <v>146</v>
      </c>
      <c r="L299" s="46"/>
      <c r="M299" s="213" t="s">
        <v>75</v>
      </c>
      <c r="N299" s="214" t="s">
        <v>47</v>
      </c>
      <c r="O299" s="86"/>
      <c r="P299" s="215">
        <f>O299*H299</f>
        <v>0</v>
      </c>
      <c r="Q299" s="215">
        <v>0.01248</v>
      </c>
      <c r="R299" s="215">
        <f>Q299*H299</f>
        <v>0.16224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147</v>
      </c>
      <c r="AT299" s="217" t="s">
        <v>142</v>
      </c>
      <c r="AU299" s="217" t="s">
        <v>87</v>
      </c>
      <c r="AY299" s="19" t="s">
        <v>140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85</v>
      </c>
      <c r="BK299" s="218">
        <f>ROUND(I299*H299,2)</f>
        <v>0</v>
      </c>
      <c r="BL299" s="19" t="s">
        <v>147</v>
      </c>
      <c r="BM299" s="217" t="s">
        <v>1059</v>
      </c>
    </row>
    <row r="300" s="2" customFormat="1">
      <c r="A300" s="40"/>
      <c r="B300" s="41"/>
      <c r="C300" s="42"/>
      <c r="D300" s="219" t="s">
        <v>149</v>
      </c>
      <c r="E300" s="42"/>
      <c r="F300" s="220" t="s">
        <v>796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149</v>
      </c>
      <c r="AU300" s="19" t="s">
        <v>87</v>
      </c>
    </row>
    <row r="301" s="2" customFormat="1" ht="16.5" customHeight="1">
      <c r="A301" s="40"/>
      <c r="B301" s="41"/>
      <c r="C301" s="267" t="s">
        <v>511</v>
      </c>
      <c r="D301" s="267" t="s">
        <v>321</v>
      </c>
      <c r="E301" s="268" t="s">
        <v>799</v>
      </c>
      <c r="F301" s="269" t="s">
        <v>800</v>
      </c>
      <c r="G301" s="270" t="s">
        <v>372</v>
      </c>
      <c r="H301" s="271">
        <v>13</v>
      </c>
      <c r="I301" s="272"/>
      <c r="J301" s="273">
        <f>ROUND(I301*H301,2)</f>
        <v>0</v>
      </c>
      <c r="K301" s="269" t="s">
        <v>146</v>
      </c>
      <c r="L301" s="274"/>
      <c r="M301" s="275" t="s">
        <v>75</v>
      </c>
      <c r="N301" s="276" t="s">
        <v>47</v>
      </c>
      <c r="O301" s="86"/>
      <c r="P301" s="215">
        <f>O301*H301</f>
        <v>0</v>
      </c>
      <c r="Q301" s="215">
        <v>0.58499999999999996</v>
      </c>
      <c r="R301" s="215">
        <f>Q301*H301</f>
        <v>7.6049999999999995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186</v>
      </c>
      <c r="AT301" s="217" t="s">
        <v>321</v>
      </c>
      <c r="AU301" s="217" t="s">
        <v>87</v>
      </c>
      <c r="AY301" s="19" t="s">
        <v>140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85</v>
      </c>
      <c r="BK301" s="218">
        <f>ROUND(I301*H301,2)</f>
        <v>0</v>
      </c>
      <c r="BL301" s="19" t="s">
        <v>147</v>
      </c>
      <c r="BM301" s="217" t="s">
        <v>1060</v>
      </c>
    </row>
    <row r="302" s="2" customFormat="1">
      <c r="A302" s="40"/>
      <c r="B302" s="41"/>
      <c r="C302" s="42"/>
      <c r="D302" s="219" t="s">
        <v>149</v>
      </c>
      <c r="E302" s="42"/>
      <c r="F302" s="220" t="s">
        <v>800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149</v>
      </c>
      <c r="AU302" s="19" t="s">
        <v>87</v>
      </c>
    </row>
    <row r="303" s="2" customFormat="1" ht="16.5" customHeight="1">
      <c r="A303" s="40"/>
      <c r="B303" s="41"/>
      <c r="C303" s="206" t="s">
        <v>516</v>
      </c>
      <c r="D303" s="206" t="s">
        <v>142</v>
      </c>
      <c r="E303" s="207" t="s">
        <v>1061</v>
      </c>
      <c r="F303" s="208" t="s">
        <v>1062</v>
      </c>
      <c r="G303" s="209" t="s">
        <v>372</v>
      </c>
      <c r="H303" s="210">
        <v>13</v>
      </c>
      <c r="I303" s="211"/>
      <c r="J303" s="212">
        <f>ROUND(I303*H303,2)</f>
        <v>0</v>
      </c>
      <c r="K303" s="208" t="s">
        <v>146</v>
      </c>
      <c r="L303" s="46"/>
      <c r="M303" s="213" t="s">
        <v>75</v>
      </c>
      <c r="N303" s="214" t="s">
        <v>47</v>
      </c>
      <c r="O303" s="86"/>
      <c r="P303" s="215">
        <f>O303*H303</f>
        <v>0</v>
      </c>
      <c r="Q303" s="215">
        <v>0.028539999999999999</v>
      </c>
      <c r="R303" s="215">
        <f>Q303*H303</f>
        <v>0.37102000000000002</v>
      </c>
      <c r="S303" s="215">
        <v>0</v>
      </c>
      <c r="T303" s="216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7" t="s">
        <v>147</v>
      </c>
      <c r="AT303" s="217" t="s">
        <v>142</v>
      </c>
      <c r="AU303" s="217" t="s">
        <v>87</v>
      </c>
      <c r="AY303" s="19" t="s">
        <v>140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9" t="s">
        <v>85</v>
      </c>
      <c r="BK303" s="218">
        <f>ROUND(I303*H303,2)</f>
        <v>0</v>
      </c>
      <c r="BL303" s="19" t="s">
        <v>147</v>
      </c>
      <c r="BM303" s="217" t="s">
        <v>1063</v>
      </c>
    </row>
    <row r="304" s="2" customFormat="1">
      <c r="A304" s="40"/>
      <c r="B304" s="41"/>
      <c r="C304" s="42"/>
      <c r="D304" s="219" t="s">
        <v>149</v>
      </c>
      <c r="E304" s="42"/>
      <c r="F304" s="220" t="s">
        <v>1062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149</v>
      </c>
      <c r="AU304" s="19" t="s">
        <v>87</v>
      </c>
    </row>
    <row r="305" s="2" customFormat="1" ht="16.5" customHeight="1">
      <c r="A305" s="40"/>
      <c r="B305" s="41"/>
      <c r="C305" s="267" t="s">
        <v>523</v>
      </c>
      <c r="D305" s="267" t="s">
        <v>321</v>
      </c>
      <c r="E305" s="268" t="s">
        <v>1064</v>
      </c>
      <c r="F305" s="269" t="s">
        <v>1065</v>
      </c>
      <c r="G305" s="270" t="s">
        <v>372</v>
      </c>
      <c r="H305" s="271">
        <v>13</v>
      </c>
      <c r="I305" s="272"/>
      <c r="J305" s="273">
        <f>ROUND(I305*H305,2)</f>
        <v>0</v>
      </c>
      <c r="K305" s="269" t="s">
        <v>146</v>
      </c>
      <c r="L305" s="274"/>
      <c r="M305" s="275" t="s">
        <v>75</v>
      </c>
      <c r="N305" s="276" t="s">
        <v>47</v>
      </c>
      <c r="O305" s="86"/>
      <c r="P305" s="215">
        <f>O305*H305</f>
        <v>0</v>
      </c>
      <c r="Q305" s="215">
        <v>1.6000000000000001</v>
      </c>
      <c r="R305" s="215">
        <f>Q305*H305</f>
        <v>20.800000000000001</v>
      </c>
      <c r="S305" s="215">
        <v>0</v>
      </c>
      <c r="T305" s="21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186</v>
      </c>
      <c r="AT305" s="217" t="s">
        <v>321</v>
      </c>
      <c r="AU305" s="217" t="s">
        <v>87</v>
      </c>
      <c r="AY305" s="19" t="s">
        <v>140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9" t="s">
        <v>85</v>
      </c>
      <c r="BK305" s="218">
        <f>ROUND(I305*H305,2)</f>
        <v>0</v>
      </c>
      <c r="BL305" s="19" t="s">
        <v>147</v>
      </c>
      <c r="BM305" s="217" t="s">
        <v>1066</v>
      </c>
    </row>
    <row r="306" s="2" customFormat="1">
      <c r="A306" s="40"/>
      <c r="B306" s="41"/>
      <c r="C306" s="42"/>
      <c r="D306" s="219" t="s">
        <v>149</v>
      </c>
      <c r="E306" s="42"/>
      <c r="F306" s="220" t="s">
        <v>1065</v>
      </c>
      <c r="G306" s="42"/>
      <c r="H306" s="42"/>
      <c r="I306" s="221"/>
      <c r="J306" s="42"/>
      <c r="K306" s="42"/>
      <c r="L306" s="46"/>
      <c r="M306" s="222"/>
      <c r="N306" s="22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149</v>
      </c>
      <c r="AU306" s="19" t="s">
        <v>87</v>
      </c>
    </row>
    <row r="307" s="2" customFormat="1" ht="16.5" customHeight="1">
      <c r="A307" s="40"/>
      <c r="B307" s="41"/>
      <c r="C307" s="267" t="s">
        <v>528</v>
      </c>
      <c r="D307" s="267" t="s">
        <v>321</v>
      </c>
      <c r="E307" s="268" t="s">
        <v>1056</v>
      </c>
      <c r="F307" s="269" t="s">
        <v>1057</v>
      </c>
      <c r="G307" s="270" t="s">
        <v>372</v>
      </c>
      <c r="H307" s="271">
        <v>13</v>
      </c>
      <c r="I307" s="272"/>
      <c r="J307" s="273">
        <f>ROUND(I307*H307,2)</f>
        <v>0</v>
      </c>
      <c r="K307" s="269" t="s">
        <v>146</v>
      </c>
      <c r="L307" s="274"/>
      <c r="M307" s="275" t="s">
        <v>75</v>
      </c>
      <c r="N307" s="276" t="s">
        <v>47</v>
      </c>
      <c r="O307" s="86"/>
      <c r="P307" s="215">
        <f>O307*H307</f>
        <v>0</v>
      </c>
      <c r="Q307" s="215">
        <v>0.002</v>
      </c>
      <c r="R307" s="215">
        <f>Q307*H307</f>
        <v>0.026000000000000002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186</v>
      </c>
      <c r="AT307" s="217" t="s">
        <v>321</v>
      </c>
      <c r="AU307" s="217" t="s">
        <v>87</v>
      </c>
      <c r="AY307" s="19" t="s">
        <v>140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85</v>
      </c>
      <c r="BK307" s="218">
        <f>ROUND(I307*H307,2)</f>
        <v>0</v>
      </c>
      <c r="BL307" s="19" t="s">
        <v>147</v>
      </c>
      <c r="BM307" s="217" t="s">
        <v>1067</v>
      </c>
    </row>
    <row r="308" s="2" customFormat="1">
      <c r="A308" s="40"/>
      <c r="B308" s="41"/>
      <c r="C308" s="42"/>
      <c r="D308" s="219" t="s">
        <v>149</v>
      </c>
      <c r="E308" s="42"/>
      <c r="F308" s="220" t="s">
        <v>1057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149</v>
      </c>
      <c r="AU308" s="19" t="s">
        <v>87</v>
      </c>
    </row>
    <row r="309" s="2" customFormat="1" ht="16.5" customHeight="1">
      <c r="A309" s="40"/>
      <c r="B309" s="41"/>
      <c r="C309" s="206" t="s">
        <v>533</v>
      </c>
      <c r="D309" s="206" t="s">
        <v>142</v>
      </c>
      <c r="E309" s="207" t="s">
        <v>803</v>
      </c>
      <c r="F309" s="208" t="s">
        <v>804</v>
      </c>
      <c r="G309" s="209" t="s">
        <v>372</v>
      </c>
      <c r="H309" s="210">
        <v>13</v>
      </c>
      <c r="I309" s="211"/>
      <c r="J309" s="212">
        <f>ROUND(I309*H309,2)</f>
        <v>0</v>
      </c>
      <c r="K309" s="208" t="s">
        <v>146</v>
      </c>
      <c r="L309" s="46"/>
      <c r="M309" s="213" t="s">
        <v>75</v>
      </c>
      <c r="N309" s="214" t="s">
        <v>47</v>
      </c>
      <c r="O309" s="86"/>
      <c r="P309" s="215">
        <f>O309*H309</f>
        <v>0</v>
      </c>
      <c r="Q309" s="215">
        <v>0.21734000000000001</v>
      </c>
      <c r="R309" s="215">
        <f>Q309*H309</f>
        <v>2.8254200000000003</v>
      </c>
      <c r="S309" s="215">
        <v>0</v>
      </c>
      <c r="T309" s="216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7" t="s">
        <v>147</v>
      </c>
      <c r="AT309" s="217" t="s">
        <v>142</v>
      </c>
      <c r="AU309" s="217" t="s">
        <v>87</v>
      </c>
      <c r="AY309" s="19" t="s">
        <v>140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9" t="s">
        <v>85</v>
      </c>
      <c r="BK309" s="218">
        <f>ROUND(I309*H309,2)</f>
        <v>0</v>
      </c>
      <c r="BL309" s="19" t="s">
        <v>147</v>
      </c>
      <c r="BM309" s="217" t="s">
        <v>1068</v>
      </c>
    </row>
    <row r="310" s="2" customFormat="1">
      <c r="A310" s="40"/>
      <c r="B310" s="41"/>
      <c r="C310" s="42"/>
      <c r="D310" s="219" t="s">
        <v>149</v>
      </c>
      <c r="E310" s="42"/>
      <c r="F310" s="220" t="s">
        <v>806</v>
      </c>
      <c r="G310" s="42"/>
      <c r="H310" s="42"/>
      <c r="I310" s="221"/>
      <c r="J310" s="42"/>
      <c r="K310" s="42"/>
      <c r="L310" s="46"/>
      <c r="M310" s="222"/>
      <c r="N310" s="223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149</v>
      </c>
      <c r="AU310" s="19" t="s">
        <v>87</v>
      </c>
    </row>
    <row r="311" s="2" customFormat="1" ht="16.5" customHeight="1">
      <c r="A311" s="40"/>
      <c r="B311" s="41"/>
      <c r="C311" s="267" t="s">
        <v>537</v>
      </c>
      <c r="D311" s="267" t="s">
        <v>321</v>
      </c>
      <c r="E311" s="268" t="s">
        <v>1069</v>
      </c>
      <c r="F311" s="269" t="s">
        <v>1070</v>
      </c>
      <c r="G311" s="270" t="s">
        <v>372</v>
      </c>
      <c r="H311" s="271">
        <v>3</v>
      </c>
      <c r="I311" s="272"/>
      <c r="J311" s="273">
        <f>ROUND(I311*H311,2)</f>
        <v>0</v>
      </c>
      <c r="K311" s="269" t="s">
        <v>146</v>
      </c>
      <c r="L311" s="274"/>
      <c r="M311" s="275" t="s">
        <v>75</v>
      </c>
      <c r="N311" s="276" t="s">
        <v>47</v>
      </c>
      <c r="O311" s="86"/>
      <c r="P311" s="215">
        <f>O311*H311</f>
        <v>0</v>
      </c>
      <c r="Q311" s="215">
        <v>0.10199999999999999</v>
      </c>
      <c r="R311" s="215">
        <f>Q311*H311</f>
        <v>0.30599999999999999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186</v>
      </c>
      <c r="AT311" s="217" t="s">
        <v>321</v>
      </c>
      <c r="AU311" s="217" t="s">
        <v>87</v>
      </c>
      <c r="AY311" s="19" t="s">
        <v>140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85</v>
      </c>
      <c r="BK311" s="218">
        <f>ROUND(I311*H311,2)</f>
        <v>0</v>
      </c>
      <c r="BL311" s="19" t="s">
        <v>147</v>
      </c>
      <c r="BM311" s="217" t="s">
        <v>1071</v>
      </c>
    </row>
    <row r="312" s="2" customFormat="1">
      <c r="A312" s="40"/>
      <c r="B312" s="41"/>
      <c r="C312" s="42"/>
      <c r="D312" s="219" t="s">
        <v>149</v>
      </c>
      <c r="E312" s="42"/>
      <c r="F312" s="220" t="s">
        <v>1070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149</v>
      </c>
      <c r="AU312" s="19" t="s">
        <v>87</v>
      </c>
    </row>
    <row r="313" s="2" customFormat="1" ht="16.5" customHeight="1">
      <c r="A313" s="40"/>
      <c r="B313" s="41"/>
      <c r="C313" s="267" t="s">
        <v>541</v>
      </c>
      <c r="D313" s="267" t="s">
        <v>321</v>
      </c>
      <c r="E313" s="268" t="s">
        <v>808</v>
      </c>
      <c r="F313" s="269" t="s">
        <v>809</v>
      </c>
      <c r="G313" s="270" t="s">
        <v>372</v>
      </c>
      <c r="H313" s="271">
        <v>10</v>
      </c>
      <c r="I313" s="272"/>
      <c r="J313" s="273">
        <f>ROUND(I313*H313,2)</f>
        <v>0</v>
      </c>
      <c r="K313" s="269" t="s">
        <v>146</v>
      </c>
      <c r="L313" s="274"/>
      <c r="M313" s="275" t="s">
        <v>75</v>
      </c>
      <c r="N313" s="276" t="s">
        <v>47</v>
      </c>
      <c r="O313" s="86"/>
      <c r="P313" s="215">
        <f>O313*H313</f>
        <v>0</v>
      </c>
      <c r="Q313" s="215">
        <v>0.16200000000000001</v>
      </c>
      <c r="R313" s="215">
        <f>Q313*H313</f>
        <v>1.6200000000000001</v>
      </c>
      <c r="S313" s="215">
        <v>0</v>
      </c>
      <c r="T313" s="216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7" t="s">
        <v>186</v>
      </c>
      <c r="AT313" s="217" t="s">
        <v>321</v>
      </c>
      <c r="AU313" s="217" t="s">
        <v>87</v>
      </c>
      <c r="AY313" s="19" t="s">
        <v>140</v>
      </c>
      <c r="BE313" s="218">
        <f>IF(N313="základní",J313,0)</f>
        <v>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9" t="s">
        <v>85</v>
      </c>
      <c r="BK313" s="218">
        <f>ROUND(I313*H313,2)</f>
        <v>0</v>
      </c>
      <c r="BL313" s="19" t="s">
        <v>147</v>
      </c>
      <c r="BM313" s="217" t="s">
        <v>1072</v>
      </c>
    </row>
    <row r="314" s="2" customFormat="1">
      <c r="A314" s="40"/>
      <c r="B314" s="41"/>
      <c r="C314" s="42"/>
      <c r="D314" s="219" t="s">
        <v>149</v>
      </c>
      <c r="E314" s="42"/>
      <c r="F314" s="220" t="s">
        <v>809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149</v>
      </c>
      <c r="AU314" s="19" t="s">
        <v>87</v>
      </c>
    </row>
    <row r="315" s="12" customFormat="1" ht="22.8" customHeight="1">
      <c r="A315" s="12"/>
      <c r="B315" s="190"/>
      <c r="C315" s="191"/>
      <c r="D315" s="192" t="s">
        <v>76</v>
      </c>
      <c r="E315" s="204" t="s">
        <v>206</v>
      </c>
      <c r="F315" s="204" t="s">
        <v>861</v>
      </c>
      <c r="G315" s="191"/>
      <c r="H315" s="191"/>
      <c r="I315" s="194"/>
      <c r="J315" s="205">
        <f>BK315</f>
        <v>0</v>
      </c>
      <c r="K315" s="191"/>
      <c r="L315" s="196"/>
      <c r="M315" s="197"/>
      <c r="N315" s="198"/>
      <c r="O315" s="198"/>
      <c r="P315" s="199">
        <f>SUM(P316:P317)</f>
        <v>0</v>
      </c>
      <c r="Q315" s="198"/>
      <c r="R315" s="199">
        <f>SUM(R316:R317)</f>
        <v>0.0018659999999999998</v>
      </c>
      <c r="S315" s="198"/>
      <c r="T315" s="200">
        <f>SUM(T316:T317)</f>
        <v>0.15059999999999998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01" t="s">
        <v>85</v>
      </c>
      <c r="AT315" s="202" t="s">
        <v>76</v>
      </c>
      <c r="AU315" s="202" t="s">
        <v>85</v>
      </c>
      <c r="AY315" s="201" t="s">
        <v>140</v>
      </c>
      <c r="BK315" s="203">
        <f>SUM(BK316:BK317)</f>
        <v>0</v>
      </c>
    </row>
    <row r="316" s="2" customFormat="1" ht="16.5" customHeight="1">
      <c r="A316" s="40"/>
      <c r="B316" s="41"/>
      <c r="C316" s="206" t="s">
        <v>546</v>
      </c>
      <c r="D316" s="206" t="s">
        <v>142</v>
      </c>
      <c r="E316" s="207" t="s">
        <v>1073</v>
      </c>
      <c r="F316" s="208" t="s">
        <v>1074</v>
      </c>
      <c r="G316" s="209" t="s">
        <v>145</v>
      </c>
      <c r="H316" s="210">
        <v>0.29999999999999999</v>
      </c>
      <c r="I316" s="211"/>
      <c r="J316" s="212">
        <f>ROUND(I316*H316,2)</f>
        <v>0</v>
      </c>
      <c r="K316" s="208" t="s">
        <v>146</v>
      </c>
      <c r="L316" s="46"/>
      <c r="M316" s="213" t="s">
        <v>75</v>
      </c>
      <c r="N316" s="214" t="s">
        <v>47</v>
      </c>
      <c r="O316" s="86"/>
      <c r="P316" s="215">
        <f>O316*H316</f>
        <v>0</v>
      </c>
      <c r="Q316" s="215">
        <v>0.0062199999999999998</v>
      </c>
      <c r="R316" s="215">
        <f>Q316*H316</f>
        <v>0.0018659999999999998</v>
      </c>
      <c r="S316" s="215">
        <v>0.502</v>
      </c>
      <c r="T316" s="216">
        <f>S316*H316</f>
        <v>0.15059999999999998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147</v>
      </c>
      <c r="AT316" s="217" t="s">
        <v>142</v>
      </c>
      <c r="AU316" s="217" t="s">
        <v>87</v>
      </c>
      <c r="AY316" s="19" t="s">
        <v>140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85</v>
      </c>
      <c r="BK316" s="218">
        <f>ROUND(I316*H316,2)</f>
        <v>0</v>
      </c>
      <c r="BL316" s="19" t="s">
        <v>147</v>
      </c>
      <c r="BM316" s="217" t="s">
        <v>1075</v>
      </c>
    </row>
    <row r="317" s="2" customFormat="1">
      <c r="A317" s="40"/>
      <c r="B317" s="41"/>
      <c r="C317" s="42"/>
      <c r="D317" s="219" t="s">
        <v>149</v>
      </c>
      <c r="E317" s="42"/>
      <c r="F317" s="220" t="s">
        <v>1076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149</v>
      </c>
      <c r="AU317" s="19" t="s">
        <v>87</v>
      </c>
    </row>
    <row r="318" s="12" customFormat="1" ht="22.8" customHeight="1">
      <c r="A318" s="12"/>
      <c r="B318" s="190"/>
      <c r="C318" s="191"/>
      <c r="D318" s="192" t="s">
        <v>76</v>
      </c>
      <c r="E318" s="204" t="s">
        <v>877</v>
      </c>
      <c r="F318" s="204" t="s">
        <v>878</v>
      </c>
      <c r="G318" s="191"/>
      <c r="H318" s="191"/>
      <c r="I318" s="194"/>
      <c r="J318" s="205">
        <f>BK318</f>
        <v>0</v>
      </c>
      <c r="K318" s="191"/>
      <c r="L318" s="196"/>
      <c r="M318" s="197"/>
      <c r="N318" s="198"/>
      <c r="O318" s="198"/>
      <c r="P318" s="199">
        <f>SUM(P319:P329)</f>
        <v>0</v>
      </c>
      <c r="Q318" s="198"/>
      <c r="R318" s="199">
        <f>SUM(R319:R329)</f>
        <v>0</v>
      </c>
      <c r="S318" s="198"/>
      <c r="T318" s="200">
        <f>SUM(T319:T329)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01" t="s">
        <v>85</v>
      </c>
      <c r="AT318" s="202" t="s">
        <v>76</v>
      </c>
      <c r="AU318" s="202" t="s">
        <v>85</v>
      </c>
      <c r="AY318" s="201" t="s">
        <v>140</v>
      </c>
      <c r="BK318" s="203">
        <f>SUM(BK319:BK329)</f>
        <v>0</v>
      </c>
    </row>
    <row r="319" s="2" customFormat="1" ht="16.5" customHeight="1">
      <c r="A319" s="40"/>
      <c r="B319" s="41"/>
      <c r="C319" s="206" t="s">
        <v>550</v>
      </c>
      <c r="D319" s="206" t="s">
        <v>142</v>
      </c>
      <c r="E319" s="207" t="s">
        <v>880</v>
      </c>
      <c r="F319" s="208" t="s">
        <v>881</v>
      </c>
      <c r="G319" s="209" t="s">
        <v>299</v>
      </c>
      <c r="H319" s="210">
        <v>0.151</v>
      </c>
      <c r="I319" s="211"/>
      <c r="J319" s="212">
        <f>ROUND(I319*H319,2)</f>
        <v>0</v>
      </c>
      <c r="K319" s="208" t="s">
        <v>146</v>
      </c>
      <c r="L319" s="46"/>
      <c r="M319" s="213" t="s">
        <v>75</v>
      </c>
      <c r="N319" s="214" t="s">
        <v>47</v>
      </c>
      <c r="O319" s="86"/>
      <c r="P319" s="215">
        <f>O319*H319</f>
        <v>0</v>
      </c>
      <c r="Q319" s="215">
        <v>0</v>
      </c>
      <c r="R319" s="215">
        <f>Q319*H319</f>
        <v>0</v>
      </c>
      <c r="S319" s="215">
        <v>0</v>
      </c>
      <c r="T319" s="216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7" t="s">
        <v>147</v>
      </c>
      <c r="AT319" s="217" t="s">
        <v>142</v>
      </c>
      <c r="AU319" s="217" t="s">
        <v>87</v>
      </c>
      <c r="AY319" s="19" t="s">
        <v>140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9" t="s">
        <v>85</v>
      </c>
      <c r="BK319" s="218">
        <f>ROUND(I319*H319,2)</f>
        <v>0</v>
      </c>
      <c r="BL319" s="19" t="s">
        <v>147</v>
      </c>
      <c r="BM319" s="217" t="s">
        <v>1077</v>
      </c>
    </row>
    <row r="320" s="2" customFormat="1">
      <c r="A320" s="40"/>
      <c r="B320" s="41"/>
      <c r="C320" s="42"/>
      <c r="D320" s="219" t="s">
        <v>149</v>
      </c>
      <c r="E320" s="42"/>
      <c r="F320" s="220" t="s">
        <v>883</v>
      </c>
      <c r="G320" s="42"/>
      <c r="H320" s="42"/>
      <c r="I320" s="221"/>
      <c r="J320" s="42"/>
      <c r="K320" s="42"/>
      <c r="L320" s="46"/>
      <c r="M320" s="222"/>
      <c r="N320" s="223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149</v>
      </c>
      <c r="AU320" s="19" t="s">
        <v>87</v>
      </c>
    </row>
    <row r="321" s="13" customFormat="1">
      <c r="A321" s="13"/>
      <c r="B321" s="224"/>
      <c r="C321" s="225"/>
      <c r="D321" s="219" t="s">
        <v>175</v>
      </c>
      <c r="E321" s="226" t="s">
        <v>75</v>
      </c>
      <c r="F321" s="227" t="s">
        <v>1078</v>
      </c>
      <c r="G321" s="225"/>
      <c r="H321" s="228">
        <v>0.151</v>
      </c>
      <c r="I321" s="229"/>
      <c r="J321" s="225"/>
      <c r="K321" s="225"/>
      <c r="L321" s="230"/>
      <c r="M321" s="231"/>
      <c r="N321" s="232"/>
      <c r="O321" s="232"/>
      <c r="P321" s="232"/>
      <c r="Q321" s="232"/>
      <c r="R321" s="232"/>
      <c r="S321" s="232"/>
      <c r="T321" s="23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4" t="s">
        <v>175</v>
      </c>
      <c r="AU321" s="234" t="s">
        <v>87</v>
      </c>
      <c r="AV321" s="13" t="s">
        <v>87</v>
      </c>
      <c r="AW321" s="13" t="s">
        <v>38</v>
      </c>
      <c r="AX321" s="13" t="s">
        <v>77</v>
      </c>
      <c r="AY321" s="234" t="s">
        <v>140</v>
      </c>
    </row>
    <row r="322" s="16" customFormat="1">
      <c r="A322" s="16"/>
      <c r="B322" s="256"/>
      <c r="C322" s="257"/>
      <c r="D322" s="219" t="s">
        <v>175</v>
      </c>
      <c r="E322" s="258" t="s">
        <v>75</v>
      </c>
      <c r="F322" s="259" t="s">
        <v>247</v>
      </c>
      <c r="G322" s="257"/>
      <c r="H322" s="260">
        <v>0.151</v>
      </c>
      <c r="I322" s="261"/>
      <c r="J322" s="257"/>
      <c r="K322" s="257"/>
      <c r="L322" s="262"/>
      <c r="M322" s="263"/>
      <c r="N322" s="264"/>
      <c r="O322" s="264"/>
      <c r="P322" s="264"/>
      <c r="Q322" s="264"/>
      <c r="R322" s="264"/>
      <c r="S322" s="264"/>
      <c r="T322" s="265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T322" s="266" t="s">
        <v>175</v>
      </c>
      <c r="AU322" s="266" t="s">
        <v>87</v>
      </c>
      <c r="AV322" s="16" t="s">
        <v>147</v>
      </c>
      <c r="AW322" s="16" t="s">
        <v>38</v>
      </c>
      <c r="AX322" s="16" t="s">
        <v>85</v>
      </c>
      <c r="AY322" s="266" t="s">
        <v>140</v>
      </c>
    </row>
    <row r="323" s="15" customFormat="1">
      <c r="A323" s="15"/>
      <c r="B323" s="246"/>
      <c r="C323" s="247"/>
      <c r="D323" s="219" t="s">
        <v>175</v>
      </c>
      <c r="E323" s="248" t="s">
        <v>75</v>
      </c>
      <c r="F323" s="249" t="s">
        <v>1079</v>
      </c>
      <c r="G323" s="247"/>
      <c r="H323" s="248" t="s">
        <v>75</v>
      </c>
      <c r="I323" s="250"/>
      <c r="J323" s="247"/>
      <c r="K323" s="247"/>
      <c r="L323" s="251"/>
      <c r="M323" s="252"/>
      <c r="N323" s="253"/>
      <c r="O323" s="253"/>
      <c r="P323" s="253"/>
      <c r="Q323" s="253"/>
      <c r="R323" s="253"/>
      <c r="S323" s="253"/>
      <c r="T323" s="254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55" t="s">
        <v>175</v>
      </c>
      <c r="AU323" s="255" t="s">
        <v>87</v>
      </c>
      <c r="AV323" s="15" t="s">
        <v>85</v>
      </c>
      <c r="AW323" s="15" t="s">
        <v>38</v>
      </c>
      <c r="AX323" s="15" t="s">
        <v>77</v>
      </c>
      <c r="AY323" s="255" t="s">
        <v>140</v>
      </c>
    </row>
    <row r="324" s="2" customFormat="1" ht="16.5" customHeight="1">
      <c r="A324" s="40"/>
      <c r="B324" s="41"/>
      <c r="C324" s="206" t="s">
        <v>554</v>
      </c>
      <c r="D324" s="206" t="s">
        <v>142</v>
      </c>
      <c r="E324" s="207" t="s">
        <v>887</v>
      </c>
      <c r="F324" s="208" t="s">
        <v>888</v>
      </c>
      <c r="G324" s="209" t="s">
        <v>299</v>
      </c>
      <c r="H324" s="210">
        <v>0.755</v>
      </c>
      <c r="I324" s="211"/>
      <c r="J324" s="212">
        <f>ROUND(I324*H324,2)</f>
        <v>0</v>
      </c>
      <c r="K324" s="208" t="s">
        <v>146</v>
      </c>
      <c r="L324" s="46"/>
      <c r="M324" s="213" t="s">
        <v>75</v>
      </c>
      <c r="N324" s="214" t="s">
        <v>47</v>
      </c>
      <c r="O324" s="86"/>
      <c r="P324" s="215">
        <f>O324*H324</f>
        <v>0</v>
      </c>
      <c r="Q324" s="215">
        <v>0</v>
      </c>
      <c r="R324" s="215">
        <f>Q324*H324</f>
        <v>0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147</v>
      </c>
      <c r="AT324" s="217" t="s">
        <v>142</v>
      </c>
      <c r="AU324" s="217" t="s">
        <v>87</v>
      </c>
      <c r="AY324" s="19" t="s">
        <v>140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85</v>
      </c>
      <c r="BK324" s="218">
        <f>ROUND(I324*H324,2)</f>
        <v>0</v>
      </c>
      <c r="BL324" s="19" t="s">
        <v>147</v>
      </c>
      <c r="BM324" s="217" t="s">
        <v>1080</v>
      </c>
    </row>
    <row r="325" s="2" customFormat="1">
      <c r="A325" s="40"/>
      <c r="B325" s="41"/>
      <c r="C325" s="42"/>
      <c r="D325" s="219" t="s">
        <v>149</v>
      </c>
      <c r="E325" s="42"/>
      <c r="F325" s="220" t="s">
        <v>890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149</v>
      </c>
      <c r="AU325" s="19" t="s">
        <v>87</v>
      </c>
    </row>
    <row r="326" s="13" customFormat="1">
      <c r="A326" s="13"/>
      <c r="B326" s="224"/>
      <c r="C326" s="225"/>
      <c r="D326" s="219" t="s">
        <v>175</v>
      </c>
      <c r="E326" s="226" t="s">
        <v>75</v>
      </c>
      <c r="F326" s="227" t="s">
        <v>1081</v>
      </c>
      <c r="G326" s="225"/>
      <c r="H326" s="228">
        <v>0.755</v>
      </c>
      <c r="I326" s="229"/>
      <c r="J326" s="225"/>
      <c r="K326" s="225"/>
      <c r="L326" s="230"/>
      <c r="M326" s="231"/>
      <c r="N326" s="232"/>
      <c r="O326" s="232"/>
      <c r="P326" s="232"/>
      <c r="Q326" s="232"/>
      <c r="R326" s="232"/>
      <c r="S326" s="232"/>
      <c r="T326" s="23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4" t="s">
        <v>175</v>
      </c>
      <c r="AU326" s="234" t="s">
        <v>87</v>
      </c>
      <c r="AV326" s="13" t="s">
        <v>87</v>
      </c>
      <c r="AW326" s="13" t="s">
        <v>38</v>
      </c>
      <c r="AX326" s="13" t="s">
        <v>85</v>
      </c>
      <c r="AY326" s="234" t="s">
        <v>140</v>
      </c>
    </row>
    <row r="327" s="2" customFormat="1" ht="21.75" customHeight="1">
      <c r="A327" s="40"/>
      <c r="B327" s="41"/>
      <c r="C327" s="206" t="s">
        <v>558</v>
      </c>
      <c r="D327" s="206" t="s">
        <v>142</v>
      </c>
      <c r="E327" s="207" t="s">
        <v>893</v>
      </c>
      <c r="F327" s="208" t="s">
        <v>894</v>
      </c>
      <c r="G327" s="209" t="s">
        <v>299</v>
      </c>
      <c r="H327" s="210">
        <v>0.151</v>
      </c>
      <c r="I327" s="211"/>
      <c r="J327" s="212">
        <f>ROUND(I327*H327,2)</f>
        <v>0</v>
      </c>
      <c r="K327" s="208" t="s">
        <v>146</v>
      </c>
      <c r="L327" s="46"/>
      <c r="M327" s="213" t="s">
        <v>75</v>
      </c>
      <c r="N327" s="214" t="s">
        <v>47</v>
      </c>
      <c r="O327" s="86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1082</v>
      </c>
      <c r="AT327" s="217" t="s">
        <v>142</v>
      </c>
      <c r="AU327" s="217" t="s">
        <v>87</v>
      </c>
      <c r="AY327" s="19" t="s">
        <v>140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85</v>
      </c>
      <c r="BK327" s="218">
        <f>ROUND(I327*H327,2)</f>
        <v>0</v>
      </c>
      <c r="BL327" s="19" t="s">
        <v>1082</v>
      </c>
      <c r="BM327" s="217" t="s">
        <v>1083</v>
      </c>
    </row>
    <row r="328" s="2" customFormat="1">
      <c r="A328" s="40"/>
      <c r="B328" s="41"/>
      <c r="C328" s="42"/>
      <c r="D328" s="219" t="s">
        <v>149</v>
      </c>
      <c r="E328" s="42"/>
      <c r="F328" s="220" t="s">
        <v>896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149</v>
      </c>
      <c r="AU328" s="19" t="s">
        <v>87</v>
      </c>
    </row>
    <row r="329" s="13" customFormat="1">
      <c r="A329" s="13"/>
      <c r="B329" s="224"/>
      <c r="C329" s="225"/>
      <c r="D329" s="219" t="s">
        <v>175</v>
      </c>
      <c r="E329" s="226" t="s">
        <v>75</v>
      </c>
      <c r="F329" s="227" t="s">
        <v>1078</v>
      </c>
      <c r="G329" s="225"/>
      <c r="H329" s="228">
        <v>0.151</v>
      </c>
      <c r="I329" s="229"/>
      <c r="J329" s="225"/>
      <c r="K329" s="225"/>
      <c r="L329" s="230"/>
      <c r="M329" s="231"/>
      <c r="N329" s="232"/>
      <c r="O329" s="232"/>
      <c r="P329" s="232"/>
      <c r="Q329" s="232"/>
      <c r="R329" s="232"/>
      <c r="S329" s="232"/>
      <c r="T329" s="23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4" t="s">
        <v>175</v>
      </c>
      <c r="AU329" s="234" t="s">
        <v>87</v>
      </c>
      <c r="AV329" s="13" t="s">
        <v>87</v>
      </c>
      <c r="AW329" s="13" t="s">
        <v>38</v>
      </c>
      <c r="AX329" s="13" t="s">
        <v>85</v>
      </c>
      <c r="AY329" s="234" t="s">
        <v>140</v>
      </c>
    </row>
    <row r="330" s="12" customFormat="1" ht="22.8" customHeight="1">
      <c r="A330" s="12"/>
      <c r="B330" s="190"/>
      <c r="C330" s="191"/>
      <c r="D330" s="192" t="s">
        <v>76</v>
      </c>
      <c r="E330" s="204" t="s">
        <v>897</v>
      </c>
      <c r="F330" s="204" t="s">
        <v>898</v>
      </c>
      <c r="G330" s="191"/>
      <c r="H330" s="191"/>
      <c r="I330" s="194"/>
      <c r="J330" s="205">
        <f>BK330</f>
        <v>0</v>
      </c>
      <c r="K330" s="191"/>
      <c r="L330" s="196"/>
      <c r="M330" s="197"/>
      <c r="N330" s="198"/>
      <c r="O330" s="198"/>
      <c r="P330" s="199">
        <f>SUM(P331:P332)</f>
        <v>0</v>
      </c>
      <c r="Q330" s="198"/>
      <c r="R330" s="199">
        <f>SUM(R331:R332)</f>
        <v>0</v>
      </c>
      <c r="S330" s="198"/>
      <c r="T330" s="200">
        <f>SUM(T331:T332)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01" t="s">
        <v>85</v>
      </c>
      <c r="AT330" s="202" t="s">
        <v>76</v>
      </c>
      <c r="AU330" s="202" t="s">
        <v>85</v>
      </c>
      <c r="AY330" s="201" t="s">
        <v>140</v>
      </c>
      <c r="BK330" s="203">
        <f>SUM(BK331:BK332)</f>
        <v>0</v>
      </c>
    </row>
    <row r="331" s="2" customFormat="1" ht="16.5" customHeight="1">
      <c r="A331" s="40"/>
      <c r="B331" s="41"/>
      <c r="C331" s="206" t="s">
        <v>563</v>
      </c>
      <c r="D331" s="206" t="s">
        <v>142</v>
      </c>
      <c r="E331" s="207" t="s">
        <v>1084</v>
      </c>
      <c r="F331" s="208" t="s">
        <v>1085</v>
      </c>
      <c r="G331" s="209" t="s">
        <v>299</v>
      </c>
      <c r="H331" s="210">
        <v>927.14700000000005</v>
      </c>
      <c r="I331" s="211"/>
      <c r="J331" s="212">
        <f>ROUND(I331*H331,2)</f>
        <v>0</v>
      </c>
      <c r="K331" s="208" t="s">
        <v>146</v>
      </c>
      <c r="L331" s="46"/>
      <c r="M331" s="213" t="s">
        <v>75</v>
      </c>
      <c r="N331" s="214" t="s">
        <v>47</v>
      </c>
      <c r="O331" s="86"/>
      <c r="P331" s="215">
        <f>O331*H331</f>
        <v>0</v>
      </c>
      <c r="Q331" s="215">
        <v>0</v>
      </c>
      <c r="R331" s="215">
        <f>Q331*H331</f>
        <v>0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147</v>
      </c>
      <c r="AT331" s="217" t="s">
        <v>142</v>
      </c>
      <c r="AU331" s="217" t="s">
        <v>87</v>
      </c>
      <c r="AY331" s="19" t="s">
        <v>140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85</v>
      </c>
      <c r="BK331" s="218">
        <f>ROUND(I331*H331,2)</f>
        <v>0</v>
      </c>
      <c r="BL331" s="19" t="s">
        <v>147</v>
      </c>
      <c r="BM331" s="217" t="s">
        <v>1086</v>
      </c>
    </row>
    <row r="332" s="2" customFormat="1">
      <c r="A332" s="40"/>
      <c r="B332" s="41"/>
      <c r="C332" s="42"/>
      <c r="D332" s="219" t="s">
        <v>149</v>
      </c>
      <c r="E332" s="42"/>
      <c r="F332" s="220" t="s">
        <v>1087</v>
      </c>
      <c r="G332" s="42"/>
      <c r="H332" s="42"/>
      <c r="I332" s="221"/>
      <c r="J332" s="42"/>
      <c r="K332" s="42"/>
      <c r="L332" s="46"/>
      <c r="M332" s="278"/>
      <c r="N332" s="279"/>
      <c r="O332" s="280"/>
      <c r="P332" s="280"/>
      <c r="Q332" s="280"/>
      <c r="R332" s="280"/>
      <c r="S332" s="280"/>
      <c r="T332" s="281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149</v>
      </c>
      <c r="AU332" s="19" t="s">
        <v>87</v>
      </c>
    </row>
    <row r="333" s="2" customFormat="1" ht="6.96" customHeight="1">
      <c r="A333" s="40"/>
      <c r="B333" s="61"/>
      <c r="C333" s="62"/>
      <c r="D333" s="62"/>
      <c r="E333" s="62"/>
      <c r="F333" s="62"/>
      <c r="G333" s="62"/>
      <c r="H333" s="62"/>
      <c r="I333" s="62"/>
      <c r="J333" s="62"/>
      <c r="K333" s="62"/>
      <c r="L333" s="46"/>
      <c r="M333" s="40"/>
      <c r="O333" s="40"/>
      <c r="P333" s="40"/>
      <c r="Q333" s="40"/>
      <c r="R333" s="40"/>
      <c r="S333" s="40"/>
      <c r="T333" s="40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</row>
  </sheetData>
  <sheetProtection sheet="1" autoFilter="0" formatColumns="0" formatRows="0" objects="1" scenarios="1" spinCount="100000" saltValue="F+G68PB5274BjI5LqOA9f6A1RRkOu2mKN5dmvDl2FssO5tQU47K4Ev5OPGDoaAbM+S/YCda9cJNdqIRVYHSXzA==" hashValue="hELVKOR+MTe0QLmU0Fm0ulSaPyqtD+wzP9Y25m/FGFRf+v0aAWYbO6jfLZEMxsBGtv6P17QMzRKk1M4P34KBfA==" algorithmName="SHA-512" password="CC35"/>
  <autoFilter ref="C87:K332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106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Vodojem Horská, zásobní řady a splašková kanalizace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1088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75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26. 10. 2020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30</v>
      </c>
      <c r="J24" s="138" t="s">
        <v>37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75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ROUND((SUM(BE82:BE92)),  2)</f>
        <v>0</v>
      </c>
      <c r="G33" s="40"/>
      <c r="H33" s="40"/>
      <c r="I33" s="150">
        <v>0.20999999999999999</v>
      </c>
      <c r="J33" s="149">
        <f>ROUND(((SUM(BE82:BE92))*I33),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ROUND((SUM(BF82:BF92)),  2)</f>
        <v>0</v>
      </c>
      <c r="G34" s="40"/>
      <c r="H34" s="40"/>
      <c r="I34" s="150">
        <v>0.14999999999999999</v>
      </c>
      <c r="J34" s="149">
        <f>ROUND(((SUM(BF82:BF92))*I34),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ROUND((SUM(BG82:BG92)),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ROUND((SUM(BH82:BH92)),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ROUND((SUM(BI82:BI92)),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Vodojem Horská, zásobní řady a splašková kanalizace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03 - SO 06 - Přeložka sdělovacích kabelů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Liberec</v>
      </c>
      <c r="G52" s="42"/>
      <c r="H52" s="42"/>
      <c r="I52" s="34" t="s">
        <v>24</v>
      </c>
      <c r="J52" s="74" t="str">
        <f>IF(J12="","",J12)</f>
        <v>26. 10. 2020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Statutární město Liberec</v>
      </c>
      <c r="G54" s="42"/>
      <c r="H54" s="42"/>
      <c r="I54" s="34" t="s">
        <v>34</v>
      </c>
      <c r="J54" s="38" t="str">
        <f>E21</f>
        <v>SNOWPLAN, spol. s 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SNOWPLAN, spol. s 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111</v>
      </c>
      <c r="D57" s="164"/>
      <c r="E57" s="164"/>
      <c r="F57" s="164"/>
      <c r="G57" s="164"/>
      <c r="H57" s="164"/>
      <c r="I57" s="164"/>
      <c r="J57" s="165" t="s">
        <v>112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67"/>
      <c r="C60" s="168"/>
      <c r="D60" s="169" t="s">
        <v>114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7"/>
      <c r="C61" s="168"/>
      <c r="D61" s="169" t="s">
        <v>1089</v>
      </c>
      <c r="E61" s="170"/>
      <c r="F61" s="170"/>
      <c r="G61" s="170"/>
      <c r="H61" s="170"/>
      <c r="I61" s="170"/>
      <c r="J61" s="171">
        <f>J88</f>
        <v>0</v>
      </c>
      <c r="K61" s="168"/>
      <c r="L61" s="17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73"/>
      <c r="C62" s="174"/>
      <c r="D62" s="175" t="s">
        <v>1090</v>
      </c>
      <c r="E62" s="176"/>
      <c r="F62" s="176"/>
      <c r="G62" s="176"/>
      <c r="H62" s="176"/>
      <c r="I62" s="176"/>
      <c r="J62" s="177">
        <f>J89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125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Vodojem Horská, zásobní řady a splašková kanalizace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107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03 - SO 06 - Přeložka sdělovacích kabelů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22</v>
      </c>
      <c r="D76" s="42"/>
      <c r="E76" s="42"/>
      <c r="F76" s="29" t="str">
        <f>F12</f>
        <v>Liberec</v>
      </c>
      <c r="G76" s="42"/>
      <c r="H76" s="42"/>
      <c r="I76" s="34" t="s">
        <v>24</v>
      </c>
      <c r="J76" s="74" t="str">
        <f>IF(J12="","",J12)</f>
        <v>26. 10. 2020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26</v>
      </c>
      <c r="D78" s="42"/>
      <c r="E78" s="42"/>
      <c r="F78" s="29" t="str">
        <f>E15</f>
        <v>Statutární město Liberec</v>
      </c>
      <c r="G78" s="42"/>
      <c r="H78" s="42"/>
      <c r="I78" s="34" t="s">
        <v>34</v>
      </c>
      <c r="J78" s="38" t="str">
        <f>E21</f>
        <v>SNOWPLAN, spol. s r.o.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4" t="s">
        <v>32</v>
      </c>
      <c r="D79" s="42"/>
      <c r="E79" s="42"/>
      <c r="F79" s="29" t="str">
        <f>IF(E18="","",E18)</f>
        <v>Vyplň údaj</v>
      </c>
      <c r="G79" s="42"/>
      <c r="H79" s="42"/>
      <c r="I79" s="34" t="s">
        <v>39</v>
      </c>
      <c r="J79" s="38" t="str">
        <f>E24</f>
        <v>SNOWPLAN, spol. s r.o.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126</v>
      </c>
      <c r="D81" s="182" t="s">
        <v>61</v>
      </c>
      <c r="E81" s="182" t="s">
        <v>57</v>
      </c>
      <c r="F81" s="182" t="s">
        <v>58</v>
      </c>
      <c r="G81" s="182" t="s">
        <v>127</v>
      </c>
      <c r="H81" s="182" t="s">
        <v>128</v>
      </c>
      <c r="I81" s="182" t="s">
        <v>129</v>
      </c>
      <c r="J81" s="182" t="s">
        <v>112</v>
      </c>
      <c r="K81" s="183" t="s">
        <v>130</v>
      </c>
      <c r="L81" s="184"/>
      <c r="M81" s="94" t="s">
        <v>75</v>
      </c>
      <c r="N81" s="95" t="s">
        <v>46</v>
      </c>
      <c r="O81" s="95" t="s">
        <v>131</v>
      </c>
      <c r="P81" s="95" t="s">
        <v>132</v>
      </c>
      <c r="Q81" s="95" t="s">
        <v>133</v>
      </c>
      <c r="R81" s="95" t="s">
        <v>134</v>
      </c>
      <c r="S81" s="95" t="s">
        <v>135</v>
      </c>
      <c r="T81" s="96" t="s">
        <v>136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137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P83+P88</f>
        <v>0</v>
      </c>
      <c r="Q82" s="98"/>
      <c r="R82" s="187">
        <f>R83+R88</f>
        <v>0</v>
      </c>
      <c r="S82" s="98"/>
      <c r="T82" s="188">
        <f>T83+T88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76</v>
      </c>
      <c r="AU82" s="19" t="s">
        <v>113</v>
      </c>
      <c r="BK82" s="189">
        <f>BK83+BK88</f>
        <v>0</v>
      </c>
    </row>
    <row r="83" s="12" customFormat="1" ht="25.92" customHeight="1">
      <c r="A83" s="12"/>
      <c r="B83" s="190"/>
      <c r="C83" s="191"/>
      <c r="D83" s="192" t="s">
        <v>76</v>
      </c>
      <c r="E83" s="193" t="s">
        <v>138</v>
      </c>
      <c r="F83" s="193" t="s">
        <v>139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SUM(P84:P87)</f>
        <v>0</v>
      </c>
      <c r="Q83" s="198"/>
      <c r="R83" s="199">
        <f>SUM(R84:R87)</f>
        <v>0</v>
      </c>
      <c r="S83" s="198"/>
      <c r="T83" s="200">
        <f>SUM(T84:T87)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85</v>
      </c>
      <c r="AT83" s="202" t="s">
        <v>76</v>
      </c>
      <c r="AU83" s="202" t="s">
        <v>77</v>
      </c>
      <c r="AY83" s="201" t="s">
        <v>140</v>
      </c>
      <c r="BK83" s="203">
        <f>SUM(BK84:BK87)</f>
        <v>0</v>
      </c>
    </row>
    <row r="84" s="2" customFormat="1" ht="16.5" customHeight="1">
      <c r="A84" s="40"/>
      <c r="B84" s="41"/>
      <c r="C84" s="206" t="s">
        <v>85</v>
      </c>
      <c r="D84" s="206" t="s">
        <v>142</v>
      </c>
      <c r="E84" s="207" t="s">
        <v>1091</v>
      </c>
      <c r="F84" s="208" t="s">
        <v>1092</v>
      </c>
      <c r="G84" s="209" t="s">
        <v>145</v>
      </c>
      <c r="H84" s="210">
        <v>40</v>
      </c>
      <c r="I84" s="211"/>
      <c r="J84" s="212">
        <f>ROUND(I84*H84,2)</f>
        <v>0</v>
      </c>
      <c r="K84" s="208" t="s">
        <v>75</v>
      </c>
      <c r="L84" s="46"/>
      <c r="M84" s="213" t="s">
        <v>75</v>
      </c>
      <c r="N84" s="214" t="s">
        <v>47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147</v>
      </c>
      <c r="AT84" s="217" t="s">
        <v>142</v>
      </c>
      <c r="AU84" s="217" t="s">
        <v>85</v>
      </c>
      <c r="AY84" s="19" t="s">
        <v>140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85</v>
      </c>
      <c r="BK84" s="218">
        <f>ROUND(I84*H84,2)</f>
        <v>0</v>
      </c>
      <c r="BL84" s="19" t="s">
        <v>147</v>
      </c>
      <c r="BM84" s="217" t="s">
        <v>1093</v>
      </c>
    </row>
    <row r="85" s="2" customFormat="1">
      <c r="A85" s="40"/>
      <c r="B85" s="41"/>
      <c r="C85" s="42"/>
      <c r="D85" s="219" t="s">
        <v>149</v>
      </c>
      <c r="E85" s="42"/>
      <c r="F85" s="220" t="s">
        <v>1092</v>
      </c>
      <c r="G85" s="42"/>
      <c r="H85" s="42"/>
      <c r="I85" s="221"/>
      <c r="J85" s="42"/>
      <c r="K85" s="42"/>
      <c r="L85" s="46"/>
      <c r="M85" s="222"/>
      <c r="N85" s="223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149</v>
      </c>
      <c r="AU85" s="19" t="s">
        <v>85</v>
      </c>
    </row>
    <row r="86" s="2" customFormat="1">
      <c r="A86" s="40"/>
      <c r="B86" s="41"/>
      <c r="C86" s="42"/>
      <c r="D86" s="219" t="s">
        <v>378</v>
      </c>
      <c r="E86" s="42"/>
      <c r="F86" s="277" t="s">
        <v>1094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378</v>
      </c>
      <c r="AU86" s="19" t="s">
        <v>85</v>
      </c>
    </row>
    <row r="87" s="13" customFormat="1">
      <c r="A87" s="13"/>
      <c r="B87" s="224"/>
      <c r="C87" s="225"/>
      <c r="D87" s="219" t="s">
        <v>175</v>
      </c>
      <c r="E87" s="226" t="s">
        <v>75</v>
      </c>
      <c r="F87" s="227" t="s">
        <v>1095</v>
      </c>
      <c r="G87" s="225"/>
      <c r="H87" s="228">
        <v>40</v>
      </c>
      <c r="I87" s="229"/>
      <c r="J87" s="225"/>
      <c r="K87" s="225"/>
      <c r="L87" s="230"/>
      <c r="M87" s="231"/>
      <c r="N87" s="232"/>
      <c r="O87" s="232"/>
      <c r="P87" s="232"/>
      <c r="Q87" s="232"/>
      <c r="R87" s="232"/>
      <c r="S87" s="232"/>
      <c r="T87" s="23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4" t="s">
        <v>175</v>
      </c>
      <c r="AU87" s="234" t="s">
        <v>85</v>
      </c>
      <c r="AV87" s="13" t="s">
        <v>87</v>
      </c>
      <c r="AW87" s="13" t="s">
        <v>38</v>
      </c>
      <c r="AX87" s="13" t="s">
        <v>85</v>
      </c>
      <c r="AY87" s="234" t="s">
        <v>140</v>
      </c>
    </row>
    <row r="88" s="12" customFormat="1" ht="25.92" customHeight="1">
      <c r="A88" s="12"/>
      <c r="B88" s="190"/>
      <c r="C88" s="191"/>
      <c r="D88" s="192" t="s">
        <v>76</v>
      </c>
      <c r="E88" s="193" t="s">
        <v>1096</v>
      </c>
      <c r="F88" s="193" t="s">
        <v>1097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</f>
        <v>0</v>
      </c>
      <c r="Q88" s="198"/>
      <c r="R88" s="199">
        <f>R89</f>
        <v>0</v>
      </c>
      <c r="S88" s="198"/>
      <c r="T88" s="200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164</v>
      </c>
      <c r="AT88" s="202" t="s">
        <v>76</v>
      </c>
      <c r="AU88" s="202" t="s">
        <v>77</v>
      </c>
      <c r="AY88" s="201" t="s">
        <v>140</v>
      </c>
      <c r="BK88" s="203">
        <f>BK89</f>
        <v>0</v>
      </c>
    </row>
    <row r="89" s="12" customFormat="1" ht="22.8" customHeight="1">
      <c r="A89" s="12"/>
      <c r="B89" s="190"/>
      <c r="C89" s="191"/>
      <c r="D89" s="192" t="s">
        <v>76</v>
      </c>
      <c r="E89" s="204" t="s">
        <v>1098</v>
      </c>
      <c r="F89" s="204" t="s">
        <v>1099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SUM(P90:P92)</f>
        <v>0</v>
      </c>
      <c r="Q89" s="198"/>
      <c r="R89" s="199">
        <f>SUM(R90:R92)</f>
        <v>0</v>
      </c>
      <c r="S89" s="198"/>
      <c r="T89" s="200">
        <f>SUM(T90:T92)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164</v>
      </c>
      <c r="AT89" s="202" t="s">
        <v>76</v>
      </c>
      <c r="AU89" s="202" t="s">
        <v>85</v>
      </c>
      <c r="AY89" s="201" t="s">
        <v>140</v>
      </c>
      <c r="BK89" s="203">
        <f>SUM(BK90:BK92)</f>
        <v>0</v>
      </c>
    </row>
    <row r="90" s="2" customFormat="1" ht="16.5" customHeight="1">
      <c r="A90" s="40"/>
      <c r="B90" s="41"/>
      <c r="C90" s="206" t="s">
        <v>87</v>
      </c>
      <c r="D90" s="206" t="s">
        <v>142</v>
      </c>
      <c r="E90" s="207" t="s">
        <v>1100</v>
      </c>
      <c r="F90" s="208" t="s">
        <v>1101</v>
      </c>
      <c r="G90" s="209" t="s">
        <v>1102</v>
      </c>
      <c r="H90" s="210">
        <v>1</v>
      </c>
      <c r="I90" s="211"/>
      <c r="J90" s="212">
        <f>ROUND(I90*H90,2)</f>
        <v>0</v>
      </c>
      <c r="K90" s="208" t="s">
        <v>146</v>
      </c>
      <c r="L90" s="46"/>
      <c r="M90" s="213" t="s">
        <v>75</v>
      </c>
      <c r="N90" s="214" t="s">
        <v>47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1103</v>
      </c>
      <c r="AT90" s="217" t="s">
        <v>142</v>
      </c>
      <c r="AU90" s="217" t="s">
        <v>87</v>
      </c>
      <c r="AY90" s="19" t="s">
        <v>140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85</v>
      </c>
      <c r="BK90" s="218">
        <f>ROUND(I90*H90,2)</f>
        <v>0</v>
      </c>
      <c r="BL90" s="19" t="s">
        <v>1103</v>
      </c>
      <c r="BM90" s="217" t="s">
        <v>1104</v>
      </c>
    </row>
    <row r="91" s="2" customFormat="1">
      <c r="A91" s="40"/>
      <c r="B91" s="41"/>
      <c r="C91" s="42"/>
      <c r="D91" s="219" t="s">
        <v>149</v>
      </c>
      <c r="E91" s="42"/>
      <c r="F91" s="220" t="s">
        <v>1101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149</v>
      </c>
      <c r="AU91" s="19" t="s">
        <v>87</v>
      </c>
    </row>
    <row r="92" s="2" customFormat="1">
      <c r="A92" s="40"/>
      <c r="B92" s="41"/>
      <c r="C92" s="42"/>
      <c r="D92" s="219" t="s">
        <v>378</v>
      </c>
      <c r="E92" s="42"/>
      <c r="F92" s="277" t="s">
        <v>1105</v>
      </c>
      <c r="G92" s="42"/>
      <c r="H92" s="42"/>
      <c r="I92" s="221"/>
      <c r="J92" s="42"/>
      <c r="K92" s="42"/>
      <c r="L92" s="46"/>
      <c r="M92" s="278"/>
      <c r="N92" s="279"/>
      <c r="O92" s="280"/>
      <c r="P92" s="280"/>
      <c r="Q92" s="280"/>
      <c r="R92" s="280"/>
      <c r="S92" s="280"/>
      <c r="T92" s="281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378</v>
      </c>
      <c r="AU92" s="19" t="s">
        <v>87</v>
      </c>
    </row>
    <row r="93" s="2" customFormat="1" ht="6.96" customHeight="1">
      <c r="A93" s="40"/>
      <c r="B93" s="61"/>
      <c r="C93" s="62"/>
      <c r="D93" s="62"/>
      <c r="E93" s="62"/>
      <c r="F93" s="62"/>
      <c r="G93" s="62"/>
      <c r="H93" s="62"/>
      <c r="I93" s="62"/>
      <c r="J93" s="62"/>
      <c r="K93" s="62"/>
      <c r="L93" s="46"/>
      <c r="M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</sheetData>
  <sheetProtection sheet="1" autoFilter="0" formatColumns="0" formatRows="0" objects="1" scenarios="1" spinCount="100000" saltValue="t23TMltFcNHsfaKYEumt8GHz1GMe5IUEEFkOQkuAy0P5aP7528TOZbAOWTVEplPagAkQucwLTZl2Tiei+OzpCg==" hashValue="wVO9XHHRYf5g1L2WKLJxJNJoIJEGDCv+HldEifelVcrM6rrL2G1LzAXjx6BPe0Th/4UZ/syRBt5Ojg2M+rx8vg==" algorithmName="SHA-512" password="CC35"/>
  <autoFilter ref="C81:K9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106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Vodojem Horská, zásobní řady a splašková kanalizace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1106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75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26. 10. 2020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30</v>
      </c>
      <c r="J24" s="138" t="s">
        <v>37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75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ROUND((SUM(BE85:BE273)),  2)</f>
        <v>0</v>
      </c>
      <c r="G33" s="40"/>
      <c r="H33" s="40"/>
      <c r="I33" s="150">
        <v>0.20999999999999999</v>
      </c>
      <c r="J33" s="149">
        <f>ROUND(((SUM(BE85:BE273))*I33),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ROUND((SUM(BF85:BF273)),  2)</f>
        <v>0</v>
      </c>
      <c r="G34" s="40"/>
      <c r="H34" s="40"/>
      <c r="I34" s="150">
        <v>0.14999999999999999</v>
      </c>
      <c r="J34" s="149">
        <f>ROUND(((SUM(BF85:BF273))*I34),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ROUND((SUM(BG85:BG273)),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ROUND((SUM(BH85:BH273)),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ROUND((SUM(BI85:BI273)),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Vodojem Horská, zásobní řady a splašková kanalizace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04a - Oprava povrchů-uznatelné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Liberec</v>
      </c>
      <c r="G52" s="42"/>
      <c r="H52" s="42"/>
      <c r="I52" s="34" t="s">
        <v>24</v>
      </c>
      <c r="J52" s="74" t="str">
        <f>IF(J12="","",J12)</f>
        <v>26. 10. 2020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Statutární město Liberec</v>
      </c>
      <c r="G54" s="42"/>
      <c r="H54" s="42"/>
      <c r="I54" s="34" t="s">
        <v>34</v>
      </c>
      <c r="J54" s="38" t="str">
        <f>E21</f>
        <v>SNOWPLAN, spol. s 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SNOWPLAN, spol. s 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111</v>
      </c>
      <c r="D57" s="164"/>
      <c r="E57" s="164"/>
      <c r="F57" s="164"/>
      <c r="G57" s="164"/>
      <c r="H57" s="164"/>
      <c r="I57" s="164"/>
      <c r="J57" s="165" t="s">
        <v>112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67"/>
      <c r="C60" s="168"/>
      <c r="D60" s="169" t="s">
        <v>114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115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1107</v>
      </c>
      <c r="E62" s="176"/>
      <c r="F62" s="176"/>
      <c r="G62" s="176"/>
      <c r="H62" s="176"/>
      <c r="I62" s="176"/>
      <c r="J62" s="177">
        <f>J145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122</v>
      </c>
      <c r="E63" s="176"/>
      <c r="F63" s="176"/>
      <c r="G63" s="176"/>
      <c r="H63" s="176"/>
      <c r="I63" s="176"/>
      <c r="J63" s="177">
        <f>J189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123</v>
      </c>
      <c r="E64" s="176"/>
      <c r="F64" s="176"/>
      <c r="G64" s="176"/>
      <c r="H64" s="176"/>
      <c r="I64" s="176"/>
      <c r="J64" s="177">
        <f>J234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124</v>
      </c>
      <c r="E65" s="176"/>
      <c r="F65" s="176"/>
      <c r="G65" s="176"/>
      <c r="H65" s="176"/>
      <c r="I65" s="176"/>
      <c r="J65" s="177">
        <f>J271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125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Vodojem Horská, zásobní řady a splašková kanalizace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107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04a - Oprava povrchů-uznatelné náklady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22</v>
      </c>
      <c r="D79" s="42"/>
      <c r="E79" s="42"/>
      <c r="F79" s="29" t="str">
        <f>F12</f>
        <v>Liberec</v>
      </c>
      <c r="G79" s="42"/>
      <c r="H79" s="42"/>
      <c r="I79" s="34" t="s">
        <v>24</v>
      </c>
      <c r="J79" s="74" t="str">
        <f>IF(J12="","",J12)</f>
        <v>26. 10. 2020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4" t="s">
        <v>26</v>
      </c>
      <c r="D81" s="42"/>
      <c r="E81" s="42"/>
      <c r="F81" s="29" t="str">
        <f>E15</f>
        <v>Statutární město Liberec</v>
      </c>
      <c r="G81" s="42"/>
      <c r="H81" s="42"/>
      <c r="I81" s="34" t="s">
        <v>34</v>
      </c>
      <c r="J81" s="38" t="str">
        <f>E21</f>
        <v>SNOWPLAN, spol. s 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32</v>
      </c>
      <c r="D82" s="42"/>
      <c r="E82" s="42"/>
      <c r="F82" s="29" t="str">
        <f>IF(E18="","",E18)</f>
        <v>Vyplň údaj</v>
      </c>
      <c r="G82" s="42"/>
      <c r="H82" s="42"/>
      <c r="I82" s="34" t="s">
        <v>39</v>
      </c>
      <c r="J82" s="38" t="str">
        <f>E24</f>
        <v>SNOWPLAN, spol. s 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126</v>
      </c>
      <c r="D84" s="182" t="s">
        <v>61</v>
      </c>
      <c r="E84" s="182" t="s">
        <v>57</v>
      </c>
      <c r="F84" s="182" t="s">
        <v>58</v>
      </c>
      <c r="G84" s="182" t="s">
        <v>127</v>
      </c>
      <c r="H84" s="182" t="s">
        <v>128</v>
      </c>
      <c r="I84" s="182" t="s">
        <v>129</v>
      </c>
      <c r="J84" s="182" t="s">
        <v>112</v>
      </c>
      <c r="K84" s="183" t="s">
        <v>130</v>
      </c>
      <c r="L84" s="184"/>
      <c r="M84" s="94" t="s">
        <v>75</v>
      </c>
      <c r="N84" s="95" t="s">
        <v>46</v>
      </c>
      <c r="O84" s="95" t="s">
        <v>131</v>
      </c>
      <c r="P84" s="95" t="s">
        <v>132</v>
      </c>
      <c r="Q84" s="95" t="s">
        <v>133</v>
      </c>
      <c r="R84" s="95" t="s">
        <v>134</v>
      </c>
      <c r="S84" s="95" t="s">
        <v>135</v>
      </c>
      <c r="T84" s="96" t="s">
        <v>136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137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36.105356</v>
      </c>
      <c r="S85" s="98"/>
      <c r="T85" s="188">
        <f>T86</f>
        <v>3322.4926000000005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76</v>
      </c>
      <c r="AU85" s="19" t="s">
        <v>113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76</v>
      </c>
      <c r="E86" s="193" t="s">
        <v>138</v>
      </c>
      <c r="F86" s="193" t="s">
        <v>139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P87+P145+P189+P234+P271</f>
        <v>0</v>
      </c>
      <c r="Q86" s="198"/>
      <c r="R86" s="199">
        <f>R87+R145+R189+R234+R271</f>
        <v>36.105356</v>
      </c>
      <c r="S86" s="198"/>
      <c r="T86" s="200">
        <f>T87+T145+T189+T234+T271</f>
        <v>3322.4926000000005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85</v>
      </c>
      <c r="AT86" s="202" t="s">
        <v>76</v>
      </c>
      <c r="AU86" s="202" t="s">
        <v>77</v>
      </c>
      <c r="AY86" s="201" t="s">
        <v>140</v>
      </c>
      <c r="BK86" s="203">
        <f>BK87+BK145+BK189+BK234+BK271</f>
        <v>0</v>
      </c>
    </row>
    <row r="87" s="12" customFormat="1" ht="22.8" customHeight="1">
      <c r="A87" s="12"/>
      <c r="B87" s="190"/>
      <c r="C87" s="191"/>
      <c r="D87" s="192" t="s">
        <v>76</v>
      </c>
      <c r="E87" s="204" t="s">
        <v>85</v>
      </c>
      <c r="F87" s="204" t="s">
        <v>141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SUM(P88:P144)</f>
        <v>0</v>
      </c>
      <c r="Q87" s="198"/>
      <c r="R87" s="199">
        <f>SUM(R88:R144)</f>
        <v>0.40494049999999998</v>
      </c>
      <c r="S87" s="198"/>
      <c r="T87" s="200">
        <f>SUM(T88:T144)</f>
        <v>3299.3926000000006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85</v>
      </c>
      <c r="AT87" s="202" t="s">
        <v>76</v>
      </c>
      <c r="AU87" s="202" t="s">
        <v>85</v>
      </c>
      <c r="AY87" s="201" t="s">
        <v>140</v>
      </c>
      <c r="BK87" s="203">
        <f>SUM(BK88:BK144)</f>
        <v>0</v>
      </c>
    </row>
    <row r="88" s="2" customFormat="1" ht="16.5" customHeight="1">
      <c r="A88" s="40"/>
      <c r="B88" s="41"/>
      <c r="C88" s="206" t="s">
        <v>85</v>
      </c>
      <c r="D88" s="206" t="s">
        <v>142</v>
      </c>
      <c r="E88" s="207" t="s">
        <v>1108</v>
      </c>
      <c r="F88" s="208" t="s">
        <v>1109</v>
      </c>
      <c r="G88" s="209" t="s">
        <v>214</v>
      </c>
      <c r="H88" s="210">
        <v>6.5999999999999996</v>
      </c>
      <c r="I88" s="211"/>
      <c r="J88" s="212">
        <f>ROUND(I88*H88,2)</f>
        <v>0</v>
      </c>
      <c r="K88" s="208" t="s">
        <v>146</v>
      </c>
      <c r="L88" s="46"/>
      <c r="M88" s="213" t="s">
        <v>75</v>
      </c>
      <c r="N88" s="214" t="s">
        <v>47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0.58599999999999997</v>
      </c>
      <c r="T88" s="216">
        <f>S88*H88</f>
        <v>3.8675999999999995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147</v>
      </c>
      <c r="AT88" s="217" t="s">
        <v>142</v>
      </c>
      <c r="AU88" s="217" t="s">
        <v>87</v>
      </c>
      <c r="AY88" s="19" t="s">
        <v>140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85</v>
      </c>
      <c r="BK88" s="218">
        <f>ROUND(I88*H88,2)</f>
        <v>0</v>
      </c>
      <c r="BL88" s="19" t="s">
        <v>147</v>
      </c>
      <c r="BM88" s="217" t="s">
        <v>1110</v>
      </c>
    </row>
    <row r="89" s="2" customFormat="1">
      <c r="A89" s="40"/>
      <c r="B89" s="41"/>
      <c r="C89" s="42"/>
      <c r="D89" s="219" t="s">
        <v>149</v>
      </c>
      <c r="E89" s="42"/>
      <c r="F89" s="220" t="s">
        <v>1111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149</v>
      </c>
      <c r="AU89" s="19" t="s">
        <v>87</v>
      </c>
    </row>
    <row r="90" s="13" customFormat="1">
      <c r="A90" s="13"/>
      <c r="B90" s="224"/>
      <c r="C90" s="225"/>
      <c r="D90" s="219" t="s">
        <v>175</v>
      </c>
      <c r="E90" s="226" t="s">
        <v>75</v>
      </c>
      <c r="F90" s="227" t="s">
        <v>1112</v>
      </c>
      <c r="G90" s="225"/>
      <c r="H90" s="228">
        <v>6.5999999999999996</v>
      </c>
      <c r="I90" s="229"/>
      <c r="J90" s="225"/>
      <c r="K90" s="225"/>
      <c r="L90" s="230"/>
      <c r="M90" s="231"/>
      <c r="N90" s="232"/>
      <c r="O90" s="232"/>
      <c r="P90" s="232"/>
      <c r="Q90" s="232"/>
      <c r="R90" s="232"/>
      <c r="S90" s="232"/>
      <c r="T90" s="23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4" t="s">
        <v>175</v>
      </c>
      <c r="AU90" s="234" t="s">
        <v>87</v>
      </c>
      <c r="AV90" s="13" t="s">
        <v>87</v>
      </c>
      <c r="AW90" s="13" t="s">
        <v>38</v>
      </c>
      <c r="AX90" s="13" t="s">
        <v>85</v>
      </c>
      <c r="AY90" s="234" t="s">
        <v>140</v>
      </c>
    </row>
    <row r="91" s="2" customFormat="1" ht="16.5" customHeight="1">
      <c r="A91" s="40"/>
      <c r="B91" s="41"/>
      <c r="C91" s="206" t="s">
        <v>87</v>
      </c>
      <c r="D91" s="206" t="s">
        <v>142</v>
      </c>
      <c r="E91" s="207" t="s">
        <v>1113</v>
      </c>
      <c r="F91" s="208" t="s">
        <v>1114</v>
      </c>
      <c r="G91" s="209" t="s">
        <v>214</v>
      </c>
      <c r="H91" s="210">
        <v>1359.8599999999999</v>
      </c>
      <c r="I91" s="211"/>
      <c r="J91" s="212">
        <f>ROUND(I91*H91,2)</f>
        <v>0</v>
      </c>
      <c r="K91" s="208" t="s">
        <v>146</v>
      </c>
      <c r="L91" s="46"/>
      <c r="M91" s="213" t="s">
        <v>75</v>
      </c>
      <c r="N91" s="214" t="s">
        <v>47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0.29999999999999999</v>
      </c>
      <c r="T91" s="216">
        <f>S91*H91</f>
        <v>407.95799999999997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147</v>
      </c>
      <c r="AT91" s="217" t="s">
        <v>142</v>
      </c>
      <c r="AU91" s="217" t="s">
        <v>87</v>
      </c>
      <c r="AY91" s="19" t="s">
        <v>140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85</v>
      </c>
      <c r="BK91" s="218">
        <f>ROUND(I91*H91,2)</f>
        <v>0</v>
      </c>
      <c r="BL91" s="19" t="s">
        <v>147</v>
      </c>
      <c r="BM91" s="217" t="s">
        <v>1115</v>
      </c>
    </row>
    <row r="92" s="2" customFormat="1">
      <c r="A92" s="40"/>
      <c r="B92" s="41"/>
      <c r="C92" s="42"/>
      <c r="D92" s="219" t="s">
        <v>149</v>
      </c>
      <c r="E92" s="42"/>
      <c r="F92" s="220" t="s">
        <v>1116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149</v>
      </c>
      <c r="AU92" s="19" t="s">
        <v>87</v>
      </c>
    </row>
    <row r="93" s="15" customFormat="1">
      <c r="A93" s="15"/>
      <c r="B93" s="246"/>
      <c r="C93" s="247"/>
      <c r="D93" s="219" t="s">
        <v>175</v>
      </c>
      <c r="E93" s="248" t="s">
        <v>75</v>
      </c>
      <c r="F93" s="249" t="s">
        <v>1117</v>
      </c>
      <c r="G93" s="247"/>
      <c r="H93" s="248" t="s">
        <v>75</v>
      </c>
      <c r="I93" s="250"/>
      <c r="J93" s="247"/>
      <c r="K93" s="247"/>
      <c r="L93" s="251"/>
      <c r="M93" s="252"/>
      <c r="N93" s="253"/>
      <c r="O93" s="253"/>
      <c r="P93" s="253"/>
      <c r="Q93" s="253"/>
      <c r="R93" s="253"/>
      <c r="S93" s="253"/>
      <c r="T93" s="254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5" t="s">
        <v>175</v>
      </c>
      <c r="AU93" s="255" t="s">
        <v>87</v>
      </c>
      <c r="AV93" s="15" t="s">
        <v>85</v>
      </c>
      <c r="AW93" s="15" t="s">
        <v>38</v>
      </c>
      <c r="AX93" s="15" t="s">
        <v>77</v>
      </c>
      <c r="AY93" s="255" t="s">
        <v>140</v>
      </c>
    </row>
    <row r="94" s="13" customFormat="1">
      <c r="A94" s="13"/>
      <c r="B94" s="224"/>
      <c r="C94" s="225"/>
      <c r="D94" s="219" t="s">
        <v>175</v>
      </c>
      <c r="E94" s="226" t="s">
        <v>75</v>
      </c>
      <c r="F94" s="227" t="s">
        <v>1118</v>
      </c>
      <c r="G94" s="225"/>
      <c r="H94" s="228">
        <v>72.540000000000006</v>
      </c>
      <c r="I94" s="229"/>
      <c r="J94" s="225"/>
      <c r="K94" s="225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175</v>
      </c>
      <c r="AU94" s="234" t="s">
        <v>87</v>
      </c>
      <c r="AV94" s="13" t="s">
        <v>87</v>
      </c>
      <c r="AW94" s="13" t="s">
        <v>38</v>
      </c>
      <c r="AX94" s="13" t="s">
        <v>77</v>
      </c>
      <c r="AY94" s="234" t="s">
        <v>140</v>
      </c>
    </row>
    <row r="95" s="13" customFormat="1">
      <c r="A95" s="13"/>
      <c r="B95" s="224"/>
      <c r="C95" s="225"/>
      <c r="D95" s="219" t="s">
        <v>175</v>
      </c>
      <c r="E95" s="226" t="s">
        <v>75</v>
      </c>
      <c r="F95" s="227" t="s">
        <v>1119</v>
      </c>
      <c r="G95" s="225"/>
      <c r="H95" s="228">
        <v>1268.1500000000001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175</v>
      </c>
      <c r="AU95" s="234" t="s">
        <v>87</v>
      </c>
      <c r="AV95" s="13" t="s">
        <v>87</v>
      </c>
      <c r="AW95" s="13" t="s">
        <v>38</v>
      </c>
      <c r="AX95" s="13" t="s">
        <v>77</v>
      </c>
      <c r="AY95" s="234" t="s">
        <v>140</v>
      </c>
    </row>
    <row r="96" s="13" customFormat="1">
      <c r="A96" s="13"/>
      <c r="B96" s="224"/>
      <c r="C96" s="225"/>
      <c r="D96" s="219" t="s">
        <v>175</v>
      </c>
      <c r="E96" s="226" t="s">
        <v>75</v>
      </c>
      <c r="F96" s="227" t="s">
        <v>1120</v>
      </c>
      <c r="G96" s="225"/>
      <c r="H96" s="228">
        <v>19.170000000000002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175</v>
      </c>
      <c r="AU96" s="234" t="s">
        <v>87</v>
      </c>
      <c r="AV96" s="13" t="s">
        <v>87</v>
      </c>
      <c r="AW96" s="13" t="s">
        <v>38</v>
      </c>
      <c r="AX96" s="13" t="s">
        <v>77</v>
      </c>
      <c r="AY96" s="234" t="s">
        <v>140</v>
      </c>
    </row>
    <row r="97" s="16" customFormat="1">
      <c r="A97" s="16"/>
      <c r="B97" s="256"/>
      <c r="C97" s="257"/>
      <c r="D97" s="219" t="s">
        <v>175</v>
      </c>
      <c r="E97" s="258" t="s">
        <v>75</v>
      </c>
      <c r="F97" s="259" t="s">
        <v>247</v>
      </c>
      <c r="G97" s="257"/>
      <c r="H97" s="260">
        <v>1359.8599999999999</v>
      </c>
      <c r="I97" s="261"/>
      <c r="J97" s="257"/>
      <c r="K97" s="257"/>
      <c r="L97" s="262"/>
      <c r="M97" s="263"/>
      <c r="N97" s="264"/>
      <c r="O97" s="264"/>
      <c r="P97" s="264"/>
      <c r="Q97" s="264"/>
      <c r="R97" s="264"/>
      <c r="S97" s="264"/>
      <c r="T97" s="265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T97" s="266" t="s">
        <v>175</v>
      </c>
      <c r="AU97" s="266" t="s">
        <v>87</v>
      </c>
      <c r="AV97" s="16" t="s">
        <v>147</v>
      </c>
      <c r="AW97" s="16" t="s">
        <v>38</v>
      </c>
      <c r="AX97" s="16" t="s">
        <v>85</v>
      </c>
      <c r="AY97" s="266" t="s">
        <v>140</v>
      </c>
    </row>
    <row r="98" s="2" customFormat="1" ht="16.5" customHeight="1">
      <c r="A98" s="40"/>
      <c r="B98" s="41"/>
      <c r="C98" s="206" t="s">
        <v>155</v>
      </c>
      <c r="D98" s="206" t="s">
        <v>142</v>
      </c>
      <c r="E98" s="207" t="s">
        <v>1121</v>
      </c>
      <c r="F98" s="208" t="s">
        <v>1122</v>
      </c>
      <c r="G98" s="209" t="s">
        <v>214</v>
      </c>
      <c r="H98" s="210">
        <v>19.170000000000002</v>
      </c>
      <c r="I98" s="211"/>
      <c r="J98" s="212">
        <f>ROUND(I98*H98,2)</f>
        <v>0</v>
      </c>
      <c r="K98" s="208" t="s">
        <v>146</v>
      </c>
      <c r="L98" s="46"/>
      <c r="M98" s="213" t="s">
        <v>75</v>
      </c>
      <c r="N98" s="214" t="s">
        <v>47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0.44</v>
      </c>
      <c r="T98" s="216">
        <f>S98*H98</f>
        <v>8.434800000000001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147</v>
      </c>
      <c r="AT98" s="217" t="s">
        <v>142</v>
      </c>
      <c r="AU98" s="217" t="s">
        <v>87</v>
      </c>
      <c r="AY98" s="19" t="s">
        <v>140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85</v>
      </c>
      <c r="BK98" s="218">
        <f>ROUND(I98*H98,2)</f>
        <v>0</v>
      </c>
      <c r="BL98" s="19" t="s">
        <v>147</v>
      </c>
      <c r="BM98" s="217" t="s">
        <v>1123</v>
      </c>
    </row>
    <row r="99" s="2" customFormat="1">
      <c r="A99" s="40"/>
      <c r="B99" s="41"/>
      <c r="C99" s="42"/>
      <c r="D99" s="219" t="s">
        <v>149</v>
      </c>
      <c r="E99" s="42"/>
      <c r="F99" s="220" t="s">
        <v>1124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149</v>
      </c>
      <c r="AU99" s="19" t="s">
        <v>87</v>
      </c>
    </row>
    <row r="100" s="15" customFormat="1">
      <c r="A100" s="15"/>
      <c r="B100" s="246"/>
      <c r="C100" s="247"/>
      <c r="D100" s="219" t="s">
        <v>175</v>
      </c>
      <c r="E100" s="248" t="s">
        <v>75</v>
      </c>
      <c r="F100" s="249" t="s">
        <v>1117</v>
      </c>
      <c r="G100" s="247"/>
      <c r="H100" s="248" t="s">
        <v>75</v>
      </c>
      <c r="I100" s="250"/>
      <c r="J100" s="247"/>
      <c r="K100" s="247"/>
      <c r="L100" s="251"/>
      <c r="M100" s="252"/>
      <c r="N100" s="253"/>
      <c r="O100" s="253"/>
      <c r="P100" s="253"/>
      <c r="Q100" s="253"/>
      <c r="R100" s="253"/>
      <c r="S100" s="253"/>
      <c r="T100" s="254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5" t="s">
        <v>175</v>
      </c>
      <c r="AU100" s="255" t="s">
        <v>87</v>
      </c>
      <c r="AV100" s="15" t="s">
        <v>85</v>
      </c>
      <c r="AW100" s="15" t="s">
        <v>38</v>
      </c>
      <c r="AX100" s="15" t="s">
        <v>77</v>
      </c>
      <c r="AY100" s="255" t="s">
        <v>140</v>
      </c>
    </row>
    <row r="101" s="13" customFormat="1">
      <c r="A101" s="13"/>
      <c r="B101" s="224"/>
      <c r="C101" s="225"/>
      <c r="D101" s="219" t="s">
        <v>175</v>
      </c>
      <c r="E101" s="226" t="s">
        <v>75</v>
      </c>
      <c r="F101" s="227" t="s">
        <v>1120</v>
      </c>
      <c r="G101" s="225"/>
      <c r="H101" s="228">
        <v>19.170000000000002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175</v>
      </c>
      <c r="AU101" s="234" t="s">
        <v>87</v>
      </c>
      <c r="AV101" s="13" t="s">
        <v>87</v>
      </c>
      <c r="AW101" s="13" t="s">
        <v>38</v>
      </c>
      <c r="AX101" s="13" t="s">
        <v>77</v>
      </c>
      <c r="AY101" s="234" t="s">
        <v>140</v>
      </c>
    </row>
    <row r="102" s="14" customFormat="1">
      <c r="A102" s="14"/>
      <c r="B102" s="235"/>
      <c r="C102" s="236"/>
      <c r="D102" s="219" t="s">
        <v>175</v>
      </c>
      <c r="E102" s="237" t="s">
        <v>75</v>
      </c>
      <c r="F102" s="238" t="s">
        <v>177</v>
      </c>
      <c r="G102" s="236"/>
      <c r="H102" s="239">
        <v>19.170000000000002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175</v>
      </c>
      <c r="AU102" s="245" t="s">
        <v>87</v>
      </c>
      <c r="AV102" s="14" t="s">
        <v>155</v>
      </c>
      <c r="AW102" s="14" t="s">
        <v>38</v>
      </c>
      <c r="AX102" s="14" t="s">
        <v>85</v>
      </c>
      <c r="AY102" s="245" t="s">
        <v>140</v>
      </c>
    </row>
    <row r="103" s="2" customFormat="1" ht="16.5" customHeight="1">
      <c r="A103" s="40"/>
      <c r="B103" s="41"/>
      <c r="C103" s="206" t="s">
        <v>147</v>
      </c>
      <c r="D103" s="206" t="s">
        <v>142</v>
      </c>
      <c r="E103" s="207" t="s">
        <v>1125</v>
      </c>
      <c r="F103" s="208" t="s">
        <v>1126</v>
      </c>
      <c r="G103" s="209" t="s">
        <v>214</v>
      </c>
      <c r="H103" s="210">
        <v>1248.1500000000001</v>
      </c>
      <c r="I103" s="211"/>
      <c r="J103" s="212">
        <f>ROUND(I103*H103,2)</f>
        <v>0</v>
      </c>
      <c r="K103" s="208" t="s">
        <v>75</v>
      </c>
      <c r="L103" s="46"/>
      <c r="M103" s="213" t="s">
        <v>75</v>
      </c>
      <c r="N103" s="214" t="s">
        <v>47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1.76</v>
      </c>
      <c r="T103" s="216">
        <f>S103*H103</f>
        <v>2196.7440000000001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147</v>
      </c>
      <c r="AT103" s="217" t="s">
        <v>142</v>
      </c>
      <c r="AU103" s="217" t="s">
        <v>87</v>
      </c>
      <c r="AY103" s="19" t="s">
        <v>140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85</v>
      </c>
      <c r="BK103" s="218">
        <f>ROUND(I103*H103,2)</f>
        <v>0</v>
      </c>
      <c r="BL103" s="19" t="s">
        <v>147</v>
      </c>
      <c r="BM103" s="217" t="s">
        <v>1127</v>
      </c>
    </row>
    <row r="104" s="2" customFormat="1">
      <c r="A104" s="40"/>
      <c r="B104" s="41"/>
      <c r="C104" s="42"/>
      <c r="D104" s="219" t="s">
        <v>149</v>
      </c>
      <c r="E104" s="42"/>
      <c r="F104" s="220" t="s">
        <v>1128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149</v>
      </c>
      <c r="AU104" s="19" t="s">
        <v>87</v>
      </c>
    </row>
    <row r="105" s="15" customFormat="1">
      <c r="A105" s="15"/>
      <c r="B105" s="246"/>
      <c r="C105" s="247"/>
      <c r="D105" s="219" t="s">
        <v>175</v>
      </c>
      <c r="E105" s="248" t="s">
        <v>75</v>
      </c>
      <c r="F105" s="249" t="s">
        <v>1117</v>
      </c>
      <c r="G105" s="247"/>
      <c r="H105" s="248" t="s">
        <v>75</v>
      </c>
      <c r="I105" s="250"/>
      <c r="J105" s="247"/>
      <c r="K105" s="247"/>
      <c r="L105" s="251"/>
      <c r="M105" s="252"/>
      <c r="N105" s="253"/>
      <c r="O105" s="253"/>
      <c r="P105" s="253"/>
      <c r="Q105" s="253"/>
      <c r="R105" s="253"/>
      <c r="S105" s="253"/>
      <c r="T105" s="254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5" t="s">
        <v>175</v>
      </c>
      <c r="AU105" s="255" t="s">
        <v>87</v>
      </c>
      <c r="AV105" s="15" t="s">
        <v>85</v>
      </c>
      <c r="AW105" s="15" t="s">
        <v>38</v>
      </c>
      <c r="AX105" s="15" t="s">
        <v>77</v>
      </c>
      <c r="AY105" s="255" t="s">
        <v>140</v>
      </c>
    </row>
    <row r="106" s="13" customFormat="1">
      <c r="A106" s="13"/>
      <c r="B106" s="224"/>
      <c r="C106" s="225"/>
      <c r="D106" s="219" t="s">
        <v>175</v>
      </c>
      <c r="E106" s="226" t="s">
        <v>75</v>
      </c>
      <c r="F106" s="227" t="s">
        <v>1129</v>
      </c>
      <c r="G106" s="225"/>
      <c r="H106" s="228">
        <v>1248.1500000000001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175</v>
      </c>
      <c r="AU106" s="234" t="s">
        <v>87</v>
      </c>
      <c r="AV106" s="13" t="s">
        <v>87</v>
      </c>
      <c r="AW106" s="13" t="s">
        <v>38</v>
      </c>
      <c r="AX106" s="13" t="s">
        <v>77</v>
      </c>
      <c r="AY106" s="234" t="s">
        <v>140</v>
      </c>
    </row>
    <row r="107" s="14" customFormat="1">
      <c r="A107" s="14"/>
      <c r="B107" s="235"/>
      <c r="C107" s="236"/>
      <c r="D107" s="219" t="s">
        <v>175</v>
      </c>
      <c r="E107" s="237" t="s">
        <v>75</v>
      </c>
      <c r="F107" s="238" t="s">
        <v>177</v>
      </c>
      <c r="G107" s="236"/>
      <c r="H107" s="239">
        <v>1248.1500000000001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175</v>
      </c>
      <c r="AU107" s="245" t="s">
        <v>87</v>
      </c>
      <c r="AV107" s="14" t="s">
        <v>155</v>
      </c>
      <c r="AW107" s="14" t="s">
        <v>38</v>
      </c>
      <c r="AX107" s="14" t="s">
        <v>85</v>
      </c>
      <c r="AY107" s="245" t="s">
        <v>140</v>
      </c>
    </row>
    <row r="108" s="2" customFormat="1" ht="16.5" customHeight="1">
      <c r="A108" s="40"/>
      <c r="B108" s="41"/>
      <c r="C108" s="206" t="s">
        <v>164</v>
      </c>
      <c r="D108" s="206" t="s">
        <v>142</v>
      </c>
      <c r="E108" s="207" t="s">
        <v>1130</v>
      </c>
      <c r="F108" s="208" t="s">
        <v>1131</v>
      </c>
      <c r="G108" s="209" t="s">
        <v>214</v>
      </c>
      <c r="H108" s="210">
        <v>5410</v>
      </c>
      <c r="I108" s="211"/>
      <c r="J108" s="212">
        <f>ROUND(I108*H108,2)</f>
        <v>0</v>
      </c>
      <c r="K108" s="208" t="s">
        <v>146</v>
      </c>
      <c r="L108" s="46"/>
      <c r="M108" s="213" t="s">
        <v>75</v>
      </c>
      <c r="N108" s="214" t="s">
        <v>47</v>
      </c>
      <c r="O108" s="86"/>
      <c r="P108" s="215">
        <f>O108*H108</f>
        <v>0</v>
      </c>
      <c r="Q108" s="215">
        <v>6.0000000000000002E-05</v>
      </c>
      <c r="R108" s="215">
        <f>Q108*H108</f>
        <v>0.3246</v>
      </c>
      <c r="S108" s="215">
        <v>0.091999999999999998</v>
      </c>
      <c r="T108" s="216">
        <f>S108*H108</f>
        <v>497.71999999999997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147</v>
      </c>
      <c r="AT108" s="217" t="s">
        <v>142</v>
      </c>
      <c r="AU108" s="217" t="s">
        <v>87</v>
      </c>
      <c r="AY108" s="19" t="s">
        <v>140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85</v>
      </c>
      <c r="BK108" s="218">
        <f>ROUND(I108*H108,2)</f>
        <v>0</v>
      </c>
      <c r="BL108" s="19" t="s">
        <v>147</v>
      </c>
      <c r="BM108" s="217" t="s">
        <v>1132</v>
      </c>
    </row>
    <row r="109" s="2" customFormat="1">
      <c r="A109" s="40"/>
      <c r="B109" s="41"/>
      <c r="C109" s="42"/>
      <c r="D109" s="219" t="s">
        <v>149</v>
      </c>
      <c r="E109" s="42"/>
      <c r="F109" s="220" t="s">
        <v>1133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149</v>
      </c>
      <c r="AU109" s="19" t="s">
        <v>87</v>
      </c>
    </row>
    <row r="110" s="13" customFormat="1">
      <c r="A110" s="13"/>
      <c r="B110" s="224"/>
      <c r="C110" s="225"/>
      <c r="D110" s="219" t="s">
        <v>175</v>
      </c>
      <c r="E110" s="226" t="s">
        <v>75</v>
      </c>
      <c r="F110" s="227" t="s">
        <v>1134</v>
      </c>
      <c r="G110" s="225"/>
      <c r="H110" s="228">
        <v>5410</v>
      </c>
      <c r="I110" s="229"/>
      <c r="J110" s="225"/>
      <c r="K110" s="225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175</v>
      </c>
      <c r="AU110" s="234" t="s">
        <v>87</v>
      </c>
      <c r="AV110" s="13" t="s">
        <v>87</v>
      </c>
      <c r="AW110" s="13" t="s">
        <v>38</v>
      </c>
      <c r="AX110" s="13" t="s">
        <v>85</v>
      </c>
      <c r="AY110" s="234" t="s">
        <v>140</v>
      </c>
    </row>
    <row r="111" s="2" customFormat="1" ht="16.5" customHeight="1">
      <c r="A111" s="40"/>
      <c r="B111" s="41"/>
      <c r="C111" s="206" t="s">
        <v>169</v>
      </c>
      <c r="D111" s="206" t="s">
        <v>142</v>
      </c>
      <c r="E111" s="207" t="s">
        <v>1135</v>
      </c>
      <c r="F111" s="208" t="s">
        <v>1136</v>
      </c>
      <c r="G111" s="209" t="s">
        <v>214</v>
      </c>
      <c r="H111" s="210">
        <v>1248.1500000000001</v>
      </c>
      <c r="I111" s="211"/>
      <c r="J111" s="212">
        <f>ROUND(I111*H111,2)</f>
        <v>0</v>
      </c>
      <c r="K111" s="208" t="s">
        <v>75</v>
      </c>
      <c r="L111" s="46"/>
      <c r="M111" s="213" t="s">
        <v>75</v>
      </c>
      <c r="N111" s="214" t="s">
        <v>47</v>
      </c>
      <c r="O111" s="86"/>
      <c r="P111" s="215">
        <f>O111*H111</f>
        <v>0</v>
      </c>
      <c r="Q111" s="215">
        <v>5.0000000000000002E-05</v>
      </c>
      <c r="R111" s="215">
        <f>Q111*H111</f>
        <v>0.062407500000000005</v>
      </c>
      <c r="S111" s="215">
        <v>0.128</v>
      </c>
      <c r="T111" s="216">
        <f>S111*H111</f>
        <v>159.76320000000001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147</v>
      </c>
      <c r="AT111" s="217" t="s">
        <v>142</v>
      </c>
      <c r="AU111" s="217" t="s">
        <v>87</v>
      </c>
      <c r="AY111" s="19" t="s">
        <v>140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85</v>
      </c>
      <c r="BK111" s="218">
        <f>ROUND(I111*H111,2)</f>
        <v>0</v>
      </c>
      <c r="BL111" s="19" t="s">
        <v>147</v>
      </c>
      <c r="BM111" s="217" t="s">
        <v>1137</v>
      </c>
    </row>
    <row r="112" s="2" customFormat="1">
      <c r="A112" s="40"/>
      <c r="B112" s="41"/>
      <c r="C112" s="42"/>
      <c r="D112" s="219" t="s">
        <v>149</v>
      </c>
      <c r="E112" s="42"/>
      <c r="F112" s="220" t="s">
        <v>1138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149</v>
      </c>
      <c r="AU112" s="19" t="s">
        <v>87</v>
      </c>
    </row>
    <row r="113" s="15" customFormat="1">
      <c r="A113" s="15"/>
      <c r="B113" s="246"/>
      <c r="C113" s="247"/>
      <c r="D113" s="219" t="s">
        <v>175</v>
      </c>
      <c r="E113" s="248" t="s">
        <v>75</v>
      </c>
      <c r="F113" s="249" t="s">
        <v>1117</v>
      </c>
      <c r="G113" s="247"/>
      <c r="H113" s="248" t="s">
        <v>75</v>
      </c>
      <c r="I113" s="250"/>
      <c r="J113" s="247"/>
      <c r="K113" s="247"/>
      <c r="L113" s="251"/>
      <c r="M113" s="252"/>
      <c r="N113" s="253"/>
      <c r="O113" s="253"/>
      <c r="P113" s="253"/>
      <c r="Q113" s="253"/>
      <c r="R113" s="253"/>
      <c r="S113" s="253"/>
      <c r="T113" s="254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5" t="s">
        <v>175</v>
      </c>
      <c r="AU113" s="255" t="s">
        <v>87</v>
      </c>
      <c r="AV113" s="15" t="s">
        <v>85</v>
      </c>
      <c r="AW113" s="15" t="s">
        <v>38</v>
      </c>
      <c r="AX113" s="15" t="s">
        <v>77</v>
      </c>
      <c r="AY113" s="255" t="s">
        <v>140</v>
      </c>
    </row>
    <row r="114" s="13" customFormat="1">
      <c r="A114" s="13"/>
      <c r="B114" s="224"/>
      <c r="C114" s="225"/>
      <c r="D114" s="219" t="s">
        <v>175</v>
      </c>
      <c r="E114" s="226" t="s">
        <v>75</v>
      </c>
      <c r="F114" s="227" t="s">
        <v>1129</v>
      </c>
      <c r="G114" s="225"/>
      <c r="H114" s="228">
        <v>1248.1500000000001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175</v>
      </c>
      <c r="AU114" s="234" t="s">
        <v>87</v>
      </c>
      <c r="AV114" s="13" t="s">
        <v>87</v>
      </c>
      <c r="AW114" s="13" t="s">
        <v>38</v>
      </c>
      <c r="AX114" s="13" t="s">
        <v>77</v>
      </c>
      <c r="AY114" s="234" t="s">
        <v>140</v>
      </c>
    </row>
    <row r="115" s="14" customFormat="1">
      <c r="A115" s="14"/>
      <c r="B115" s="235"/>
      <c r="C115" s="236"/>
      <c r="D115" s="219" t="s">
        <v>175</v>
      </c>
      <c r="E115" s="237" t="s">
        <v>75</v>
      </c>
      <c r="F115" s="238" t="s">
        <v>177</v>
      </c>
      <c r="G115" s="236"/>
      <c r="H115" s="239">
        <v>1248.1500000000001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175</v>
      </c>
      <c r="AU115" s="245" t="s">
        <v>87</v>
      </c>
      <c r="AV115" s="14" t="s">
        <v>155</v>
      </c>
      <c r="AW115" s="14" t="s">
        <v>38</v>
      </c>
      <c r="AX115" s="14" t="s">
        <v>85</v>
      </c>
      <c r="AY115" s="245" t="s">
        <v>140</v>
      </c>
    </row>
    <row r="116" s="2" customFormat="1" ht="16.5" customHeight="1">
      <c r="A116" s="40"/>
      <c r="B116" s="41"/>
      <c r="C116" s="206" t="s">
        <v>181</v>
      </c>
      <c r="D116" s="206" t="s">
        <v>142</v>
      </c>
      <c r="E116" s="207" t="s">
        <v>1139</v>
      </c>
      <c r="F116" s="208" t="s">
        <v>1140</v>
      </c>
      <c r="G116" s="209" t="s">
        <v>145</v>
      </c>
      <c r="H116" s="210">
        <v>6</v>
      </c>
      <c r="I116" s="211"/>
      <c r="J116" s="212">
        <f>ROUND(I116*H116,2)</f>
        <v>0</v>
      </c>
      <c r="K116" s="208" t="s">
        <v>146</v>
      </c>
      <c r="L116" s="46"/>
      <c r="M116" s="213" t="s">
        <v>75</v>
      </c>
      <c r="N116" s="214" t="s">
        <v>47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0.28999999999999998</v>
      </c>
      <c r="T116" s="216">
        <f>S116*H116</f>
        <v>1.7399999999999998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147</v>
      </c>
      <c r="AT116" s="217" t="s">
        <v>142</v>
      </c>
      <c r="AU116" s="217" t="s">
        <v>87</v>
      </c>
      <c r="AY116" s="19" t="s">
        <v>140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85</v>
      </c>
      <c r="BK116" s="218">
        <f>ROUND(I116*H116,2)</f>
        <v>0</v>
      </c>
      <c r="BL116" s="19" t="s">
        <v>147</v>
      </c>
      <c r="BM116" s="217" t="s">
        <v>1141</v>
      </c>
    </row>
    <row r="117" s="2" customFormat="1">
      <c r="A117" s="40"/>
      <c r="B117" s="41"/>
      <c r="C117" s="42"/>
      <c r="D117" s="219" t="s">
        <v>149</v>
      </c>
      <c r="E117" s="42"/>
      <c r="F117" s="220" t="s">
        <v>1142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149</v>
      </c>
      <c r="AU117" s="19" t="s">
        <v>87</v>
      </c>
    </row>
    <row r="118" s="13" customFormat="1">
      <c r="A118" s="13"/>
      <c r="B118" s="224"/>
      <c r="C118" s="225"/>
      <c r="D118" s="219" t="s">
        <v>175</v>
      </c>
      <c r="E118" s="226" t="s">
        <v>75</v>
      </c>
      <c r="F118" s="227" t="s">
        <v>1143</v>
      </c>
      <c r="G118" s="225"/>
      <c r="H118" s="228">
        <v>6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175</v>
      </c>
      <c r="AU118" s="234" t="s">
        <v>87</v>
      </c>
      <c r="AV118" s="13" t="s">
        <v>87</v>
      </c>
      <c r="AW118" s="13" t="s">
        <v>38</v>
      </c>
      <c r="AX118" s="13" t="s">
        <v>85</v>
      </c>
      <c r="AY118" s="234" t="s">
        <v>140</v>
      </c>
    </row>
    <row r="119" s="2" customFormat="1" ht="16.5" customHeight="1">
      <c r="A119" s="40"/>
      <c r="B119" s="41"/>
      <c r="C119" s="206" t="s">
        <v>186</v>
      </c>
      <c r="D119" s="206" t="s">
        <v>142</v>
      </c>
      <c r="E119" s="207" t="s">
        <v>1144</v>
      </c>
      <c r="F119" s="208" t="s">
        <v>1145</v>
      </c>
      <c r="G119" s="209" t="s">
        <v>145</v>
      </c>
      <c r="H119" s="210">
        <v>113</v>
      </c>
      <c r="I119" s="211"/>
      <c r="J119" s="212">
        <f>ROUND(I119*H119,2)</f>
        <v>0</v>
      </c>
      <c r="K119" s="208" t="s">
        <v>146</v>
      </c>
      <c r="L119" s="46"/>
      <c r="M119" s="213" t="s">
        <v>75</v>
      </c>
      <c r="N119" s="214" t="s">
        <v>47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0.20499999999999999</v>
      </c>
      <c r="T119" s="216">
        <f>S119*H119</f>
        <v>23.164999999999999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147</v>
      </c>
      <c r="AT119" s="217" t="s">
        <v>142</v>
      </c>
      <c r="AU119" s="217" t="s">
        <v>87</v>
      </c>
      <c r="AY119" s="19" t="s">
        <v>140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85</v>
      </c>
      <c r="BK119" s="218">
        <f>ROUND(I119*H119,2)</f>
        <v>0</v>
      </c>
      <c r="BL119" s="19" t="s">
        <v>147</v>
      </c>
      <c r="BM119" s="217" t="s">
        <v>1146</v>
      </c>
    </row>
    <row r="120" s="2" customFormat="1">
      <c r="A120" s="40"/>
      <c r="B120" s="41"/>
      <c r="C120" s="42"/>
      <c r="D120" s="219" t="s">
        <v>149</v>
      </c>
      <c r="E120" s="42"/>
      <c r="F120" s="220" t="s">
        <v>1147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149</v>
      </c>
      <c r="AU120" s="19" t="s">
        <v>87</v>
      </c>
    </row>
    <row r="121" s="13" customFormat="1">
      <c r="A121" s="13"/>
      <c r="B121" s="224"/>
      <c r="C121" s="225"/>
      <c r="D121" s="219" t="s">
        <v>175</v>
      </c>
      <c r="E121" s="226" t="s">
        <v>75</v>
      </c>
      <c r="F121" s="227" t="s">
        <v>1148</v>
      </c>
      <c r="G121" s="225"/>
      <c r="H121" s="228">
        <v>113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175</v>
      </c>
      <c r="AU121" s="234" t="s">
        <v>87</v>
      </c>
      <c r="AV121" s="13" t="s">
        <v>87</v>
      </c>
      <c r="AW121" s="13" t="s">
        <v>38</v>
      </c>
      <c r="AX121" s="13" t="s">
        <v>85</v>
      </c>
      <c r="AY121" s="234" t="s">
        <v>140</v>
      </c>
    </row>
    <row r="122" s="2" customFormat="1" ht="16.5" customHeight="1">
      <c r="A122" s="40"/>
      <c r="B122" s="41"/>
      <c r="C122" s="206" t="s">
        <v>206</v>
      </c>
      <c r="D122" s="206" t="s">
        <v>142</v>
      </c>
      <c r="E122" s="207" t="s">
        <v>1149</v>
      </c>
      <c r="F122" s="208" t="s">
        <v>1150</v>
      </c>
      <c r="G122" s="209" t="s">
        <v>214</v>
      </c>
      <c r="H122" s="210">
        <v>597.77999999999997</v>
      </c>
      <c r="I122" s="211"/>
      <c r="J122" s="212">
        <f>ROUND(I122*H122,2)</f>
        <v>0</v>
      </c>
      <c r="K122" s="208" t="s">
        <v>146</v>
      </c>
      <c r="L122" s="46"/>
      <c r="M122" s="213" t="s">
        <v>75</v>
      </c>
      <c r="N122" s="214" t="s">
        <v>47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147</v>
      </c>
      <c r="AT122" s="217" t="s">
        <v>142</v>
      </c>
      <c r="AU122" s="217" t="s">
        <v>87</v>
      </c>
      <c r="AY122" s="19" t="s">
        <v>140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85</v>
      </c>
      <c r="BK122" s="218">
        <f>ROUND(I122*H122,2)</f>
        <v>0</v>
      </c>
      <c r="BL122" s="19" t="s">
        <v>147</v>
      </c>
      <c r="BM122" s="217" t="s">
        <v>1151</v>
      </c>
    </row>
    <row r="123" s="2" customFormat="1">
      <c r="A123" s="40"/>
      <c r="B123" s="41"/>
      <c r="C123" s="42"/>
      <c r="D123" s="219" t="s">
        <v>149</v>
      </c>
      <c r="E123" s="42"/>
      <c r="F123" s="220" t="s">
        <v>1152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149</v>
      </c>
      <c r="AU123" s="19" t="s">
        <v>87</v>
      </c>
    </row>
    <row r="124" s="13" customFormat="1">
      <c r="A124" s="13"/>
      <c r="B124" s="224"/>
      <c r="C124" s="225"/>
      <c r="D124" s="219" t="s">
        <v>175</v>
      </c>
      <c r="E124" s="226" t="s">
        <v>75</v>
      </c>
      <c r="F124" s="227" t="s">
        <v>1153</v>
      </c>
      <c r="G124" s="225"/>
      <c r="H124" s="228">
        <v>597.77999999999997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175</v>
      </c>
      <c r="AU124" s="234" t="s">
        <v>87</v>
      </c>
      <c r="AV124" s="13" t="s">
        <v>87</v>
      </c>
      <c r="AW124" s="13" t="s">
        <v>38</v>
      </c>
      <c r="AX124" s="13" t="s">
        <v>77</v>
      </c>
      <c r="AY124" s="234" t="s">
        <v>140</v>
      </c>
    </row>
    <row r="125" s="16" customFormat="1">
      <c r="A125" s="16"/>
      <c r="B125" s="256"/>
      <c r="C125" s="257"/>
      <c r="D125" s="219" t="s">
        <v>175</v>
      </c>
      <c r="E125" s="258" t="s">
        <v>75</v>
      </c>
      <c r="F125" s="259" t="s">
        <v>247</v>
      </c>
      <c r="G125" s="257"/>
      <c r="H125" s="260">
        <v>597.77999999999997</v>
      </c>
      <c r="I125" s="261"/>
      <c r="J125" s="257"/>
      <c r="K125" s="257"/>
      <c r="L125" s="262"/>
      <c r="M125" s="263"/>
      <c r="N125" s="264"/>
      <c r="O125" s="264"/>
      <c r="P125" s="264"/>
      <c r="Q125" s="264"/>
      <c r="R125" s="264"/>
      <c r="S125" s="264"/>
      <c r="T125" s="265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T125" s="266" t="s">
        <v>175</v>
      </c>
      <c r="AU125" s="266" t="s">
        <v>87</v>
      </c>
      <c r="AV125" s="16" t="s">
        <v>147</v>
      </c>
      <c r="AW125" s="16" t="s">
        <v>38</v>
      </c>
      <c r="AX125" s="16" t="s">
        <v>85</v>
      </c>
      <c r="AY125" s="266" t="s">
        <v>140</v>
      </c>
    </row>
    <row r="126" s="2" customFormat="1" ht="16.5" customHeight="1">
      <c r="A126" s="40"/>
      <c r="B126" s="41"/>
      <c r="C126" s="206" t="s">
        <v>211</v>
      </c>
      <c r="D126" s="206" t="s">
        <v>142</v>
      </c>
      <c r="E126" s="207" t="s">
        <v>241</v>
      </c>
      <c r="F126" s="208" t="s">
        <v>242</v>
      </c>
      <c r="G126" s="209" t="s">
        <v>172</v>
      </c>
      <c r="H126" s="210">
        <v>89.667000000000002</v>
      </c>
      <c r="I126" s="211"/>
      <c r="J126" s="212">
        <f>ROUND(I126*H126,2)</f>
        <v>0</v>
      </c>
      <c r="K126" s="208" t="s">
        <v>146</v>
      </c>
      <c r="L126" s="46"/>
      <c r="M126" s="213" t="s">
        <v>75</v>
      </c>
      <c r="N126" s="214" t="s">
        <v>47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147</v>
      </c>
      <c r="AT126" s="217" t="s">
        <v>142</v>
      </c>
      <c r="AU126" s="217" t="s">
        <v>87</v>
      </c>
      <c r="AY126" s="19" t="s">
        <v>140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85</v>
      </c>
      <c r="BK126" s="218">
        <f>ROUND(I126*H126,2)</f>
        <v>0</v>
      </c>
      <c r="BL126" s="19" t="s">
        <v>147</v>
      </c>
      <c r="BM126" s="217" t="s">
        <v>1154</v>
      </c>
    </row>
    <row r="127" s="2" customFormat="1">
      <c r="A127" s="40"/>
      <c r="B127" s="41"/>
      <c r="C127" s="42"/>
      <c r="D127" s="219" t="s">
        <v>149</v>
      </c>
      <c r="E127" s="42"/>
      <c r="F127" s="220" t="s">
        <v>244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149</v>
      </c>
      <c r="AU127" s="19" t="s">
        <v>87</v>
      </c>
    </row>
    <row r="128" s="15" customFormat="1">
      <c r="A128" s="15"/>
      <c r="B128" s="246"/>
      <c r="C128" s="247"/>
      <c r="D128" s="219" t="s">
        <v>175</v>
      </c>
      <c r="E128" s="248" t="s">
        <v>75</v>
      </c>
      <c r="F128" s="249" t="s">
        <v>252</v>
      </c>
      <c r="G128" s="247"/>
      <c r="H128" s="248" t="s">
        <v>75</v>
      </c>
      <c r="I128" s="250"/>
      <c r="J128" s="247"/>
      <c r="K128" s="247"/>
      <c r="L128" s="251"/>
      <c r="M128" s="252"/>
      <c r="N128" s="253"/>
      <c r="O128" s="253"/>
      <c r="P128" s="253"/>
      <c r="Q128" s="253"/>
      <c r="R128" s="253"/>
      <c r="S128" s="253"/>
      <c r="T128" s="254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5" t="s">
        <v>175</v>
      </c>
      <c r="AU128" s="255" t="s">
        <v>87</v>
      </c>
      <c r="AV128" s="15" t="s">
        <v>85</v>
      </c>
      <c r="AW128" s="15" t="s">
        <v>38</v>
      </c>
      <c r="AX128" s="15" t="s">
        <v>77</v>
      </c>
      <c r="AY128" s="255" t="s">
        <v>140</v>
      </c>
    </row>
    <row r="129" s="13" customFormat="1">
      <c r="A129" s="13"/>
      <c r="B129" s="224"/>
      <c r="C129" s="225"/>
      <c r="D129" s="219" t="s">
        <v>175</v>
      </c>
      <c r="E129" s="226" t="s">
        <v>75</v>
      </c>
      <c r="F129" s="227" t="s">
        <v>1155</v>
      </c>
      <c r="G129" s="225"/>
      <c r="H129" s="228">
        <v>89.667000000000002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175</v>
      </c>
      <c r="AU129" s="234" t="s">
        <v>87</v>
      </c>
      <c r="AV129" s="13" t="s">
        <v>87</v>
      </c>
      <c r="AW129" s="13" t="s">
        <v>38</v>
      </c>
      <c r="AX129" s="13" t="s">
        <v>85</v>
      </c>
      <c r="AY129" s="234" t="s">
        <v>140</v>
      </c>
    </row>
    <row r="130" s="2" customFormat="1" ht="16.5" customHeight="1">
      <c r="A130" s="40"/>
      <c r="B130" s="41"/>
      <c r="C130" s="206" t="s">
        <v>219</v>
      </c>
      <c r="D130" s="206" t="s">
        <v>142</v>
      </c>
      <c r="E130" s="207" t="s">
        <v>1156</v>
      </c>
      <c r="F130" s="208" t="s">
        <v>1157</v>
      </c>
      <c r="G130" s="209" t="s">
        <v>172</v>
      </c>
      <c r="H130" s="210">
        <v>89.667000000000002</v>
      </c>
      <c r="I130" s="211"/>
      <c r="J130" s="212">
        <f>ROUND(I130*H130,2)</f>
        <v>0</v>
      </c>
      <c r="K130" s="208" t="s">
        <v>146</v>
      </c>
      <c r="L130" s="46"/>
      <c r="M130" s="213" t="s">
        <v>75</v>
      </c>
      <c r="N130" s="214" t="s">
        <v>47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147</v>
      </c>
      <c r="AT130" s="217" t="s">
        <v>142</v>
      </c>
      <c r="AU130" s="217" t="s">
        <v>87</v>
      </c>
      <c r="AY130" s="19" t="s">
        <v>140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85</v>
      </c>
      <c r="BK130" s="218">
        <f>ROUND(I130*H130,2)</f>
        <v>0</v>
      </c>
      <c r="BL130" s="19" t="s">
        <v>147</v>
      </c>
      <c r="BM130" s="217" t="s">
        <v>1158</v>
      </c>
    </row>
    <row r="131" s="2" customFormat="1">
      <c r="A131" s="40"/>
      <c r="B131" s="41"/>
      <c r="C131" s="42"/>
      <c r="D131" s="219" t="s">
        <v>149</v>
      </c>
      <c r="E131" s="42"/>
      <c r="F131" s="220" t="s">
        <v>1159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149</v>
      </c>
      <c r="AU131" s="19" t="s">
        <v>87</v>
      </c>
    </row>
    <row r="132" s="15" customFormat="1">
      <c r="A132" s="15"/>
      <c r="B132" s="246"/>
      <c r="C132" s="247"/>
      <c r="D132" s="219" t="s">
        <v>175</v>
      </c>
      <c r="E132" s="248" t="s">
        <v>75</v>
      </c>
      <c r="F132" s="249" t="s">
        <v>252</v>
      </c>
      <c r="G132" s="247"/>
      <c r="H132" s="248" t="s">
        <v>75</v>
      </c>
      <c r="I132" s="250"/>
      <c r="J132" s="247"/>
      <c r="K132" s="247"/>
      <c r="L132" s="251"/>
      <c r="M132" s="252"/>
      <c r="N132" s="253"/>
      <c r="O132" s="253"/>
      <c r="P132" s="253"/>
      <c r="Q132" s="253"/>
      <c r="R132" s="253"/>
      <c r="S132" s="253"/>
      <c r="T132" s="25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5" t="s">
        <v>175</v>
      </c>
      <c r="AU132" s="255" t="s">
        <v>87</v>
      </c>
      <c r="AV132" s="15" t="s">
        <v>85</v>
      </c>
      <c r="AW132" s="15" t="s">
        <v>38</v>
      </c>
      <c r="AX132" s="15" t="s">
        <v>77</v>
      </c>
      <c r="AY132" s="255" t="s">
        <v>140</v>
      </c>
    </row>
    <row r="133" s="13" customFormat="1">
      <c r="A133" s="13"/>
      <c r="B133" s="224"/>
      <c r="C133" s="225"/>
      <c r="D133" s="219" t="s">
        <v>175</v>
      </c>
      <c r="E133" s="226" t="s">
        <v>75</v>
      </c>
      <c r="F133" s="227" t="s">
        <v>1155</v>
      </c>
      <c r="G133" s="225"/>
      <c r="H133" s="228">
        <v>89.667000000000002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175</v>
      </c>
      <c r="AU133" s="234" t="s">
        <v>87</v>
      </c>
      <c r="AV133" s="13" t="s">
        <v>87</v>
      </c>
      <c r="AW133" s="13" t="s">
        <v>38</v>
      </c>
      <c r="AX133" s="13" t="s">
        <v>85</v>
      </c>
      <c r="AY133" s="234" t="s">
        <v>140</v>
      </c>
    </row>
    <row r="134" s="2" customFormat="1" ht="21.75" customHeight="1">
      <c r="A134" s="40"/>
      <c r="B134" s="41"/>
      <c r="C134" s="206" t="s">
        <v>224</v>
      </c>
      <c r="D134" s="206" t="s">
        <v>142</v>
      </c>
      <c r="E134" s="207" t="s">
        <v>1160</v>
      </c>
      <c r="F134" s="208" t="s">
        <v>1161</v>
      </c>
      <c r="G134" s="209" t="s">
        <v>214</v>
      </c>
      <c r="H134" s="210">
        <v>597.77999999999997</v>
      </c>
      <c r="I134" s="211"/>
      <c r="J134" s="212">
        <f>ROUND(I134*H134,2)</f>
        <v>0</v>
      </c>
      <c r="K134" s="208" t="s">
        <v>146</v>
      </c>
      <c r="L134" s="46"/>
      <c r="M134" s="213" t="s">
        <v>75</v>
      </c>
      <c r="N134" s="214" t="s">
        <v>47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147</v>
      </c>
      <c r="AT134" s="217" t="s">
        <v>142</v>
      </c>
      <c r="AU134" s="217" t="s">
        <v>87</v>
      </c>
      <c r="AY134" s="19" t="s">
        <v>140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85</v>
      </c>
      <c r="BK134" s="218">
        <f>ROUND(I134*H134,2)</f>
        <v>0</v>
      </c>
      <c r="BL134" s="19" t="s">
        <v>147</v>
      </c>
      <c r="BM134" s="217" t="s">
        <v>1162</v>
      </c>
    </row>
    <row r="135" s="2" customFormat="1">
      <c r="A135" s="40"/>
      <c r="B135" s="41"/>
      <c r="C135" s="42"/>
      <c r="D135" s="219" t="s">
        <v>149</v>
      </c>
      <c r="E135" s="42"/>
      <c r="F135" s="220" t="s">
        <v>1163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149</v>
      </c>
      <c r="AU135" s="19" t="s">
        <v>87</v>
      </c>
    </row>
    <row r="136" s="13" customFormat="1">
      <c r="A136" s="13"/>
      <c r="B136" s="224"/>
      <c r="C136" s="225"/>
      <c r="D136" s="219" t="s">
        <v>175</v>
      </c>
      <c r="E136" s="226" t="s">
        <v>75</v>
      </c>
      <c r="F136" s="227" t="s">
        <v>1153</v>
      </c>
      <c r="G136" s="225"/>
      <c r="H136" s="228">
        <v>597.77999999999997</v>
      </c>
      <c r="I136" s="229"/>
      <c r="J136" s="225"/>
      <c r="K136" s="225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175</v>
      </c>
      <c r="AU136" s="234" t="s">
        <v>87</v>
      </c>
      <c r="AV136" s="13" t="s">
        <v>87</v>
      </c>
      <c r="AW136" s="13" t="s">
        <v>38</v>
      </c>
      <c r="AX136" s="13" t="s">
        <v>77</v>
      </c>
      <c r="AY136" s="234" t="s">
        <v>140</v>
      </c>
    </row>
    <row r="137" s="16" customFormat="1">
      <c r="A137" s="16"/>
      <c r="B137" s="256"/>
      <c r="C137" s="257"/>
      <c r="D137" s="219" t="s">
        <v>175</v>
      </c>
      <c r="E137" s="258" t="s">
        <v>75</v>
      </c>
      <c r="F137" s="259" t="s">
        <v>247</v>
      </c>
      <c r="G137" s="257"/>
      <c r="H137" s="260">
        <v>597.77999999999997</v>
      </c>
      <c r="I137" s="261"/>
      <c r="J137" s="257"/>
      <c r="K137" s="257"/>
      <c r="L137" s="262"/>
      <c r="M137" s="263"/>
      <c r="N137" s="264"/>
      <c r="O137" s="264"/>
      <c r="P137" s="264"/>
      <c r="Q137" s="264"/>
      <c r="R137" s="264"/>
      <c r="S137" s="264"/>
      <c r="T137" s="265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T137" s="266" t="s">
        <v>175</v>
      </c>
      <c r="AU137" s="266" t="s">
        <v>87</v>
      </c>
      <c r="AV137" s="16" t="s">
        <v>147</v>
      </c>
      <c r="AW137" s="16" t="s">
        <v>38</v>
      </c>
      <c r="AX137" s="16" t="s">
        <v>85</v>
      </c>
      <c r="AY137" s="266" t="s">
        <v>140</v>
      </c>
    </row>
    <row r="138" s="2" customFormat="1" ht="16.5" customHeight="1">
      <c r="A138" s="40"/>
      <c r="B138" s="41"/>
      <c r="C138" s="267" t="s">
        <v>929</v>
      </c>
      <c r="D138" s="267" t="s">
        <v>321</v>
      </c>
      <c r="E138" s="268" t="s">
        <v>1164</v>
      </c>
      <c r="F138" s="269" t="s">
        <v>1165</v>
      </c>
      <c r="G138" s="270" t="s">
        <v>1166</v>
      </c>
      <c r="H138" s="271">
        <v>17.933</v>
      </c>
      <c r="I138" s="272"/>
      <c r="J138" s="273">
        <f>ROUND(I138*H138,2)</f>
        <v>0</v>
      </c>
      <c r="K138" s="269" t="s">
        <v>146</v>
      </c>
      <c r="L138" s="274"/>
      <c r="M138" s="275" t="s">
        <v>75</v>
      </c>
      <c r="N138" s="276" t="s">
        <v>47</v>
      </c>
      <c r="O138" s="86"/>
      <c r="P138" s="215">
        <f>O138*H138</f>
        <v>0</v>
      </c>
      <c r="Q138" s="215">
        <v>0.001</v>
      </c>
      <c r="R138" s="215">
        <f>Q138*H138</f>
        <v>0.017933000000000001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186</v>
      </c>
      <c r="AT138" s="217" t="s">
        <v>321</v>
      </c>
      <c r="AU138" s="217" t="s">
        <v>87</v>
      </c>
      <c r="AY138" s="19" t="s">
        <v>140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85</v>
      </c>
      <c r="BK138" s="218">
        <f>ROUND(I138*H138,2)</f>
        <v>0</v>
      </c>
      <c r="BL138" s="19" t="s">
        <v>147</v>
      </c>
      <c r="BM138" s="217" t="s">
        <v>1167</v>
      </c>
    </row>
    <row r="139" s="2" customFormat="1">
      <c r="A139" s="40"/>
      <c r="B139" s="41"/>
      <c r="C139" s="42"/>
      <c r="D139" s="219" t="s">
        <v>149</v>
      </c>
      <c r="E139" s="42"/>
      <c r="F139" s="220" t="s">
        <v>1165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149</v>
      </c>
      <c r="AU139" s="19" t="s">
        <v>87</v>
      </c>
    </row>
    <row r="140" s="13" customFormat="1">
      <c r="A140" s="13"/>
      <c r="B140" s="224"/>
      <c r="C140" s="225"/>
      <c r="D140" s="219" t="s">
        <v>175</v>
      </c>
      <c r="E140" s="225"/>
      <c r="F140" s="227" t="s">
        <v>1168</v>
      </c>
      <c r="G140" s="225"/>
      <c r="H140" s="228">
        <v>17.933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175</v>
      </c>
      <c r="AU140" s="234" t="s">
        <v>87</v>
      </c>
      <c r="AV140" s="13" t="s">
        <v>87</v>
      </c>
      <c r="AW140" s="13" t="s">
        <v>4</v>
      </c>
      <c r="AX140" s="13" t="s">
        <v>85</v>
      </c>
      <c r="AY140" s="234" t="s">
        <v>140</v>
      </c>
    </row>
    <row r="141" s="2" customFormat="1" ht="21.75" customHeight="1">
      <c r="A141" s="40"/>
      <c r="B141" s="41"/>
      <c r="C141" s="206" t="s">
        <v>240</v>
      </c>
      <c r="D141" s="206" t="s">
        <v>142</v>
      </c>
      <c r="E141" s="207" t="s">
        <v>1169</v>
      </c>
      <c r="F141" s="208" t="s">
        <v>1170</v>
      </c>
      <c r="G141" s="209" t="s">
        <v>214</v>
      </c>
      <c r="H141" s="210">
        <v>597.77999999999997</v>
      </c>
      <c r="I141" s="211"/>
      <c r="J141" s="212">
        <f>ROUND(I141*H141,2)</f>
        <v>0</v>
      </c>
      <c r="K141" s="208" t="s">
        <v>146</v>
      </c>
      <c r="L141" s="46"/>
      <c r="M141" s="213" t="s">
        <v>75</v>
      </c>
      <c r="N141" s="214" t="s">
        <v>47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147</v>
      </c>
      <c r="AT141" s="217" t="s">
        <v>142</v>
      </c>
      <c r="AU141" s="217" t="s">
        <v>87</v>
      </c>
      <c r="AY141" s="19" t="s">
        <v>140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85</v>
      </c>
      <c r="BK141" s="218">
        <f>ROUND(I141*H141,2)</f>
        <v>0</v>
      </c>
      <c r="BL141" s="19" t="s">
        <v>147</v>
      </c>
      <c r="BM141" s="217" t="s">
        <v>1171</v>
      </c>
    </row>
    <row r="142" s="2" customFormat="1">
      <c r="A142" s="40"/>
      <c r="B142" s="41"/>
      <c r="C142" s="42"/>
      <c r="D142" s="219" t="s">
        <v>149</v>
      </c>
      <c r="E142" s="42"/>
      <c r="F142" s="220" t="s">
        <v>1172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149</v>
      </c>
      <c r="AU142" s="19" t="s">
        <v>87</v>
      </c>
    </row>
    <row r="143" s="13" customFormat="1">
      <c r="A143" s="13"/>
      <c r="B143" s="224"/>
      <c r="C143" s="225"/>
      <c r="D143" s="219" t="s">
        <v>175</v>
      </c>
      <c r="E143" s="226" t="s">
        <v>75</v>
      </c>
      <c r="F143" s="227" t="s">
        <v>1153</v>
      </c>
      <c r="G143" s="225"/>
      <c r="H143" s="228">
        <v>597.77999999999997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175</v>
      </c>
      <c r="AU143" s="234" t="s">
        <v>87</v>
      </c>
      <c r="AV143" s="13" t="s">
        <v>87</v>
      </c>
      <c r="AW143" s="13" t="s">
        <v>38</v>
      </c>
      <c r="AX143" s="13" t="s">
        <v>77</v>
      </c>
      <c r="AY143" s="234" t="s">
        <v>140</v>
      </c>
    </row>
    <row r="144" s="16" customFormat="1">
      <c r="A144" s="16"/>
      <c r="B144" s="256"/>
      <c r="C144" s="257"/>
      <c r="D144" s="219" t="s">
        <v>175</v>
      </c>
      <c r="E144" s="258" t="s">
        <v>75</v>
      </c>
      <c r="F144" s="259" t="s">
        <v>247</v>
      </c>
      <c r="G144" s="257"/>
      <c r="H144" s="260">
        <v>597.77999999999997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66" t="s">
        <v>175</v>
      </c>
      <c r="AU144" s="266" t="s">
        <v>87</v>
      </c>
      <c r="AV144" s="16" t="s">
        <v>147</v>
      </c>
      <c r="AW144" s="16" t="s">
        <v>38</v>
      </c>
      <c r="AX144" s="16" t="s">
        <v>85</v>
      </c>
      <c r="AY144" s="266" t="s">
        <v>140</v>
      </c>
    </row>
    <row r="145" s="12" customFormat="1" ht="22.8" customHeight="1">
      <c r="A145" s="12"/>
      <c r="B145" s="190"/>
      <c r="C145" s="191"/>
      <c r="D145" s="192" t="s">
        <v>76</v>
      </c>
      <c r="E145" s="204" t="s">
        <v>164</v>
      </c>
      <c r="F145" s="204" t="s">
        <v>1173</v>
      </c>
      <c r="G145" s="191"/>
      <c r="H145" s="191"/>
      <c r="I145" s="194"/>
      <c r="J145" s="205">
        <f>BK145</f>
        <v>0</v>
      </c>
      <c r="K145" s="191"/>
      <c r="L145" s="196"/>
      <c r="M145" s="197"/>
      <c r="N145" s="198"/>
      <c r="O145" s="198"/>
      <c r="P145" s="199">
        <f>SUM(P146:P188)</f>
        <v>0</v>
      </c>
      <c r="Q145" s="198"/>
      <c r="R145" s="199">
        <f>SUM(R146:R188)</f>
        <v>8.1263354999999997</v>
      </c>
      <c r="S145" s="198"/>
      <c r="T145" s="200">
        <f>SUM(T146:T188)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1" t="s">
        <v>85</v>
      </c>
      <c r="AT145" s="202" t="s">
        <v>76</v>
      </c>
      <c r="AU145" s="202" t="s">
        <v>85</v>
      </c>
      <c r="AY145" s="201" t="s">
        <v>140</v>
      </c>
      <c r="BK145" s="203">
        <f>SUM(BK146:BK188)</f>
        <v>0</v>
      </c>
    </row>
    <row r="146" s="2" customFormat="1" ht="16.5" customHeight="1">
      <c r="A146" s="40"/>
      <c r="B146" s="41"/>
      <c r="C146" s="206" t="s">
        <v>8</v>
      </c>
      <c r="D146" s="206" t="s">
        <v>142</v>
      </c>
      <c r="E146" s="207" t="s">
        <v>1174</v>
      </c>
      <c r="F146" s="208" t="s">
        <v>1175</v>
      </c>
      <c r="G146" s="209" t="s">
        <v>214</v>
      </c>
      <c r="H146" s="210">
        <v>36.270000000000003</v>
      </c>
      <c r="I146" s="211"/>
      <c r="J146" s="212">
        <f>ROUND(I146*H146,2)</f>
        <v>0</v>
      </c>
      <c r="K146" s="208" t="s">
        <v>146</v>
      </c>
      <c r="L146" s="46"/>
      <c r="M146" s="213" t="s">
        <v>75</v>
      </c>
      <c r="N146" s="214" t="s">
        <v>47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147</v>
      </c>
      <c r="AT146" s="217" t="s">
        <v>142</v>
      </c>
      <c r="AU146" s="217" t="s">
        <v>87</v>
      </c>
      <c r="AY146" s="19" t="s">
        <v>140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85</v>
      </c>
      <c r="BK146" s="218">
        <f>ROUND(I146*H146,2)</f>
        <v>0</v>
      </c>
      <c r="BL146" s="19" t="s">
        <v>147</v>
      </c>
      <c r="BM146" s="217" t="s">
        <v>1176</v>
      </c>
    </row>
    <row r="147" s="2" customFormat="1">
      <c r="A147" s="40"/>
      <c r="B147" s="41"/>
      <c r="C147" s="42"/>
      <c r="D147" s="219" t="s">
        <v>149</v>
      </c>
      <c r="E147" s="42"/>
      <c r="F147" s="220" t="s">
        <v>1177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149</v>
      </c>
      <c r="AU147" s="19" t="s">
        <v>87</v>
      </c>
    </row>
    <row r="148" s="15" customFormat="1">
      <c r="A148" s="15"/>
      <c r="B148" s="246"/>
      <c r="C148" s="247"/>
      <c r="D148" s="219" t="s">
        <v>175</v>
      </c>
      <c r="E148" s="248" t="s">
        <v>75</v>
      </c>
      <c r="F148" s="249" t="s">
        <v>1117</v>
      </c>
      <c r="G148" s="247"/>
      <c r="H148" s="248" t="s">
        <v>75</v>
      </c>
      <c r="I148" s="250"/>
      <c r="J148" s="247"/>
      <c r="K148" s="247"/>
      <c r="L148" s="251"/>
      <c r="M148" s="252"/>
      <c r="N148" s="253"/>
      <c r="O148" s="253"/>
      <c r="P148" s="253"/>
      <c r="Q148" s="253"/>
      <c r="R148" s="253"/>
      <c r="S148" s="253"/>
      <c r="T148" s="25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5" t="s">
        <v>175</v>
      </c>
      <c r="AU148" s="255" t="s">
        <v>87</v>
      </c>
      <c r="AV148" s="15" t="s">
        <v>85</v>
      </c>
      <c r="AW148" s="15" t="s">
        <v>38</v>
      </c>
      <c r="AX148" s="15" t="s">
        <v>77</v>
      </c>
      <c r="AY148" s="255" t="s">
        <v>140</v>
      </c>
    </row>
    <row r="149" s="13" customFormat="1">
      <c r="A149" s="13"/>
      <c r="B149" s="224"/>
      <c r="C149" s="225"/>
      <c r="D149" s="219" t="s">
        <v>175</v>
      </c>
      <c r="E149" s="226" t="s">
        <v>75</v>
      </c>
      <c r="F149" s="227" t="s">
        <v>1178</v>
      </c>
      <c r="G149" s="225"/>
      <c r="H149" s="228">
        <v>36.270000000000003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175</v>
      </c>
      <c r="AU149" s="234" t="s">
        <v>87</v>
      </c>
      <c r="AV149" s="13" t="s">
        <v>87</v>
      </c>
      <c r="AW149" s="13" t="s">
        <v>38</v>
      </c>
      <c r="AX149" s="13" t="s">
        <v>85</v>
      </c>
      <c r="AY149" s="234" t="s">
        <v>140</v>
      </c>
    </row>
    <row r="150" s="2" customFormat="1" ht="16.5" customHeight="1">
      <c r="A150" s="40"/>
      <c r="B150" s="41"/>
      <c r="C150" s="206" t="s">
        <v>254</v>
      </c>
      <c r="D150" s="206" t="s">
        <v>142</v>
      </c>
      <c r="E150" s="207" t="s">
        <v>1179</v>
      </c>
      <c r="F150" s="208" t="s">
        <v>1180</v>
      </c>
      <c r="G150" s="209" t="s">
        <v>214</v>
      </c>
      <c r="H150" s="210">
        <v>19.170000000000002</v>
      </c>
      <c r="I150" s="211"/>
      <c r="J150" s="212">
        <f>ROUND(I150*H150,2)</f>
        <v>0</v>
      </c>
      <c r="K150" s="208" t="s">
        <v>146</v>
      </c>
      <c r="L150" s="46"/>
      <c r="M150" s="213" t="s">
        <v>75</v>
      </c>
      <c r="N150" s="214" t="s">
        <v>47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147</v>
      </c>
      <c r="AT150" s="217" t="s">
        <v>142</v>
      </c>
      <c r="AU150" s="217" t="s">
        <v>87</v>
      </c>
      <c r="AY150" s="19" t="s">
        <v>140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85</v>
      </c>
      <c r="BK150" s="218">
        <f>ROUND(I150*H150,2)</f>
        <v>0</v>
      </c>
      <c r="BL150" s="19" t="s">
        <v>147</v>
      </c>
      <c r="BM150" s="217" t="s">
        <v>1181</v>
      </c>
    </row>
    <row r="151" s="2" customFormat="1">
      <c r="A151" s="40"/>
      <c r="B151" s="41"/>
      <c r="C151" s="42"/>
      <c r="D151" s="219" t="s">
        <v>149</v>
      </c>
      <c r="E151" s="42"/>
      <c r="F151" s="220" t="s">
        <v>1182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149</v>
      </c>
      <c r="AU151" s="19" t="s">
        <v>87</v>
      </c>
    </row>
    <row r="152" s="15" customFormat="1">
      <c r="A152" s="15"/>
      <c r="B152" s="246"/>
      <c r="C152" s="247"/>
      <c r="D152" s="219" t="s">
        <v>175</v>
      </c>
      <c r="E152" s="248" t="s">
        <v>75</v>
      </c>
      <c r="F152" s="249" t="s">
        <v>1117</v>
      </c>
      <c r="G152" s="247"/>
      <c r="H152" s="248" t="s">
        <v>75</v>
      </c>
      <c r="I152" s="250"/>
      <c r="J152" s="247"/>
      <c r="K152" s="247"/>
      <c r="L152" s="251"/>
      <c r="M152" s="252"/>
      <c r="N152" s="253"/>
      <c r="O152" s="253"/>
      <c r="P152" s="253"/>
      <c r="Q152" s="253"/>
      <c r="R152" s="253"/>
      <c r="S152" s="253"/>
      <c r="T152" s="254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5" t="s">
        <v>175</v>
      </c>
      <c r="AU152" s="255" t="s">
        <v>87</v>
      </c>
      <c r="AV152" s="15" t="s">
        <v>85</v>
      </c>
      <c r="AW152" s="15" t="s">
        <v>38</v>
      </c>
      <c r="AX152" s="15" t="s">
        <v>77</v>
      </c>
      <c r="AY152" s="255" t="s">
        <v>140</v>
      </c>
    </row>
    <row r="153" s="13" customFormat="1">
      <c r="A153" s="13"/>
      <c r="B153" s="224"/>
      <c r="C153" s="225"/>
      <c r="D153" s="219" t="s">
        <v>175</v>
      </c>
      <c r="E153" s="226" t="s">
        <v>75</v>
      </c>
      <c r="F153" s="227" t="s">
        <v>1120</v>
      </c>
      <c r="G153" s="225"/>
      <c r="H153" s="228">
        <v>19.170000000000002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175</v>
      </c>
      <c r="AU153" s="234" t="s">
        <v>87</v>
      </c>
      <c r="AV153" s="13" t="s">
        <v>87</v>
      </c>
      <c r="AW153" s="13" t="s">
        <v>38</v>
      </c>
      <c r="AX153" s="13" t="s">
        <v>77</v>
      </c>
      <c r="AY153" s="234" t="s">
        <v>140</v>
      </c>
    </row>
    <row r="154" s="16" customFormat="1">
      <c r="A154" s="16"/>
      <c r="B154" s="256"/>
      <c r="C154" s="257"/>
      <c r="D154" s="219" t="s">
        <v>175</v>
      </c>
      <c r="E154" s="258" t="s">
        <v>75</v>
      </c>
      <c r="F154" s="259" t="s">
        <v>247</v>
      </c>
      <c r="G154" s="257"/>
      <c r="H154" s="260">
        <v>19.170000000000002</v>
      </c>
      <c r="I154" s="261"/>
      <c r="J154" s="257"/>
      <c r="K154" s="257"/>
      <c r="L154" s="262"/>
      <c r="M154" s="263"/>
      <c r="N154" s="264"/>
      <c r="O154" s="264"/>
      <c r="P154" s="264"/>
      <c r="Q154" s="264"/>
      <c r="R154" s="264"/>
      <c r="S154" s="264"/>
      <c r="T154" s="265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T154" s="266" t="s">
        <v>175</v>
      </c>
      <c r="AU154" s="266" t="s">
        <v>87</v>
      </c>
      <c r="AV154" s="16" t="s">
        <v>147</v>
      </c>
      <c r="AW154" s="16" t="s">
        <v>38</v>
      </c>
      <c r="AX154" s="16" t="s">
        <v>85</v>
      </c>
      <c r="AY154" s="266" t="s">
        <v>140</v>
      </c>
    </row>
    <row r="155" s="2" customFormat="1" ht="16.5" customHeight="1">
      <c r="A155" s="40"/>
      <c r="B155" s="41"/>
      <c r="C155" s="206" t="s">
        <v>263</v>
      </c>
      <c r="D155" s="206" t="s">
        <v>142</v>
      </c>
      <c r="E155" s="207" t="s">
        <v>1183</v>
      </c>
      <c r="F155" s="208" t="s">
        <v>1184</v>
      </c>
      <c r="G155" s="209" t="s">
        <v>214</v>
      </c>
      <c r="H155" s="210">
        <v>55.439999999999998</v>
      </c>
      <c r="I155" s="211"/>
      <c r="J155" s="212">
        <f>ROUND(I155*H155,2)</f>
        <v>0</v>
      </c>
      <c r="K155" s="208" t="s">
        <v>146</v>
      </c>
      <c r="L155" s="46"/>
      <c r="M155" s="213" t="s">
        <v>75</v>
      </c>
      <c r="N155" s="214" t="s">
        <v>47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147</v>
      </c>
      <c r="AT155" s="217" t="s">
        <v>142</v>
      </c>
      <c r="AU155" s="217" t="s">
        <v>87</v>
      </c>
      <c r="AY155" s="19" t="s">
        <v>140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85</v>
      </c>
      <c r="BK155" s="218">
        <f>ROUND(I155*H155,2)</f>
        <v>0</v>
      </c>
      <c r="BL155" s="19" t="s">
        <v>147</v>
      </c>
      <c r="BM155" s="217" t="s">
        <v>1185</v>
      </c>
    </row>
    <row r="156" s="2" customFormat="1">
      <c r="A156" s="40"/>
      <c r="B156" s="41"/>
      <c r="C156" s="42"/>
      <c r="D156" s="219" t="s">
        <v>149</v>
      </c>
      <c r="E156" s="42"/>
      <c r="F156" s="220" t="s">
        <v>1186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149</v>
      </c>
      <c r="AU156" s="19" t="s">
        <v>87</v>
      </c>
    </row>
    <row r="157" s="2" customFormat="1">
      <c r="A157" s="40"/>
      <c r="B157" s="41"/>
      <c r="C157" s="42"/>
      <c r="D157" s="219" t="s">
        <v>378</v>
      </c>
      <c r="E157" s="42"/>
      <c r="F157" s="277" t="s">
        <v>1187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378</v>
      </c>
      <c r="AU157" s="19" t="s">
        <v>87</v>
      </c>
    </row>
    <row r="158" s="15" customFormat="1">
      <c r="A158" s="15"/>
      <c r="B158" s="246"/>
      <c r="C158" s="247"/>
      <c r="D158" s="219" t="s">
        <v>175</v>
      </c>
      <c r="E158" s="248" t="s">
        <v>75</v>
      </c>
      <c r="F158" s="249" t="s">
        <v>1117</v>
      </c>
      <c r="G158" s="247"/>
      <c r="H158" s="248" t="s">
        <v>75</v>
      </c>
      <c r="I158" s="250"/>
      <c r="J158" s="247"/>
      <c r="K158" s="247"/>
      <c r="L158" s="251"/>
      <c r="M158" s="252"/>
      <c r="N158" s="253"/>
      <c r="O158" s="253"/>
      <c r="P158" s="253"/>
      <c r="Q158" s="253"/>
      <c r="R158" s="253"/>
      <c r="S158" s="253"/>
      <c r="T158" s="254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5" t="s">
        <v>175</v>
      </c>
      <c r="AU158" s="255" t="s">
        <v>87</v>
      </c>
      <c r="AV158" s="15" t="s">
        <v>85</v>
      </c>
      <c r="AW158" s="15" t="s">
        <v>38</v>
      </c>
      <c r="AX158" s="15" t="s">
        <v>77</v>
      </c>
      <c r="AY158" s="255" t="s">
        <v>140</v>
      </c>
    </row>
    <row r="159" s="13" customFormat="1">
      <c r="A159" s="13"/>
      <c r="B159" s="224"/>
      <c r="C159" s="225"/>
      <c r="D159" s="219" t="s">
        <v>175</v>
      </c>
      <c r="E159" s="226" t="s">
        <v>75</v>
      </c>
      <c r="F159" s="227" t="s">
        <v>1178</v>
      </c>
      <c r="G159" s="225"/>
      <c r="H159" s="228">
        <v>36.270000000000003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175</v>
      </c>
      <c r="AU159" s="234" t="s">
        <v>87</v>
      </c>
      <c r="AV159" s="13" t="s">
        <v>87</v>
      </c>
      <c r="AW159" s="13" t="s">
        <v>38</v>
      </c>
      <c r="AX159" s="13" t="s">
        <v>77</v>
      </c>
      <c r="AY159" s="234" t="s">
        <v>140</v>
      </c>
    </row>
    <row r="160" s="13" customFormat="1">
      <c r="A160" s="13"/>
      <c r="B160" s="224"/>
      <c r="C160" s="225"/>
      <c r="D160" s="219" t="s">
        <v>175</v>
      </c>
      <c r="E160" s="226" t="s">
        <v>75</v>
      </c>
      <c r="F160" s="227" t="s">
        <v>1120</v>
      </c>
      <c r="G160" s="225"/>
      <c r="H160" s="228">
        <v>19.170000000000002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175</v>
      </c>
      <c r="AU160" s="234" t="s">
        <v>87</v>
      </c>
      <c r="AV160" s="13" t="s">
        <v>87</v>
      </c>
      <c r="AW160" s="13" t="s">
        <v>38</v>
      </c>
      <c r="AX160" s="13" t="s">
        <v>77</v>
      </c>
      <c r="AY160" s="234" t="s">
        <v>140</v>
      </c>
    </row>
    <row r="161" s="16" customFormat="1">
      <c r="A161" s="16"/>
      <c r="B161" s="256"/>
      <c r="C161" s="257"/>
      <c r="D161" s="219" t="s">
        <v>175</v>
      </c>
      <c r="E161" s="258" t="s">
        <v>75</v>
      </c>
      <c r="F161" s="259" t="s">
        <v>247</v>
      </c>
      <c r="G161" s="257"/>
      <c r="H161" s="260">
        <v>55.439999999999998</v>
      </c>
      <c r="I161" s="261"/>
      <c r="J161" s="257"/>
      <c r="K161" s="257"/>
      <c r="L161" s="262"/>
      <c r="M161" s="263"/>
      <c r="N161" s="264"/>
      <c r="O161" s="264"/>
      <c r="P161" s="264"/>
      <c r="Q161" s="264"/>
      <c r="R161" s="264"/>
      <c r="S161" s="264"/>
      <c r="T161" s="265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266" t="s">
        <v>175</v>
      </c>
      <c r="AU161" s="266" t="s">
        <v>87</v>
      </c>
      <c r="AV161" s="16" t="s">
        <v>147</v>
      </c>
      <c r="AW161" s="16" t="s">
        <v>38</v>
      </c>
      <c r="AX161" s="16" t="s">
        <v>85</v>
      </c>
      <c r="AY161" s="266" t="s">
        <v>140</v>
      </c>
    </row>
    <row r="162" s="2" customFormat="1" ht="16.5" customHeight="1">
      <c r="A162" s="40"/>
      <c r="B162" s="41"/>
      <c r="C162" s="206" t="s">
        <v>269</v>
      </c>
      <c r="D162" s="206" t="s">
        <v>142</v>
      </c>
      <c r="E162" s="207" t="s">
        <v>1188</v>
      </c>
      <c r="F162" s="208" t="s">
        <v>1189</v>
      </c>
      <c r="G162" s="209" t="s">
        <v>214</v>
      </c>
      <c r="H162" s="210">
        <v>1268.1500000000001</v>
      </c>
      <c r="I162" s="211"/>
      <c r="J162" s="212">
        <f>ROUND(I162*H162,2)</f>
        <v>0</v>
      </c>
      <c r="K162" s="208" t="s">
        <v>146</v>
      </c>
      <c r="L162" s="46"/>
      <c r="M162" s="213" t="s">
        <v>75</v>
      </c>
      <c r="N162" s="214" t="s">
        <v>47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147</v>
      </c>
      <c r="AT162" s="217" t="s">
        <v>142</v>
      </c>
      <c r="AU162" s="217" t="s">
        <v>87</v>
      </c>
      <c r="AY162" s="19" t="s">
        <v>140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85</v>
      </c>
      <c r="BK162" s="218">
        <f>ROUND(I162*H162,2)</f>
        <v>0</v>
      </c>
      <c r="BL162" s="19" t="s">
        <v>147</v>
      </c>
      <c r="BM162" s="217" t="s">
        <v>1190</v>
      </c>
    </row>
    <row r="163" s="2" customFormat="1">
      <c r="A163" s="40"/>
      <c r="B163" s="41"/>
      <c r="C163" s="42"/>
      <c r="D163" s="219" t="s">
        <v>149</v>
      </c>
      <c r="E163" s="42"/>
      <c r="F163" s="220" t="s">
        <v>1191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149</v>
      </c>
      <c r="AU163" s="19" t="s">
        <v>87</v>
      </c>
    </row>
    <row r="164" s="15" customFormat="1">
      <c r="A164" s="15"/>
      <c r="B164" s="246"/>
      <c r="C164" s="247"/>
      <c r="D164" s="219" t="s">
        <v>175</v>
      </c>
      <c r="E164" s="248" t="s">
        <v>75</v>
      </c>
      <c r="F164" s="249" t="s">
        <v>1117</v>
      </c>
      <c r="G164" s="247"/>
      <c r="H164" s="248" t="s">
        <v>75</v>
      </c>
      <c r="I164" s="250"/>
      <c r="J164" s="247"/>
      <c r="K164" s="247"/>
      <c r="L164" s="251"/>
      <c r="M164" s="252"/>
      <c r="N164" s="253"/>
      <c r="O164" s="253"/>
      <c r="P164" s="253"/>
      <c r="Q164" s="253"/>
      <c r="R164" s="253"/>
      <c r="S164" s="253"/>
      <c r="T164" s="254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5" t="s">
        <v>175</v>
      </c>
      <c r="AU164" s="255" t="s">
        <v>87</v>
      </c>
      <c r="AV164" s="15" t="s">
        <v>85</v>
      </c>
      <c r="AW164" s="15" t="s">
        <v>38</v>
      </c>
      <c r="AX164" s="15" t="s">
        <v>77</v>
      </c>
      <c r="AY164" s="255" t="s">
        <v>140</v>
      </c>
    </row>
    <row r="165" s="13" customFormat="1">
      <c r="A165" s="13"/>
      <c r="B165" s="224"/>
      <c r="C165" s="225"/>
      <c r="D165" s="219" t="s">
        <v>175</v>
      </c>
      <c r="E165" s="226" t="s">
        <v>75</v>
      </c>
      <c r="F165" s="227" t="s">
        <v>1119</v>
      </c>
      <c r="G165" s="225"/>
      <c r="H165" s="228">
        <v>1268.1500000000001</v>
      </c>
      <c r="I165" s="229"/>
      <c r="J165" s="225"/>
      <c r="K165" s="225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175</v>
      </c>
      <c r="AU165" s="234" t="s">
        <v>87</v>
      </c>
      <c r="AV165" s="13" t="s">
        <v>87</v>
      </c>
      <c r="AW165" s="13" t="s">
        <v>38</v>
      </c>
      <c r="AX165" s="13" t="s">
        <v>77</v>
      </c>
      <c r="AY165" s="234" t="s">
        <v>140</v>
      </c>
    </row>
    <row r="166" s="16" customFormat="1">
      <c r="A166" s="16"/>
      <c r="B166" s="256"/>
      <c r="C166" s="257"/>
      <c r="D166" s="219" t="s">
        <v>175</v>
      </c>
      <c r="E166" s="258" t="s">
        <v>75</v>
      </c>
      <c r="F166" s="259" t="s">
        <v>247</v>
      </c>
      <c r="G166" s="257"/>
      <c r="H166" s="260">
        <v>1268.1500000000001</v>
      </c>
      <c r="I166" s="261"/>
      <c r="J166" s="257"/>
      <c r="K166" s="257"/>
      <c r="L166" s="262"/>
      <c r="M166" s="263"/>
      <c r="N166" s="264"/>
      <c r="O166" s="264"/>
      <c r="P166" s="264"/>
      <c r="Q166" s="264"/>
      <c r="R166" s="264"/>
      <c r="S166" s="264"/>
      <c r="T166" s="265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T166" s="266" t="s">
        <v>175</v>
      </c>
      <c r="AU166" s="266" t="s">
        <v>87</v>
      </c>
      <c r="AV166" s="16" t="s">
        <v>147</v>
      </c>
      <c r="AW166" s="16" t="s">
        <v>38</v>
      </c>
      <c r="AX166" s="16" t="s">
        <v>85</v>
      </c>
      <c r="AY166" s="266" t="s">
        <v>140</v>
      </c>
    </row>
    <row r="167" s="2" customFormat="1" ht="16.5" customHeight="1">
      <c r="A167" s="40"/>
      <c r="B167" s="41"/>
      <c r="C167" s="206" t="s">
        <v>274</v>
      </c>
      <c r="D167" s="206" t="s">
        <v>142</v>
      </c>
      <c r="E167" s="207" t="s">
        <v>1192</v>
      </c>
      <c r="F167" s="208" t="s">
        <v>1193</v>
      </c>
      <c r="G167" s="209" t="s">
        <v>214</v>
      </c>
      <c r="H167" s="210">
        <v>1268.1500000000001</v>
      </c>
      <c r="I167" s="211"/>
      <c r="J167" s="212">
        <f>ROUND(I167*H167,2)</f>
        <v>0</v>
      </c>
      <c r="K167" s="208" t="s">
        <v>146</v>
      </c>
      <c r="L167" s="46"/>
      <c r="M167" s="213" t="s">
        <v>75</v>
      </c>
      <c r="N167" s="214" t="s">
        <v>47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147</v>
      </c>
      <c r="AT167" s="217" t="s">
        <v>142</v>
      </c>
      <c r="AU167" s="217" t="s">
        <v>87</v>
      </c>
      <c r="AY167" s="19" t="s">
        <v>140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85</v>
      </c>
      <c r="BK167" s="218">
        <f>ROUND(I167*H167,2)</f>
        <v>0</v>
      </c>
      <c r="BL167" s="19" t="s">
        <v>147</v>
      </c>
      <c r="BM167" s="217" t="s">
        <v>1194</v>
      </c>
    </row>
    <row r="168" s="2" customFormat="1">
      <c r="A168" s="40"/>
      <c r="B168" s="41"/>
      <c r="C168" s="42"/>
      <c r="D168" s="219" t="s">
        <v>149</v>
      </c>
      <c r="E168" s="42"/>
      <c r="F168" s="220" t="s">
        <v>1195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149</v>
      </c>
      <c r="AU168" s="19" t="s">
        <v>87</v>
      </c>
    </row>
    <row r="169" s="15" customFormat="1">
      <c r="A169" s="15"/>
      <c r="B169" s="246"/>
      <c r="C169" s="247"/>
      <c r="D169" s="219" t="s">
        <v>175</v>
      </c>
      <c r="E169" s="248" t="s">
        <v>75</v>
      </c>
      <c r="F169" s="249" t="s">
        <v>1117</v>
      </c>
      <c r="G169" s="247"/>
      <c r="H169" s="248" t="s">
        <v>75</v>
      </c>
      <c r="I169" s="250"/>
      <c r="J169" s="247"/>
      <c r="K169" s="247"/>
      <c r="L169" s="251"/>
      <c r="M169" s="252"/>
      <c r="N169" s="253"/>
      <c r="O169" s="253"/>
      <c r="P169" s="253"/>
      <c r="Q169" s="253"/>
      <c r="R169" s="253"/>
      <c r="S169" s="253"/>
      <c r="T169" s="254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5" t="s">
        <v>175</v>
      </c>
      <c r="AU169" s="255" t="s">
        <v>87</v>
      </c>
      <c r="AV169" s="15" t="s">
        <v>85</v>
      </c>
      <c r="AW169" s="15" t="s">
        <v>38</v>
      </c>
      <c r="AX169" s="15" t="s">
        <v>77</v>
      </c>
      <c r="AY169" s="255" t="s">
        <v>140</v>
      </c>
    </row>
    <row r="170" s="13" customFormat="1">
      <c r="A170" s="13"/>
      <c r="B170" s="224"/>
      <c r="C170" s="225"/>
      <c r="D170" s="219" t="s">
        <v>175</v>
      </c>
      <c r="E170" s="226" t="s">
        <v>75</v>
      </c>
      <c r="F170" s="227" t="s">
        <v>1119</v>
      </c>
      <c r="G170" s="225"/>
      <c r="H170" s="228">
        <v>1268.1500000000001</v>
      </c>
      <c r="I170" s="229"/>
      <c r="J170" s="225"/>
      <c r="K170" s="225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175</v>
      </c>
      <c r="AU170" s="234" t="s">
        <v>87</v>
      </c>
      <c r="AV170" s="13" t="s">
        <v>87</v>
      </c>
      <c r="AW170" s="13" t="s">
        <v>38</v>
      </c>
      <c r="AX170" s="13" t="s">
        <v>77</v>
      </c>
      <c r="AY170" s="234" t="s">
        <v>140</v>
      </c>
    </row>
    <row r="171" s="16" customFormat="1">
      <c r="A171" s="16"/>
      <c r="B171" s="256"/>
      <c r="C171" s="257"/>
      <c r="D171" s="219" t="s">
        <v>175</v>
      </c>
      <c r="E171" s="258" t="s">
        <v>75</v>
      </c>
      <c r="F171" s="259" t="s">
        <v>247</v>
      </c>
      <c r="G171" s="257"/>
      <c r="H171" s="260">
        <v>1268.1500000000001</v>
      </c>
      <c r="I171" s="261"/>
      <c r="J171" s="257"/>
      <c r="K171" s="257"/>
      <c r="L171" s="262"/>
      <c r="M171" s="263"/>
      <c r="N171" s="264"/>
      <c r="O171" s="264"/>
      <c r="P171" s="264"/>
      <c r="Q171" s="264"/>
      <c r="R171" s="264"/>
      <c r="S171" s="264"/>
      <c r="T171" s="265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T171" s="266" t="s">
        <v>175</v>
      </c>
      <c r="AU171" s="266" t="s">
        <v>87</v>
      </c>
      <c r="AV171" s="16" t="s">
        <v>147</v>
      </c>
      <c r="AW171" s="16" t="s">
        <v>38</v>
      </c>
      <c r="AX171" s="16" t="s">
        <v>85</v>
      </c>
      <c r="AY171" s="266" t="s">
        <v>140</v>
      </c>
    </row>
    <row r="172" s="2" customFormat="1" ht="16.5" customHeight="1">
      <c r="A172" s="40"/>
      <c r="B172" s="41"/>
      <c r="C172" s="206" t="s">
        <v>279</v>
      </c>
      <c r="D172" s="206" t="s">
        <v>142</v>
      </c>
      <c r="E172" s="207" t="s">
        <v>1196</v>
      </c>
      <c r="F172" s="208" t="s">
        <v>1197</v>
      </c>
      <c r="G172" s="209" t="s">
        <v>214</v>
      </c>
      <c r="H172" s="210">
        <v>1268.1500000000001</v>
      </c>
      <c r="I172" s="211"/>
      <c r="J172" s="212">
        <f>ROUND(I172*H172,2)</f>
        <v>0</v>
      </c>
      <c r="K172" s="208" t="s">
        <v>146</v>
      </c>
      <c r="L172" s="46"/>
      <c r="M172" s="213" t="s">
        <v>75</v>
      </c>
      <c r="N172" s="214" t="s">
        <v>47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147</v>
      </c>
      <c r="AT172" s="217" t="s">
        <v>142</v>
      </c>
      <c r="AU172" s="217" t="s">
        <v>87</v>
      </c>
      <c r="AY172" s="19" t="s">
        <v>140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85</v>
      </c>
      <c r="BK172" s="218">
        <f>ROUND(I172*H172,2)</f>
        <v>0</v>
      </c>
      <c r="BL172" s="19" t="s">
        <v>147</v>
      </c>
      <c r="BM172" s="217" t="s">
        <v>1198</v>
      </c>
    </row>
    <row r="173" s="2" customFormat="1">
      <c r="A173" s="40"/>
      <c r="B173" s="41"/>
      <c r="C173" s="42"/>
      <c r="D173" s="219" t="s">
        <v>149</v>
      </c>
      <c r="E173" s="42"/>
      <c r="F173" s="220" t="s">
        <v>1199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149</v>
      </c>
      <c r="AU173" s="19" t="s">
        <v>87</v>
      </c>
    </row>
    <row r="174" s="15" customFormat="1">
      <c r="A174" s="15"/>
      <c r="B174" s="246"/>
      <c r="C174" s="247"/>
      <c r="D174" s="219" t="s">
        <v>175</v>
      </c>
      <c r="E174" s="248" t="s">
        <v>75</v>
      </c>
      <c r="F174" s="249" t="s">
        <v>1117</v>
      </c>
      <c r="G174" s="247"/>
      <c r="H174" s="248" t="s">
        <v>75</v>
      </c>
      <c r="I174" s="250"/>
      <c r="J174" s="247"/>
      <c r="K174" s="247"/>
      <c r="L174" s="251"/>
      <c r="M174" s="252"/>
      <c r="N174" s="253"/>
      <c r="O174" s="253"/>
      <c r="P174" s="253"/>
      <c r="Q174" s="253"/>
      <c r="R174" s="253"/>
      <c r="S174" s="253"/>
      <c r="T174" s="25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5" t="s">
        <v>175</v>
      </c>
      <c r="AU174" s="255" t="s">
        <v>87</v>
      </c>
      <c r="AV174" s="15" t="s">
        <v>85</v>
      </c>
      <c r="AW174" s="15" t="s">
        <v>38</v>
      </c>
      <c r="AX174" s="15" t="s">
        <v>77</v>
      </c>
      <c r="AY174" s="255" t="s">
        <v>140</v>
      </c>
    </row>
    <row r="175" s="13" customFormat="1">
      <c r="A175" s="13"/>
      <c r="B175" s="224"/>
      <c r="C175" s="225"/>
      <c r="D175" s="219" t="s">
        <v>175</v>
      </c>
      <c r="E175" s="226" t="s">
        <v>75</v>
      </c>
      <c r="F175" s="227" t="s">
        <v>1119</v>
      </c>
      <c r="G175" s="225"/>
      <c r="H175" s="228">
        <v>1268.1500000000001</v>
      </c>
      <c r="I175" s="229"/>
      <c r="J175" s="225"/>
      <c r="K175" s="225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175</v>
      </c>
      <c r="AU175" s="234" t="s">
        <v>87</v>
      </c>
      <c r="AV175" s="13" t="s">
        <v>87</v>
      </c>
      <c r="AW175" s="13" t="s">
        <v>38</v>
      </c>
      <c r="AX175" s="13" t="s">
        <v>77</v>
      </c>
      <c r="AY175" s="234" t="s">
        <v>140</v>
      </c>
    </row>
    <row r="176" s="16" customFormat="1">
      <c r="A176" s="16"/>
      <c r="B176" s="256"/>
      <c r="C176" s="257"/>
      <c r="D176" s="219" t="s">
        <v>175</v>
      </c>
      <c r="E176" s="258" t="s">
        <v>75</v>
      </c>
      <c r="F176" s="259" t="s">
        <v>247</v>
      </c>
      <c r="G176" s="257"/>
      <c r="H176" s="260">
        <v>1268.1500000000001</v>
      </c>
      <c r="I176" s="261"/>
      <c r="J176" s="257"/>
      <c r="K176" s="257"/>
      <c r="L176" s="262"/>
      <c r="M176" s="263"/>
      <c r="N176" s="264"/>
      <c r="O176" s="264"/>
      <c r="P176" s="264"/>
      <c r="Q176" s="264"/>
      <c r="R176" s="264"/>
      <c r="S176" s="264"/>
      <c r="T176" s="265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T176" s="266" t="s">
        <v>175</v>
      </c>
      <c r="AU176" s="266" t="s">
        <v>87</v>
      </c>
      <c r="AV176" s="16" t="s">
        <v>147</v>
      </c>
      <c r="AW176" s="16" t="s">
        <v>38</v>
      </c>
      <c r="AX176" s="16" t="s">
        <v>85</v>
      </c>
      <c r="AY176" s="266" t="s">
        <v>140</v>
      </c>
    </row>
    <row r="177" s="2" customFormat="1" ht="16.5" customHeight="1">
      <c r="A177" s="40"/>
      <c r="B177" s="41"/>
      <c r="C177" s="206" t="s">
        <v>7</v>
      </c>
      <c r="D177" s="206" t="s">
        <v>142</v>
      </c>
      <c r="E177" s="207" t="s">
        <v>1200</v>
      </c>
      <c r="F177" s="208" t="s">
        <v>1201</v>
      </c>
      <c r="G177" s="209" t="s">
        <v>214</v>
      </c>
      <c r="H177" s="210">
        <v>6678.1499999999996</v>
      </c>
      <c r="I177" s="211"/>
      <c r="J177" s="212">
        <f>ROUND(I177*H177,2)</f>
        <v>0</v>
      </c>
      <c r="K177" s="208" t="s">
        <v>146</v>
      </c>
      <c r="L177" s="46"/>
      <c r="M177" s="213" t="s">
        <v>75</v>
      </c>
      <c r="N177" s="214" t="s">
        <v>47</v>
      </c>
      <c r="O177" s="86"/>
      <c r="P177" s="215">
        <f>O177*H177</f>
        <v>0</v>
      </c>
      <c r="Q177" s="215">
        <v>0.00060999999999999997</v>
      </c>
      <c r="R177" s="215">
        <f>Q177*H177</f>
        <v>4.0736714999999997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147</v>
      </c>
      <c r="AT177" s="217" t="s">
        <v>142</v>
      </c>
      <c r="AU177" s="217" t="s">
        <v>87</v>
      </c>
      <c r="AY177" s="19" t="s">
        <v>140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85</v>
      </c>
      <c r="BK177" s="218">
        <f>ROUND(I177*H177,2)</f>
        <v>0</v>
      </c>
      <c r="BL177" s="19" t="s">
        <v>147</v>
      </c>
      <c r="BM177" s="217" t="s">
        <v>1202</v>
      </c>
    </row>
    <row r="178" s="2" customFormat="1">
      <c r="A178" s="40"/>
      <c r="B178" s="41"/>
      <c r="C178" s="42"/>
      <c r="D178" s="219" t="s">
        <v>149</v>
      </c>
      <c r="E178" s="42"/>
      <c r="F178" s="220" t="s">
        <v>1203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149</v>
      </c>
      <c r="AU178" s="19" t="s">
        <v>87</v>
      </c>
    </row>
    <row r="179" s="13" customFormat="1">
      <c r="A179" s="13"/>
      <c r="B179" s="224"/>
      <c r="C179" s="225"/>
      <c r="D179" s="219" t="s">
        <v>175</v>
      </c>
      <c r="E179" s="226" t="s">
        <v>75</v>
      </c>
      <c r="F179" s="227" t="s">
        <v>1134</v>
      </c>
      <c r="G179" s="225"/>
      <c r="H179" s="228">
        <v>5410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175</v>
      </c>
      <c r="AU179" s="234" t="s">
        <v>87</v>
      </c>
      <c r="AV179" s="13" t="s">
        <v>87</v>
      </c>
      <c r="AW179" s="13" t="s">
        <v>38</v>
      </c>
      <c r="AX179" s="13" t="s">
        <v>77</v>
      </c>
      <c r="AY179" s="234" t="s">
        <v>140</v>
      </c>
    </row>
    <row r="180" s="15" customFormat="1">
      <c r="A180" s="15"/>
      <c r="B180" s="246"/>
      <c r="C180" s="247"/>
      <c r="D180" s="219" t="s">
        <v>175</v>
      </c>
      <c r="E180" s="248" t="s">
        <v>75</v>
      </c>
      <c r="F180" s="249" t="s">
        <v>1117</v>
      </c>
      <c r="G180" s="247"/>
      <c r="H180" s="248" t="s">
        <v>75</v>
      </c>
      <c r="I180" s="250"/>
      <c r="J180" s="247"/>
      <c r="K180" s="247"/>
      <c r="L180" s="251"/>
      <c r="M180" s="252"/>
      <c r="N180" s="253"/>
      <c r="O180" s="253"/>
      <c r="P180" s="253"/>
      <c r="Q180" s="253"/>
      <c r="R180" s="253"/>
      <c r="S180" s="253"/>
      <c r="T180" s="25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5" t="s">
        <v>175</v>
      </c>
      <c r="AU180" s="255" t="s">
        <v>87</v>
      </c>
      <c r="AV180" s="15" t="s">
        <v>85</v>
      </c>
      <c r="AW180" s="15" t="s">
        <v>38</v>
      </c>
      <c r="AX180" s="15" t="s">
        <v>77</v>
      </c>
      <c r="AY180" s="255" t="s">
        <v>140</v>
      </c>
    </row>
    <row r="181" s="13" customFormat="1">
      <c r="A181" s="13"/>
      <c r="B181" s="224"/>
      <c r="C181" s="225"/>
      <c r="D181" s="219" t="s">
        <v>175</v>
      </c>
      <c r="E181" s="226" t="s">
        <v>75</v>
      </c>
      <c r="F181" s="227" t="s">
        <v>1119</v>
      </c>
      <c r="G181" s="225"/>
      <c r="H181" s="228">
        <v>1268.1500000000001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175</v>
      </c>
      <c r="AU181" s="234" t="s">
        <v>87</v>
      </c>
      <c r="AV181" s="13" t="s">
        <v>87</v>
      </c>
      <c r="AW181" s="13" t="s">
        <v>38</v>
      </c>
      <c r="AX181" s="13" t="s">
        <v>77</v>
      </c>
      <c r="AY181" s="234" t="s">
        <v>140</v>
      </c>
    </row>
    <row r="182" s="16" customFormat="1">
      <c r="A182" s="16"/>
      <c r="B182" s="256"/>
      <c r="C182" s="257"/>
      <c r="D182" s="219" t="s">
        <v>175</v>
      </c>
      <c r="E182" s="258" t="s">
        <v>75</v>
      </c>
      <c r="F182" s="259" t="s">
        <v>247</v>
      </c>
      <c r="G182" s="257"/>
      <c r="H182" s="260">
        <v>6678.1499999999996</v>
      </c>
      <c r="I182" s="261"/>
      <c r="J182" s="257"/>
      <c r="K182" s="257"/>
      <c r="L182" s="262"/>
      <c r="M182" s="263"/>
      <c r="N182" s="264"/>
      <c r="O182" s="264"/>
      <c r="P182" s="264"/>
      <c r="Q182" s="264"/>
      <c r="R182" s="264"/>
      <c r="S182" s="264"/>
      <c r="T182" s="265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T182" s="266" t="s">
        <v>175</v>
      </c>
      <c r="AU182" s="266" t="s">
        <v>87</v>
      </c>
      <c r="AV182" s="16" t="s">
        <v>147</v>
      </c>
      <c r="AW182" s="16" t="s">
        <v>38</v>
      </c>
      <c r="AX182" s="16" t="s">
        <v>85</v>
      </c>
      <c r="AY182" s="266" t="s">
        <v>140</v>
      </c>
    </row>
    <row r="183" s="2" customFormat="1" ht="21.75" customHeight="1">
      <c r="A183" s="40"/>
      <c r="B183" s="41"/>
      <c r="C183" s="206" t="s">
        <v>290</v>
      </c>
      <c r="D183" s="206" t="s">
        <v>142</v>
      </c>
      <c r="E183" s="207" t="s">
        <v>1204</v>
      </c>
      <c r="F183" s="208" t="s">
        <v>1205</v>
      </c>
      <c r="G183" s="209" t="s">
        <v>214</v>
      </c>
      <c r="H183" s="210">
        <v>5410</v>
      </c>
      <c r="I183" s="211"/>
      <c r="J183" s="212">
        <f>ROUND(I183*H183,2)</f>
        <v>0</v>
      </c>
      <c r="K183" s="208" t="s">
        <v>146</v>
      </c>
      <c r="L183" s="46"/>
      <c r="M183" s="213" t="s">
        <v>75</v>
      </c>
      <c r="N183" s="214" t="s">
        <v>47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147</v>
      </c>
      <c r="AT183" s="217" t="s">
        <v>142</v>
      </c>
      <c r="AU183" s="217" t="s">
        <v>87</v>
      </c>
      <c r="AY183" s="19" t="s">
        <v>140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85</v>
      </c>
      <c r="BK183" s="218">
        <f>ROUND(I183*H183,2)</f>
        <v>0</v>
      </c>
      <c r="BL183" s="19" t="s">
        <v>147</v>
      </c>
      <c r="BM183" s="217" t="s">
        <v>1206</v>
      </c>
    </row>
    <row r="184" s="2" customFormat="1">
      <c r="A184" s="40"/>
      <c r="B184" s="41"/>
      <c r="C184" s="42"/>
      <c r="D184" s="219" t="s">
        <v>149</v>
      </c>
      <c r="E184" s="42"/>
      <c r="F184" s="220" t="s">
        <v>1207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149</v>
      </c>
      <c r="AU184" s="19" t="s">
        <v>87</v>
      </c>
    </row>
    <row r="185" s="13" customFormat="1">
      <c r="A185" s="13"/>
      <c r="B185" s="224"/>
      <c r="C185" s="225"/>
      <c r="D185" s="219" t="s">
        <v>175</v>
      </c>
      <c r="E185" s="226" t="s">
        <v>75</v>
      </c>
      <c r="F185" s="227" t="s">
        <v>1134</v>
      </c>
      <c r="G185" s="225"/>
      <c r="H185" s="228">
        <v>5410</v>
      </c>
      <c r="I185" s="229"/>
      <c r="J185" s="225"/>
      <c r="K185" s="225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175</v>
      </c>
      <c r="AU185" s="234" t="s">
        <v>87</v>
      </c>
      <c r="AV185" s="13" t="s">
        <v>87</v>
      </c>
      <c r="AW185" s="13" t="s">
        <v>38</v>
      </c>
      <c r="AX185" s="13" t="s">
        <v>85</v>
      </c>
      <c r="AY185" s="234" t="s">
        <v>140</v>
      </c>
    </row>
    <row r="186" s="2" customFormat="1" ht="16.5" customHeight="1">
      <c r="A186" s="40"/>
      <c r="B186" s="41"/>
      <c r="C186" s="206" t="s">
        <v>296</v>
      </c>
      <c r="D186" s="206" t="s">
        <v>142</v>
      </c>
      <c r="E186" s="207" t="s">
        <v>1208</v>
      </c>
      <c r="F186" s="208" t="s">
        <v>1209</v>
      </c>
      <c r="G186" s="209" t="s">
        <v>214</v>
      </c>
      <c r="H186" s="210">
        <v>6.5999999999999996</v>
      </c>
      <c r="I186" s="211"/>
      <c r="J186" s="212">
        <f>ROUND(I186*H186,2)</f>
        <v>0</v>
      </c>
      <c r="K186" s="208" t="s">
        <v>146</v>
      </c>
      <c r="L186" s="46"/>
      <c r="M186" s="213" t="s">
        <v>75</v>
      </c>
      <c r="N186" s="214" t="s">
        <v>47</v>
      </c>
      <c r="O186" s="86"/>
      <c r="P186" s="215">
        <f>O186*H186</f>
        <v>0</v>
      </c>
      <c r="Q186" s="215">
        <v>0.61404000000000003</v>
      </c>
      <c r="R186" s="215">
        <f>Q186*H186</f>
        <v>4.052664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147</v>
      </c>
      <c r="AT186" s="217" t="s">
        <v>142</v>
      </c>
      <c r="AU186" s="217" t="s">
        <v>87</v>
      </c>
      <c r="AY186" s="19" t="s">
        <v>140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85</v>
      </c>
      <c r="BK186" s="218">
        <f>ROUND(I186*H186,2)</f>
        <v>0</v>
      </c>
      <c r="BL186" s="19" t="s">
        <v>147</v>
      </c>
      <c r="BM186" s="217" t="s">
        <v>1210</v>
      </c>
    </row>
    <row r="187" s="2" customFormat="1">
      <c r="A187" s="40"/>
      <c r="B187" s="41"/>
      <c r="C187" s="42"/>
      <c r="D187" s="219" t="s">
        <v>149</v>
      </c>
      <c r="E187" s="42"/>
      <c r="F187" s="220" t="s">
        <v>1211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149</v>
      </c>
      <c r="AU187" s="19" t="s">
        <v>87</v>
      </c>
    </row>
    <row r="188" s="13" customFormat="1">
      <c r="A188" s="13"/>
      <c r="B188" s="224"/>
      <c r="C188" s="225"/>
      <c r="D188" s="219" t="s">
        <v>175</v>
      </c>
      <c r="E188" s="226" t="s">
        <v>75</v>
      </c>
      <c r="F188" s="227" t="s">
        <v>1112</v>
      </c>
      <c r="G188" s="225"/>
      <c r="H188" s="228">
        <v>6.5999999999999996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175</v>
      </c>
      <c r="AU188" s="234" t="s">
        <v>87</v>
      </c>
      <c r="AV188" s="13" t="s">
        <v>87</v>
      </c>
      <c r="AW188" s="13" t="s">
        <v>38</v>
      </c>
      <c r="AX188" s="13" t="s">
        <v>85</v>
      </c>
      <c r="AY188" s="234" t="s">
        <v>140</v>
      </c>
    </row>
    <row r="189" s="12" customFormat="1" ht="22.8" customHeight="1">
      <c r="A189" s="12"/>
      <c r="B189" s="190"/>
      <c r="C189" s="191"/>
      <c r="D189" s="192" t="s">
        <v>76</v>
      </c>
      <c r="E189" s="204" t="s">
        <v>206</v>
      </c>
      <c r="F189" s="204" t="s">
        <v>861</v>
      </c>
      <c r="G189" s="191"/>
      <c r="H189" s="191"/>
      <c r="I189" s="194"/>
      <c r="J189" s="205">
        <f>BK189</f>
        <v>0</v>
      </c>
      <c r="K189" s="191"/>
      <c r="L189" s="196"/>
      <c r="M189" s="197"/>
      <c r="N189" s="198"/>
      <c r="O189" s="198"/>
      <c r="P189" s="199">
        <f>SUM(P190:P233)</f>
        <v>0</v>
      </c>
      <c r="Q189" s="198"/>
      <c r="R189" s="199">
        <f>SUM(R190:R233)</f>
        <v>27.574080000000002</v>
      </c>
      <c r="S189" s="198"/>
      <c r="T189" s="200">
        <f>SUM(T190:T233)</f>
        <v>23.100000000000001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1" t="s">
        <v>85</v>
      </c>
      <c r="AT189" s="202" t="s">
        <v>76</v>
      </c>
      <c r="AU189" s="202" t="s">
        <v>85</v>
      </c>
      <c r="AY189" s="201" t="s">
        <v>140</v>
      </c>
      <c r="BK189" s="203">
        <f>SUM(BK190:BK233)</f>
        <v>0</v>
      </c>
    </row>
    <row r="190" s="2" customFormat="1" ht="16.5" customHeight="1">
      <c r="A190" s="40"/>
      <c r="B190" s="41"/>
      <c r="C190" s="206" t="s">
        <v>303</v>
      </c>
      <c r="D190" s="206" t="s">
        <v>142</v>
      </c>
      <c r="E190" s="207" t="s">
        <v>1212</v>
      </c>
      <c r="F190" s="208" t="s">
        <v>1213</v>
      </c>
      <c r="G190" s="209" t="s">
        <v>145</v>
      </c>
      <c r="H190" s="210">
        <v>6</v>
      </c>
      <c r="I190" s="211"/>
      <c r="J190" s="212">
        <f>ROUND(I190*H190,2)</f>
        <v>0</v>
      </c>
      <c r="K190" s="208" t="s">
        <v>146</v>
      </c>
      <c r="L190" s="46"/>
      <c r="M190" s="213" t="s">
        <v>75</v>
      </c>
      <c r="N190" s="214" t="s">
        <v>47</v>
      </c>
      <c r="O190" s="86"/>
      <c r="P190" s="215">
        <f>O190*H190</f>
        <v>0</v>
      </c>
      <c r="Q190" s="215">
        <v>0.20219000000000001</v>
      </c>
      <c r="R190" s="215">
        <f>Q190*H190</f>
        <v>1.2131400000000001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147</v>
      </c>
      <c r="AT190" s="217" t="s">
        <v>142</v>
      </c>
      <c r="AU190" s="217" t="s">
        <v>87</v>
      </c>
      <c r="AY190" s="19" t="s">
        <v>140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85</v>
      </c>
      <c r="BK190" s="218">
        <f>ROUND(I190*H190,2)</f>
        <v>0</v>
      </c>
      <c r="BL190" s="19" t="s">
        <v>147</v>
      </c>
      <c r="BM190" s="217" t="s">
        <v>1214</v>
      </c>
    </row>
    <row r="191" s="2" customFormat="1">
      <c r="A191" s="40"/>
      <c r="B191" s="41"/>
      <c r="C191" s="42"/>
      <c r="D191" s="219" t="s">
        <v>149</v>
      </c>
      <c r="E191" s="42"/>
      <c r="F191" s="220" t="s">
        <v>1215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149</v>
      </c>
      <c r="AU191" s="19" t="s">
        <v>87</v>
      </c>
    </row>
    <row r="192" s="13" customFormat="1">
      <c r="A192" s="13"/>
      <c r="B192" s="224"/>
      <c r="C192" s="225"/>
      <c r="D192" s="219" t="s">
        <v>175</v>
      </c>
      <c r="E192" s="226" t="s">
        <v>75</v>
      </c>
      <c r="F192" s="227" t="s">
        <v>1143</v>
      </c>
      <c r="G192" s="225"/>
      <c r="H192" s="228">
        <v>6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175</v>
      </c>
      <c r="AU192" s="234" t="s">
        <v>87</v>
      </c>
      <c r="AV192" s="13" t="s">
        <v>87</v>
      </c>
      <c r="AW192" s="13" t="s">
        <v>38</v>
      </c>
      <c r="AX192" s="13" t="s">
        <v>85</v>
      </c>
      <c r="AY192" s="234" t="s">
        <v>140</v>
      </c>
    </row>
    <row r="193" s="2" customFormat="1" ht="16.5" customHeight="1">
      <c r="A193" s="40"/>
      <c r="B193" s="41"/>
      <c r="C193" s="267" t="s">
        <v>309</v>
      </c>
      <c r="D193" s="267" t="s">
        <v>321</v>
      </c>
      <c r="E193" s="268" t="s">
        <v>1216</v>
      </c>
      <c r="F193" s="269" t="s">
        <v>1217</v>
      </c>
      <c r="G193" s="270" t="s">
        <v>145</v>
      </c>
      <c r="H193" s="271">
        <v>4</v>
      </c>
      <c r="I193" s="272"/>
      <c r="J193" s="273">
        <f>ROUND(I193*H193,2)</f>
        <v>0</v>
      </c>
      <c r="K193" s="269" t="s">
        <v>146</v>
      </c>
      <c r="L193" s="274"/>
      <c r="M193" s="275" t="s">
        <v>75</v>
      </c>
      <c r="N193" s="276" t="s">
        <v>47</v>
      </c>
      <c r="O193" s="86"/>
      <c r="P193" s="215">
        <f>O193*H193</f>
        <v>0</v>
      </c>
      <c r="Q193" s="215">
        <v>0.080000000000000002</v>
      </c>
      <c r="R193" s="215">
        <f>Q193*H193</f>
        <v>0.32000000000000001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186</v>
      </c>
      <c r="AT193" s="217" t="s">
        <v>321</v>
      </c>
      <c r="AU193" s="217" t="s">
        <v>87</v>
      </c>
      <c r="AY193" s="19" t="s">
        <v>140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85</v>
      </c>
      <c r="BK193" s="218">
        <f>ROUND(I193*H193,2)</f>
        <v>0</v>
      </c>
      <c r="BL193" s="19" t="s">
        <v>147</v>
      </c>
      <c r="BM193" s="217" t="s">
        <v>1218</v>
      </c>
    </row>
    <row r="194" s="2" customFormat="1">
      <c r="A194" s="40"/>
      <c r="B194" s="41"/>
      <c r="C194" s="42"/>
      <c r="D194" s="219" t="s">
        <v>149</v>
      </c>
      <c r="E194" s="42"/>
      <c r="F194" s="220" t="s">
        <v>1217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149</v>
      </c>
      <c r="AU194" s="19" t="s">
        <v>87</v>
      </c>
    </row>
    <row r="195" s="13" customFormat="1">
      <c r="A195" s="13"/>
      <c r="B195" s="224"/>
      <c r="C195" s="225"/>
      <c r="D195" s="219" t="s">
        <v>175</v>
      </c>
      <c r="E195" s="226" t="s">
        <v>75</v>
      </c>
      <c r="F195" s="227" t="s">
        <v>1219</v>
      </c>
      <c r="G195" s="225"/>
      <c r="H195" s="228">
        <v>4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175</v>
      </c>
      <c r="AU195" s="234" t="s">
        <v>87</v>
      </c>
      <c r="AV195" s="13" t="s">
        <v>87</v>
      </c>
      <c r="AW195" s="13" t="s">
        <v>38</v>
      </c>
      <c r="AX195" s="13" t="s">
        <v>85</v>
      </c>
      <c r="AY195" s="234" t="s">
        <v>140</v>
      </c>
    </row>
    <row r="196" s="2" customFormat="1" ht="16.5" customHeight="1">
      <c r="A196" s="40"/>
      <c r="B196" s="41"/>
      <c r="C196" s="206" t="s">
        <v>320</v>
      </c>
      <c r="D196" s="206" t="s">
        <v>142</v>
      </c>
      <c r="E196" s="207" t="s">
        <v>1220</v>
      </c>
      <c r="F196" s="208" t="s">
        <v>1221</v>
      </c>
      <c r="G196" s="209" t="s">
        <v>145</v>
      </c>
      <c r="H196" s="210">
        <v>113</v>
      </c>
      <c r="I196" s="211"/>
      <c r="J196" s="212">
        <f>ROUND(I196*H196,2)</f>
        <v>0</v>
      </c>
      <c r="K196" s="208" t="s">
        <v>146</v>
      </c>
      <c r="L196" s="46"/>
      <c r="M196" s="213" t="s">
        <v>75</v>
      </c>
      <c r="N196" s="214" t="s">
        <v>47</v>
      </c>
      <c r="O196" s="86"/>
      <c r="P196" s="215">
        <f>O196*H196</f>
        <v>0</v>
      </c>
      <c r="Q196" s="215">
        <v>0.15540000000000001</v>
      </c>
      <c r="R196" s="215">
        <f>Q196*H196</f>
        <v>17.560200000000002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147</v>
      </c>
      <c r="AT196" s="217" t="s">
        <v>142</v>
      </c>
      <c r="AU196" s="217" t="s">
        <v>87</v>
      </c>
      <c r="AY196" s="19" t="s">
        <v>140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85</v>
      </c>
      <c r="BK196" s="218">
        <f>ROUND(I196*H196,2)</f>
        <v>0</v>
      </c>
      <c r="BL196" s="19" t="s">
        <v>147</v>
      </c>
      <c r="BM196" s="217" t="s">
        <v>1222</v>
      </c>
    </row>
    <row r="197" s="2" customFormat="1">
      <c r="A197" s="40"/>
      <c r="B197" s="41"/>
      <c r="C197" s="42"/>
      <c r="D197" s="219" t="s">
        <v>149</v>
      </c>
      <c r="E197" s="42"/>
      <c r="F197" s="220" t="s">
        <v>1223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149</v>
      </c>
      <c r="AU197" s="19" t="s">
        <v>87</v>
      </c>
    </row>
    <row r="198" s="13" customFormat="1">
      <c r="A198" s="13"/>
      <c r="B198" s="224"/>
      <c r="C198" s="225"/>
      <c r="D198" s="219" t="s">
        <v>175</v>
      </c>
      <c r="E198" s="226" t="s">
        <v>75</v>
      </c>
      <c r="F198" s="227" t="s">
        <v>1148</v>
      </c>
      <c r="G198" s="225"/>
      <c r="H198" s="228">
        <v>113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175</v>
      </c>
      <c r="AU198" s="234" t="s">
        <v>87</v>
      </c>
      <c r="AV198" s="13" t="s">
        <v>87</v>
      </c>
      <c r="AW198" s="13" t="s">
        <v>38</v>
      </c>
      <c r="AX198" s="13" t="s">
        <v>85</v>
      </c>
      <c r="AY198" s="234" t="s">
        <v>140</v>
      </c>
    </row>
    <row r="199" s="2" customFormat="1" ht="16.5" customHeight="1">
      <c r="A199" s="40"/>
      <c r="B199" s="41"/>
      <c r="C199" s="267" t="s">
        <v>326</v>
      </c>
      <c r="D199" s="267" t="s">
        <v>321</v>
      </c>
      <c r="E199" s="268" t="s">
        <v>1216</v>
      </c>
      <c r="F199" s="269" t="s">
        <v>1217</v>
      </c>
      <c r="G199" s="270" t="s">
        <v>145</v>
      </c>
      <c r="H199" s="271">
        <v>21</v>
      </c>
      <c r="I199" s="272"/>
      <c r="J199" s="273">
        <f>ROUND(I199*H199,2)</f>
        <v>0</v>
      </c>
      <c r="K199" s="269" t="s">
        <v>146</v>
      </c>
      <c r="L199" s="274"/>
      <c r="M199" s="275" t="s">
        <v>75</v>
      </c>
      <c r="N199" s="276" t="s">
        <v>47</v>
      </c>
      <c r="O199" s="86"/>
      <c r="P199" s="215">
        <f>O199*H199</f>
        <v>0</v>
      </c>
      <c r="Q199" s="215">
        <v>0.080000000000000002</v>
      </c>
      <c r="R199" s="215">
        <f>Q199*H199</f>
        <v>1.6799999999999999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186</v>
      </c>
      <c r="AT199" s="217" t="s">
        <v>321</v>
      </c>
      <c r="AU199" s="217" t="s">
        <v>87</v>
      </c>
      <c r="AY199" s="19" t="s">
        <v>140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85</v>
      </c>
      <c r="BK199" s="218">
        <f>ROUND(I199*H199,2)</f>
        <v>0</v>
      </c>
      <c r="BL199" s="19" t="s">
        <v>147</v>
      </c>
      <c r="BM199" s="217" t="s">
        <v>1224</v>
      </c>
    </row>
    <row r="200" s="2" customFormat="1">
      <c r="A200" s="40"/>
      <c r="B200" s="41"/>
      <c r="C200" s="42"/>
      <c r="D200" s="219" t="s">
        <v>149</v>
      </c>
      <c r="E200" s="42"/>
      <c r="F200" s="220" t="s">
        <v>1217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149</v>
      </c>
      <c r="AU200" s="19" t="s">
        <v>87</v>
      </c>
    </row>
    <row r="201" s="13" customFormat="1">
      <c r="A201" s="13"/>
      <c r="B201" s="224"/>
      <c r="C201" s="225"/>
      <c r="D201" s="219" t="s">
        <v>175</v>
      </c>
      <c r="E201" s="226" t="s">
        <v>75</v>
      </c>
      <c r="F201" s="227" t="s">
        <v>1225</v>
      </c>
      <c r="G201" s="225"/>
      <c r="H201" s="228">
        <v>21</v>
      </c>
      <c r="I201" s="229"/>
      <c r="J201" s="225"/>
      <c r="K201" s="225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175</v>
      </c>
      <c r="AU201" s="234" t="s">
        <v>87</v>
      </c>
      <c r="AV201" s="13" t="s">
        <v>87</v>
      </c>
      <c r="AW201" s="13" t="s">
        <v>38</v>
      </c>
      <c r="AX201" s="13" t="s">
        <v>85</v>
      </c>
      <c r="AY201" s="234" t="s">
        <v>140</v>
      </c>
    </row>
    <row r="202" s="2" customFormat="1" ht="16.5" customHeight="1">
      <c r="A202" s="40"/>
      <c r="B202" s="41"/>
      <c r="C202" s="206" t="s">
        <v>328</v>
      </c>
      <c r="D202" s="206" t="s">
        <v>142</v>
      </c>
      <c r="E202" s="207" t="s">
        <v>1226</v>
      </c>
      <c r="F202" s="208" t="s">
        <v>1227</v>
      </c>
      <c r="G202" s="209" t="s">
        <v>145</v>
      </c>
      <c r="H202" s="210">
        <v>830</v>
      </c>
      <c r="I202" s="211"/>
      <c r="J202" s="212">
        <f>ROUND(I202*H202,2)</f>
        <v>0</v>
      </c>
      <c r="K202" s="208" t="s">
        <v>146</v>
      </c>
      <c r="L202" s="46"/>
      <c r="M202" s="213" t="s">
        <v>75</v>
      </c>
      <c r="N202" s="214" t="s">
        <v>47</v>
      </c>
      <c r="O202" s="86"/>
      <c r="P202" s="215">
        <f>O202*H202</f>
        <v>0</v>
      </c>
      <c r="Q202" s="215">
        <v>1.0000000000000001E-05</v>
      </c>
      <c r="R202" s="215">
        <f>Q202*H202</f>
        <v>0.0083000000000000001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147</v>
      </c>
      <c r="AT202" s="217" t="s">
        <v>142</v>
      </c>
      <c r="AU202" s="217" t="s">
        <v>87</v>
      </c>
      <c r="AY202" s="19" t="s">
        <v>140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85</v>
      </c>
      <c r="BK202" s="218">
        <f>ROUND(I202*H202,2)</f>
        <v>0</v>
      </c>
      <c r="BL202" s="19" t="s">
        <v>147</v>
      </c>
      <c r="BM202" s="217" t="s">
        <v>1228</v>
      </c>
    </row>
    <row r="203" s="2" customFormat="1">
      <c r="A203" s="40"/>
      <c r="B203" s="41"/>
      <c r="C203" s="42"/>
      <c r="D203" s="219" t="s">
        <v>149</v>
      </c>
      <c r="E203" s="42"/>
      <c r="F203" s="220" t="s">
        <v>1229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149</v>
      </c>
      <c r="AU203" s="19" t="s">
        <v>87</v>
      </c>
    </row>
    <row r="204" s="13" customFormat="1">
      <c r="A204" s="13"/>
      <c r="B204" s="224"/>
      <c r="C204" s="225"/>
      <c r="D204" s="219" t="s">
        <v>175</v>
      </c>
      <c r="E204" s="226" t="s">
        <v>75</v>
      </c>
      <c r="F204" s="227" t="s">
        <v>1230</v>
      </c>
      <c r="G204" s="225"/>
      <c r="H204" s="228">
        <v>830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175</v>
      </c>
      <c r="AU204" s="234" t="s">
        <v>87</v>
      </c>
      <c r="AV204" s="13" t="s">
        <v>87</v>
      </c>
      <c r="AW204" s="13" t="s">
        <v>38</v>
      </c>
      <c r="AX204" s="13" t="s">
        <v>85</v>
      </c>
      <c r="AY204" s="234" t="s">
        <v>140</v>
      </c>
    </row>
    <row r="205" s="2" customFormat="1" ht="16.5" customHeight="1">
      <c r="A205" s="40"/>
      <c r="B205" s="41"/>
      <c r="C205" s="206" t="s">
        <v>341</v>
      </c>
      <c r="D205" s="206" t="s">
        <v>142</v>
      </c>
      <c r="E205" s="207" t="s">
        <v>1231</v>
      </c>
      <c r="F205" s="208" t="s">
        <v>1232</v>
      </c>
      <c r="G205" s="209" t="s">
        <v>145</v>
      </c>
      <c r="H205" s="210">
        <v>830</v>
      </c>
      <c r="I205" s="211"/>
      <c r="J205" s="212">
        <f>ROUND(I205*H205,2)</f>
        <v>0</v>
      </c>
      <c r="K205" s="208" t="s">
        <v>146</v>
      </c>
      <c r="L205" s="46"/>
      <c r="M205" s="213" t="s">
        <v>75</v>
      </c>
      <c r="N205" s="214" t="s">
        <v>47</v>
      </c>
      <c r="O205" s="86"/>
      <c r="P205" s="215">
        <f>O205*H205</f>
        <v>0</v>
      </c>
      <c r="Q205" s="215">
        <v>0.00034000000000000002</v>
      </c>
      <c r="R205" s="215">
        <f>Q205*H205</f>
        <v>0.28220000000000001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147</v>
      </c>
      <c r="AT205" s="217" t="s">
        <v>142</v>
      </c>
      <c r="AU205" s="217" t="s">
        <v>87</v>
      </c>
      <c r="AY205" s="19" t="s">
        <v>140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85</v>
      </c>
      <c r="BK205" s="218">
        <f>ROUND(I205*H205,2)</f>
        <v>0</v>
      </c>
      <c r="BL205" s="19" t="s">
        <v>147</v>
      </c>
      <c r="BM205" s="217" t="s">
        <v>1233</v>
      </c>
    </row>
    <row r="206" s="2" customFormat="1">
      <c r="A206" s="40"/>
      <c r="B206" s="41"/>
      <c r="C206" s="42"/>
      <c r="D206" s="219" t="s">
        <v>149</v>
      </c>
      <c r="E206" s="42"/>
      <c r="F206" s="220" t="s">
        <v>1234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149</v>
      </c>
      <c r="AU206" s="19" t="s">
        <v>87</v>
      </c>
    </row>
    <row r="207" s="13" customFormat="1">
      <c r="A207" s="13"/>
      <c r="B207" s="224"/>
      <c r="C207" s="225"/>
      <c r="D207" s="219" t="s">
        <v>175</v>
      </c>
      <c r="E207" s="226" t="s">
        <v>75</v>
      </c>
      <c r="F207" s="227" t="s">
        <v>1230</v>
      </c>
      <c r="G207" s="225"/>
      <c r="H207" s="228">
        <v>830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175</v>
      </c>
      <c r="AU207" s="234" t="s">
        <v>87</v>
      </c>
      <c r="AV207" s="13" t="s">
        <v>87</v>
      </c>
      <c r="AW207" s="13" t="s">
        <v>38</v>
      </c>
      <c r="AX207" s="13" t="s">
        <v>85</v>
      </c>
      <c r="AY207" s="234" t="s">
        <v>140</v>
      </c>
    </row>
    <row r="208" s="2" customFormat="1" ht="16.5" customHeight="1">
      <c r="A208" s="40"/>
      <c r="B208" s="41"/>
      <c r="C208" s="206" t="s">
        <v>346</v>
      </c>
      <c r="D208" s="206" t="s">
        <v>142</v>
      </c>
      <c r="E208" s="207" t="s">
        <v>1235</v>
      </c>
      <c r="F208" s="208" t="s">
        <v>1236</v>
      </c>
      <c r="G208" s="209" t="s">
        <v>145</v>
      </c>
      <c r="H208" s="210">
        <v>830</v>
      </c>
      <c r="I208" s="211"/>
      <c r="J208" s="212">
        <f>ROUND(I208*H208,2)</f>
        <v>0</v>
      </c>
      <c r="K208" s="208" t="s">
        <v>146</v>
      </c>
      <c r="L208" s="46"/>
      <c r="M208" s="213" t="s">
        <v>75</v>
      </c>
      <c r="N208" s="214" t="s">
        <v>47</v>
      </c>
      <c r="O208" s="86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147</v>
      </c>
      <c r="AT208" s="217" t="s">
        <v>142</v>
      </c>
      <c r="AU208" s="217" t="s">
        <v>87</v>
      </c>
      <c r="AY208" s="19" t="s">
        <v>140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85</v>
      </c>
      <c r="BK208" s="218">
        <f>ROUND(I208*H208,2)</f>
        <v>0</v>
      </c>
      <c r="BL208" s="19" t="s">
        <v>147</v>
      </c>
      <c r="BM208" s="217" t="s">
        <v>1237</v>
      </c>
    </row>
    <row r="209" s="2" customFormat="1">
      <c r="A209" s="40"/>
      <c r="B209" s="41"/>
      <c r="C209" s="42"/>
      <c r="D209" s="219" t="s">
        <v>149</v>
      </c>
      <c r="E209" s="42"/>
      <c r="F209" s="220" t="s">
        <v>1238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149</v>
      </c>
      <c r="AU209" s="19" t="s">
        <v>87</v>
      </c>
    </row>
    <row r="210" s="13" customFormat="1">
      <c r="A210" s="13"/>
      <c r="B210" s="224"/>
      <c r="C210" s="225"/>
      <c r="D210" s="219" t="s">
        <v>175</v>
      </c>
      <c r="E210" s="226" t="s">
        <v>75</v>
      </c>
      <c r="F210" s="227" t="s">
        <v>1230</v>
      </c>
      <c r="G210" s="225"/>
      <c r="H210" s="228">
        <v>830</v>
      </c>
      <c r="I210" s="229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175</v>
      </c>
      <c r="AU210" s="234" t="s">
        <v>87</v>
      </c>
      <c r="AV210" s="13" t="s">
        <v>87</v>
      </c>
      <c r="AW210" s="13" t="s">
        <v>38</v>
      </c>
      <c r="AX210" s="13" t="s">
        <v>85</v>
      </c>
      <c r="AY210" s="234" t="s">
        <v>140</v>
      </c>
    </row>
    <row r="211" s="2" customFormat="1" ht="16.5" customHeight="1">
      <c r="A211" s="40"/>
      <c r="B211" s="41"/>
      <c r="C211" s="206" t="s">
        <v>351</v>
      </c>
      <c r="D211" s="206" t="s">
        <v>142</v>
      </c>
      <c r="E211" s="207" t="s">
        <v>1239</v>
      </c>
      <c r="F211" s="208" t="s">
        <v>1240</v>
      </c>
      <c r="G211" s="209" t="s">
        <v>145</v>
      </c>
      <c r="H211" s="210">
        <v>2822</v>
      </c>
      <c r="I211" s="211"/>
      <c r="J211" s="212">
        <f>ROUND(I211*H211,2)</f>
        <v>0</v>
      </c>
      <c r="K211" s="208" t="s">
        <v>146</v>
      </c>
      <c r="L211" s="46"/>
      <c r="M211" s="213" t="s">
        <v>75</v>
      </c>
      <c r="N211" s="214" t="s">
        <v>47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147</v>
      </c>
      <c r="AT211" s="217" t="s">
        <v>142</v>
      </c>
      <c r="AU211" s="217" t="s">
        <v>87</v>
      </c>
      <c r="AY211" s="19" t="s">
        <v>140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85</v>
      </c>
      <c r="BK211" s="218">
        <f>ROUND(I211*H211,2)</f>
        <v>0</v>
      </c>
      <c r="BL211" s="19" t="s">
        <v>147</v>
      </c>
      <c r="BM211" s="217" t="s">
        <v>1241</v>
      </c>
    </row>
    <row r="212" s="2" customFormat="1">
      <c r="A212" s="40"/>
      <c r="B212" s="41"/>
      <c r="C212" s="42"/>
      <c r="D212" s="219" t="s">
        <v>149</v>
      </c>
      <c r="E212" s="42"/>
      <c r="F212" s="220" t="s">
        <v>1242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149</v>
      </c>
      <c r="AU212" s="19" t="s">
        <v>87</v>
      </c>
    </row>
    <row r="213" s="15" customFormat="1">
      <c r="A213" s="15"/>
      <c r="B213" s="246"/>
      <c r="C213" s="247"/>
      <c r="D213" s="219" t="s">
        <v>175</v>
      </c>
      <c r="E213" s="248" t="s">
        <v>75</v>
      </c>
      <c r="F213" s="249" t="s">
        <v>1243</v>
      </c>
      <c r="G213" s="247"/>
      <c r="H213" s="248" t="s">
        <v>75</v>
      </c>
      <c r="I213" s="250"/>
      <c r="J213" s="247"/>
      <c r="K213" s="247"/>
      <c r="L213" s="251"/>
      <c r="M213" s="252"/>
      <c r="N213" s="253"/>
      <c r="O213" s="253"/>
      <c r="P213" s="253"/>
      <c r="Q213" s="253"/>
      <c r="R213" s="253"/>
      <c r="S213" s="253"/>
      <c r="T213" s="25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55" t="s">
        <v>175</v>
      </c>
      <c r="AU213" s="255" t="s">
        <v>87</v>
      </c>
      <c r="AV213" s="15" t="s">
        <v>85</v>
      </c>
      <c r="AW213" s="15" t="s">
        <v>38</v>
      </c>
      <c r="AX213" s="15" t="s">
        <v>77</v>
      </c>
      <c r="AY213" s="255" t="s">
        <v>140</v>
      </c>
    </row>
    <row r="214" s="15" customFormat="1">
      <c r="A214" s="15"/>
      <c r="B214" s="246"/>
      <c r="C214" s="247"/>
      <c r="D214" s="219" t="s">
        <v>175</v>
      </c>
      <c r="E214" s="248" t="s">
        <v>75</v>
      </c>
      <c r="F214" s="249" t="s">
        <v>1244</v>
      </c>
      <c r="G214" s="247"/>
      <c r="H214" s="248" t="s">
        <v>75</v>
      </c>
      <c r="I214" s="250"/>
      <c r="J214" s="247"/>
      <c r="K214" s="247"/>
      <c r="L214" s="251"/>
      <c r="M214" s="252"/>
      <c r="N214" s="253"/>
      <c r="O214" s="253"/>
      <c r="P214" s="253"/>
      <c r="Q214" s="253"/>
      <c r="R214" s="253"/>
      <c r="S214" s="253"/>
      <c r="T214" s="254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55" t="s">
        <v>175</v>
      </c>
      <c r="AU214" s="255" t="s">
        <v>87</v>
      </c>
      <c r="AV214" s="15" t="s">
        <v>85</v>
      </c>
      <c r="AW214" s="15" t="s">
        <v>38</v>
      </c>
      <c r="AX214" s="15" t="s">
        <v>77</v>
      </c>
      <c r="AY214" s="255" t="s">
        <v>140</v>
      </c>
    </row>
    <row r="215" s="13" customFormat="1">
      <c r="A215" s="13"/>
      <c r="B215" s="224"/>
      <c r="C215" s="225"/>
      <c r="D215" s="219" t="s">
        <v>175</v>
      </c>
      <c r="E215" s="226" t="s">
        <v>75</v>
      </c>
      <c r="F215" s="227" t="s">
        <v>1245</v>
      </c>
      <c r="G215" s="225"/>
      <c r="H215" s="228">
        <v>1891.8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175</v>
      </c>
      <c r="AU215" s="234" t="s">
        <v>87</v>
      </c>
      <c r="AV215" s="13" t="s">
        <v>87</v>
      </c>
      <c r="AW215" s="13" t="s">
        <v>38</v>
      </c>
      <c r="AX215" s="13" t="s">
        <v>77</v>
      </c>
      <c r="AY215" s="234" t="s">
        <v>140</v>
      </c>
    </row>
    <row r="216" s="13" customFormat="1">
      <c r="A216" s="13"/>
      <c r="B216" s="224"/>
      <c r="C216" s="225"/>
      <c r="D216" s="219" t="s">
        <v>175</v>
      </c>
      <c r="E216" s="226" t="s">
        <v>75</v>
      </c>
      <c r="F216" s="227" t="s">
        <v>1246</v>
      </c>
      <c r="G216" s="225"/>
      <c r="H216" s="228">
        <v>426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175</v>
      </c>
      <c r="AU216" s="234" t="s">
        <v>87</v>
      </c>
      <c r="AV216" s="13" t="s">
        <v>87</v>
      </c>
      <c r="AW216" s="13" t="s">
        <v>38</v>
      </c>
      <c r="AX216" s="13" t="s">
        <v>77</v>
      </c>
      <c r="AY216" s="234" t="s">
        <v>140</v>
      </c>
    </row>
    <row r="217" s="13" customFormat="1">
      <c r="A217" s="13"/>
      <c r="B217" s="224"/>
      <c r="C217" s="225"/>
      <c r="D217" s="219" t="s">
        <v>175</v>
      </c>
      <c r="E217" s="226" t="s">
        <v>75</v>
      </c>
      <c r="F217" s="227" t="s">
        <v>1247</v>
      </c>
      <c r="G217" s="225"/>
      <c r="H217" s="228">
        <v>317.19999999999999</v>
      </c>
      <c r="I217" s="229"/>
      <c r="J217" s="225"/>
      <c r="K217" s="225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175</v>
      </c>
      <c r="AU217" s="234" t="s">
        <v>87</v>
      </c>
      <c r="AV217" s="13" t="s">
        <v>87</v>
      </c>
      <c r="AW217" s="13" t="s">
        <v>38</v>
      </c>
      <c r="AX217" s="13" t="s">
        <v>77</v>
      </c>
      <c r="AY217" s="234" t="s">
        <v>140</v>
      </c>
    </row>
    <row r="218" s="13" customFormat="1">
      <c r="A218" s="13"/>
      <c r="B218" s="224"/>
      <c r="C218" s="225"/>
      <c r="D218" s="219" t="s">
        <v>175</v>
      </c>
      <c r="E218" s="226" t="s">
        <v>75</v>
      </c>
      <c r="F218" s="227" t="s">
        <v>1248</v>
      </c>
      <c r="G218" s="225"/>
      <c r="H218" s="228">
        <v>130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175</v>
      </c>
      <c r="AU218" s="234" t="s">
        <v>87</v>
      </c>
      <c r="AV218" s="13" t="s">
        <v>87</v>
      </c>
      <c r="AW218" s="13" t="s">
        <v>38</v>
      </c>
      <c r="AX218" s="13" t="s">
        <v>77</v>
      </c>
      <c r="AY218" s="234" t="s">
        <v>140</v>
      </c>
    </row>
    <row r="219" s="13" customFormat="1">
      <c r="A219" s="13"/>
      <c r="B219" s="224"/>
      <c r="C219" s="225"/>
      <c r="D219" s="219" t="s">
        <v>175</v>
      </c>
      <c r="E219" s="226" t="s">
        <v>75</v>
      </c>
      <c r="F219" s="227" t="s">
        <v>1249</v>
      </c>
      <c r="G219" s="225"/>
      <c r="H219" s="228">
        <v>28.199999999999999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175</v>
      </c>
      <c r="AU219" s="234" t="s">
        <v>87</v>
      </c>
      <c r="AV219" s="13" t="s">
        <v>87</v>
      </c>
      <c r="AW219" s="13" t="s">
        <v>38</v>
      </c>
      <c r="AX219" s="13" t="s">
        <v>77</v>
      </c>
      <c r="AY219" s="234" t="s">
        <v>140</v>
      </c>
    </row>
    <row r="220" s="13" customFormat="1">
      <c r="A220" s="13"/>
      <c r="B220" s="224"/>
      <c r="C220" s="225"/>
      <c r="D220" s="219" t="s">
        <v>175</v>
      </c>
      <c r="E220" s="226" t="s">
        <v>75</v>
      </c>
      <c r="F220" s="227" t="s">
        <v>1250</v>
      </c>
      <c r="G220" s="225"/>
      <c r="H220" s="228">
        <v>24.800000000000001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175</v>
      </c>
      <c r="AU220" s="234" t="s">
        <v>87</v>
      </c>
      <c r="AV220" s="13" t="s">
        <v>87</v>
      </c>
      <c r="AW220" s="13" t="s">
        <v>38</v>
      </c>
      <c r="AX220" s="13" t="s">
        <v>77</v>
      </c>
      <c r="AY220" s="234" t="s">
        <v>140</v>
      </c>
    </row>
    <row r="221" s="13" customFormat="1">
      <c r="A221" s="13"/>
      <c r="B221" s="224"/>
      <c r="C221" s="225"/>
      <c r="D221" s="219" t="s">
        <v>175</v>
      </c>
      <c r="E221" s="226" t="s">
        <v>75</v>
      </c>
      <c r="F221" s="227" t="s">
        <v>1251</v>
      </c>
      <c r="G221" s="225"/>
      <c r="H221" s="228">
        <v>4</v>
      </c>
      <c r="I221" s="229"/>
      <c r="J221" s="225"/>
      <c r="K221" s="225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175</v>
      </c>
      <c r="AU221" s="234" t="s">
        <v>87</v>
      </c>
      <c r="AV221" s="13" t="s">
        <v>87</v>
      </c>
      <c r="AW221" s="13" t="s">
        <v>38</v>
      </c>
      <c r="AX221" s="13" t="s">
        <v>77</v>
      </c>
      <c r="AY221" s="234" t="s">
        <v>140</v>
      </c>
    </row>
    <row r="222" s="14" customFormat="1">
      <c r="A222" s="14"/>
      <c r="B222" s="235"/>
      <c r="C222" s="236"/>
      <c r="D222" s="219" t="s">
        <v>175</v>
      </c>
      <c r="E222" s="237" t="s">
        <v>75</v>
      </c>
      <c r="F222" s="238" t="s">
        <v>177</v>
      </c>
      <c r="G222" s="236"/>
      <c r="H222" s="239">
        <v>2822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5" t="s">
        <v>175</v>
      </c>
      <c r="AU222" s="245" t="s">
        <v>87</v>
      </c>
      <c r="AV222" s="14" t="s">
        <v>155</v>
      </c>
      <c r="AW222" s="14" t="s">
        <v>38</v>
      </c>
      <c r="AX222" s="14" t="s">
        <v>85</v>
      </c>
      <c r="AY222" s="245" t="s">
        <v>140</v>
      </c>
    </row>
    <row r="223" s="2" customFormat="1" ht="16.5" customHeight="1">
      <c r="A223" s="40"/>
      <c r="B223" s="41"/>
      <c r="C223" s="206" t="s">
        <v>362</v>
      </c>
      <c r="D223" s="206" t="s">
        <v>142</v>
      </c>
      <c r="E223" s="207" t="s">
        <v>1252</v>
      </c>
      <c r="F223" s="208" t="s">
        <v>1253</v>
      </c>
      <c r="G223" s="209" t="s">
        <v>372</v>
      </c>
      <c r="H223" s="210">
        <v>1</v>
      </c>
      <c r="I223" s="211"/>
      <c r="J223" s="212">
        <f>ROUND(I223*H223,2)</f>
        <v>0</v>
      </c>
      <c r="K223" s="208" t="s">
        <v>75</v>
      </c>
      <c r="L223" s="46"/>
      <c r="M223" s="213" t="s">
        <v>75</v>
      </c>
      <c r="N223" s="214" t="s">
        <v>47</v>
      </c>
      <c r="O223" s="86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147</v>
      </c>
      <c r="AT223" s="217" t="s">
        <v>142</v>
      </c>
      <c r="AU223" s="217" t="s">
        <v>87</v>
      </c>
      <c r="AY223" s="19" t="s">
        <v>140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85</v>
      </c>
      <c r="BK223" s="218">
        <f>ROUND(I223*H223,2)</f>
        <v>0</v>
      </c>
      <c r="BL223" s="19" t="s">
        <v>147</v>
      </c>
      <c r="BM223" s="217" t="s">
        <v>1254</v>
      </c>
    </row>
    <row r="224" s="2" customFormat="1">
      <c r="A224" s="40"/>
      <c r="B224" s="41"/>
      <c r="C224" s="42"/>
      <c r="D224" s="219" t="s">
        <v>149</v>
      </c>
      <c r="E224" s="42"/>
      <c r="F224" s="220" t="s">
        <v>1255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149</v>
      </c>
      <c r="AU224" s="19" t="s">
        <v>87</v>
      </c>
    </row>
    <row r="225" s="2" customFormat="1" ht="16.5" customHeight="1">
      <c r="A225" s="40"/>
      <c r="B225" s="41"/>
      <c r="C225" s="206" t="s">
        <v>369</v>
      </c>
      <c r="D225" s="206" t="s">
        <v>142</v>
      </c>
      <c r="E225" s="207" t="s">
        <v>1256</v>
      </c>
      <c r="F225" s="208" t="s">
        <v>1257</v>
      </c>
      <c r="G225" s="209" t="s">
        <v>145</v>
      </c>
      <c r="H225" s="210">
        <v>11</v>
      </c>
      <c r="I225" s="211"/>
      <c r="J225" s="212">
        <f>ROUND(I225*H225,2)</f>
        <v>0</v>
      </c>
      <c r="K225" s="208" t="s">
        <v>146</v>
      </c>
      <c r="L225" s="46"/>
      <c r="M225" s="213" t="s">
        <v>75</v>
      </c>
      <c r="N225" s="214" t="s">
        <v>47</v>
      </c>
      <c r="O225" s="86"/>
      <c r="P225" s="215">
        <f>O225*H225</f>
        <v>0</v>
      </c>
      <c r="Q225" s="215">
        <v>0.59184000000000003</v>
      </c>
      <c r="R225" s="215">
        <f>Q225*H225</f>
        <v>6.5102400000000005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147</v>
      </c>
      <c r="AT225" s="217" t="s">
        <v>142</v>
      </c>
      <c r="AU225" s="217" t="s">
        <v>87</v>
      </c>
      <c r="AY225" s="19" t="s">
        <v>140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85</v>
      </c>
      <c r="BK225" s="218">
        <f>ROUND(I225*H225,2)</f>
        <v>0</v>
      </c>
      <c r="BL225" s="19" t="s">
        <v>147</v>
      </c>
      <c r="BM225" s="217" t="s">
        <v>1258</v>
      </c>
    </row>
    <row r="226" s="2" customFormat="1">
      <c r="A226" s="40"/>
      <c r="B226" s="41"/>
      <c r="C226" s="42"/>
      <c r="D226" s="219" t="s">
        <v>149</v>
      </c>
      <c r="E226" s="42"/>
      <c r="F226" s="220" t="s">
        <v>1259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149</v>
      </c>
      <c r="AU226" s="19" t="s">
        <v>87</v>
      </c>
    </row>
    <row r="227" s="2" customFormat="1" ht="16.5" customHeight="1">
      <c r="A227" s="40"/>
      <c r="B227" s="41"/>
      <c r="C227" s="206" t="s">
        <v>374</v>
      </c>
      <c r="D227" s="206" t="s">
        <v>142</v>
      </c>
      <c r="E227" s="207" t="s">
        <v>1260</v>
      </c>
      <c r="F227" s="208" t="s">
        <v>1261</v>
      </c>
      <c r="G227" s="209" t="s">
        <v>145</v>
      </c>
      <c r="H227" s="210">
        <v>11</v>
      </c>
      <c r="I227" s="211"/>
      <c r="J227" s="212">
        <f>ROUND(I227*H227,2)</f>
        <v>0</v>
      </c>
      <c r="K227" s="208" t="s">
        <v>146</v>
      </c>
      <c r="L227" s="46"/>
      <c r="M227" s="213" t="s">
        <v>75</v>
      </c>
      <c r="N227" s="214" t="s">
        <v>47</v>
      </c>
      <c r="O227" s="86"/>
      <c r="P227" s="215">
        <f>O227*H227</f>
        <v>0</v>
      </c>
      <c r="Q227" s="215">
        <v>0</v>
      </c>
      <c r="R227" s="215">
        <f>Q227*H227</f>
        <v>0</v>
      </c>
      <c r="S227" s="215">
        <v>2.1000000000000001</v>
      </c>
      <c r="T227" s="216">
        <f>S227*H227</f>
        <v>23.100000000000001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147</v>
      </c>
      <c r="AT227" s="217" t="s">
        <v>142</v>
      </c>
      <c r="AU227" s="217" t="s">
        <v>87</v>
      </c>
      <c r="AY227" s="19" t="s">
        <v>140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85</v>
      </c>
      <c r="BK227" s="218">
        <f>ROUND(I227*H227,2)</f>
        <v>0</v>
      </c>
      <c r="BL227" s="19" t="s">
        <v>147</v>
      </c>
      <c r="BM227" s="217" t="s">
        <v>1262</v>
      </c>
    </row>
    <row r="228" s="2" customFormat="1">
      <c r="A228" s="40"/>
      <c r="B228" s="41"/>
      <c r="C228" s="42"/>
      <c r="D228" s="219" t="s">
        <v>149</v>
      </c>
      <c r="E228" s="42"/>
      <c r="F228" s="220" t="s">
        <v>1263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149</v>
      </c>
      <c r="AU228" s="19" t="s">
        <v>87</v>
      </c>
    </row>
    <row r="229" s="2" customFormat="1" ht="16.5" customHeight="1">
      <c r="A229" s="40"/>
      <c r="B229" s="41"/>
      <c r="C229" s="206" t="s">
        <v>380</v>
      </c>
      <c r="D229" s="206" t="s">
        <v>142</v>
      </c>
      <c r="E229" s="207" t="s">
        <v>1264</v>
      </c>
      <c r="F229" s="208" t="s">
        <v>1265</v>
      </c>
      <c r="G229" s="209" t="s">
        <v>145</v>
      </c>
      <c r="H229" s="210">
        <v>94</v>
      </c>
      <c r="I229" s="211"/>
      <c r="J229" s="212">
        <f>ROUND(I229*H229,2)</f>
        <v>0</v>
      </c>
      <c r="K229" s="208" t="s">
        <v>146</v>
      </c>
      <c r="L229" s="46"/>
      <c r="M229" s="213" t="s">
        <v>75</v>
      </c>
      <c r="N229" s="214" t="s">
        <v>47</v>
      </c>
      <c r="O229" s="86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147</v>
      </c>
      <c r="AT229" s="217" t="s">
        <v>142</v>
      </c>
      <c r="AU229" s="217" t="s">
        <v>87</v>
      </c>
      <c r="AY229" s="19" t="s">
        <v>140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85</v>
      </c>
      <c r="BK229" s="218">
        <f>ROUND(I229*H229,2)</f>
        <v>0</v>
      </c>
      <c r="BL229" s="19" t="s">
        <v>147</v>
      </c>
      <c r="BM229" s="217" t="s">
        <v>1266</v>
      </c>
    </row>
    <row r="230" s="2" customFormat="1">
      <c r="A230" s="40"/>
      <c r="B230" s="41"/>
      <c r="C230" s="42"/>
      <c r="D230" s="219" t="s">
        <v>149</v>
      </c>
      <c r="E230" s="42"/>
      <c r="F230" s="220" t="s">
        <v>1267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149</v>
      </c>
      <c r="AU230" s="19" t="s">
        <v>87</v>
      </c>
    </row>
    <row r="231" s="13" customFormat="1">
      <c r="A231" s="13"/>
      <c r="B231" s="224"/>
      <c r="C231" s="225"/>
      <c r="D231" s="219" t="s">
        <v>175</v>
      </c>
      <c r="E231" s="226" t="s">
        <v>75</v>
      </c>
      <c r="F231" s="227" t="s">
        <v>1268</v>
      </c>
      <c r="G231" s="225"/>
      <c r="H231" s="228">
        <v>92</v>
      </c>
      <c r="I231" s="229"/>
      <c r="J231" s="225"/>
      <c r="K231" s="225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175</v>
      </c>
      <c r="AU231" s="234" t="s">
        <v>87</v>
      </c>
      <c r="AV231" s="13" t="s">
        <v>87</v>
      </c>
      <c r="AW231" s="13" t="s">
        <v>38</v>
      </c>
      <c r="AX231" s="13" t="s">
        <v>77</v>
      </c>
      <c r="AY231" s="234" t="s">
        <v>140</v>
      </c>
    </row>
    <row r="232" s="13" customFormat="1">
      <c r="A232" s="13"/>
      <c r="B232" s="224"/>
      <c r="C232" s="225"/>
      <c r="D232" s="219" t="s">
        <v>175</v>
      </c>
      <c r="E232" s="226" t="s">
        <v>75</v>
      </c>
      <c r="F232" s="227" t="s">
        <v>1269</v>
      </c>
      <c r="G232" s="225"/>
      <c r="H232" s="228">
        <v>2</v>
      </c>
      <c r="I232" s="229"/>
      <c r="J232" s="225"/>
      <c r="K232" s="225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175</v>
      </c>
      <c r="AU232" s="234" t="s">
        <v>87</v>
      </c>
      <c r="AV232" s="13" t="s">
        <v>87</v>
      </c>
      <c r="AW232" s="13" t="s">
        <v>38</v>
      </c>
      <c r="AX232" s="13" t="s">
        <v>77</v>
      </c>
      <c r="AY232" s="234" t="s">
        <v>140</v>
      </c>
    </row>
    <row r="233" s="16" customFormat="1">
      <c r="A233" s="16"/>
      <c r="B233" s="256"/>
      <c r="C233" s="257"/>
      <c r="D233" s="219" t="s">
        <v>175</v>
      </c>
      <c r="E233" s="258" t="s">
        <v>75</v>
      </c>
      <c r="F233" s="259" t="s">
        <v>247</v>
      </c>
      <c r="G233" s="257"/>
      <c r="H233" s="260">
        <v>94</v>
      </c>
      <c r="I233" s="261"/>
      <c r="J233" s="257"/>
      <c r="K233" s="257"/>
      <c r="L233" s="262"/>
      <c r="M233" s="263"/>
      <c r="N233" s="264"/>
      <c r="O233" s="264"/>
      <c r="P233" s="264"/>
      <c r="Q233" s="264"/>
      <c r="R233" s="264"/>
      <c r="S233" s="264"/>
      <c r="T233" s="265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T233" s="266" t="s">
        <v>175</v>
      </c>
      <c r="AU233" s="266" t="s">
        <v>87</v>
      </c>
      <c r="AV233" s="16" t="s">
        <v>147</v>
      </c>
      <c r="AW233" s="16" t="s">
        <v>38</v>
      </c>
      <c r="AX233" s="16" t="s">
        <v>85</v>
      </c>
      <c r="AY233" s="266" t="s">
        <v>140</v>
      </c>
    </row>
    <row r="234" s="12" customFormat="1" ht="22.8" customHeight="1">
      <c r="A234" s="12"/>
      <c r="B234" s="190"/>
      <c r="C234" s="191"/>
      <c r="D234" s="192" t="s">
        <v>76</v>
      </c>
      <c r="E234" s="204" t="s">
        <v>877</v>
      </c>
      <c r="F234" s="204" t="s">
        <v>878</v>
      </c>
      <c r="G234" s="191"/>
      <c r="H234" s="191"/>
      <c r="I234" s="194"/>
      <c r="J234" s="205">
        <f>BK234</f>
        <v>0</v>
      </c>
      <c r="K234" s="191"/>
      <c r="L234" s="196"/>
      <c r="M234" s="197"/>
      <c r="N234" s="198"/>
      <c r="O234" s="198"/>
      <c r="P234" s="199">
        <f>SUM(P235:P270)</f>
        <v>0</v>
      </c>
      <c r="Q234" s="198"/>
      <c r="R234" s="199">
        <f>SUM(R235:R270)</f>
        <v>0</v>
      </c>
      <c r="S234" s="198"/>
      <c r="T234" s="200">
        <f>SUM(T235:T270)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1" t="s">
        <v>85</v>
      </c>
      <c r="AT234" s="202" t="s">
        <v>76</v>
      </c>
      <c r="AU234" s="202" t="s">
        <v>85</v>
      </c>
      <c r="AY234" s="201" t="s">
        <v>140</v>
      </c>
      <c r="BK234" s="203">
        <f>SUM(BK235:BK270)</f>
        <v>0</v>
      </c>
    </row>
    <row r="235" s="2" customFormat="1" ht="16.5" customHeight="1">
      <c r="A235" s="40"/>
      <c r="B235" s="41"/>
      <c r="C235" s="206" t="s">
        <v>386</v>
      </c>
      <c r="D235" s="206" t="s">
        <v>142</v>
      </c>
      <c r="E235" s="207" t="s">
        <v>1270</v>
      </c>
      <c r="F235" s="208" t="s">
        <v>1271</v>
      </c>
      <c r="G235" s="209" t="s">
        <v>299</v>
      </c>
      <c r="H235" s="210">
        <v>1233.6389999999999</v>
      </c>
      <c r="I235" s="211"/>
      <c r="J235" s="212">
        <f>ROUND(I235*H235,2)</f>
        <v>0</v>
      </c>
      <c r="K235" s="208" t="s">
        <v>146</v>
      </c>
      <c r="L235" s="46"/>
      <c r="M235" s="213" t="s">
        <v>75</v>
      </c>
      <c r="N235" s="214" t="s">
        <v>47</v>
      </c>
      <c r="O235" s="86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147</v>
      </c>
      <c r="AT235" s="217" t="s">
        <v>142</v>
      </c>
      <c r="AU235" s="217" t="s">
        <v>87</v>
      </c>
      <c r="AY235" s="19" t="s">
        <v>140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85</v>
      </c>
      <c r="BK235" s="218">
        <f>ROUND(I235*H235,2)</f>
        <v>0</v>
      </c>
      <c r="BL235" s="19" t="s">
        <v>147</v>
      </c>
      <c r="BM235" s="217" t="s">
        <v>1272</v>
      </c>
    </row>
    <row r="236" s="2" customFormat="1">
      <c r="A236" s="40"/>
      <c r="B236" s="41"/>
      <c r="C236" s="42"/>
      <c r="D236" s="219" t="s">
        <v>149</v>
      </c>
      <c r="E236" s="42"/>
      <c r="F236" s="220" t="s">
        <v>1273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149</v>
      </c>
      <c r="AU236" s="19" t="s">
        <v>87</v>
      </c>
    </row>
    <row r="237" s="13" customFormat="1">
      <c r="A237" s="13"/>
      <c r="B237" s="224"/>
      <c r="C237" s="225"/>
      <c r="D237" s="219" t="s">
        <v>175</v>
      </c>
      <c r="E237" s="226" t="s">
        <v>75</v>
      </c>
      <c r="F237" s="227" t="s">
        <v>1274</v>
      </c>
      <c r="G237" s="225"/>
      <c r="H237" s="228">
        <v>416.39299999999997</v>
      </c>
      <c r="I237" s="229"/>
      <c r="J237" s="225"/>
      <c r="K237" s="225"/>
      <c r="L237" s="230"/>
      <c r="M237" s="231"/>
      <c r="N237" s="232"/>
      <c r="O237" s="232"/>
      <c r="P237" s="232"/>
      <c r="Q237" s="232"/>
      <c r="R237" s="232"/>
      <c r="S237" s="232"/>
      <c r="T237" s="23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4" t="s">
        <v>175</v>
      </c>
      <c r="AU237" s="234" t="s">
        <v>87</v>
      </c>
      <c r="AV237" s="13" t="s">
        <v>87</v>
      </c>
      <c r="AW237" s="13" t="s">
        <v>38</v>
      </c>
      <c r="AX237" s="13" t="s">
        <v>77</v>
      </c>
      <c r="AY237" s="234" t="s">
        <v>140</v>
      </c>
    </row>
    <row r="238" s="13" customFormat="1">
      <c r="A238" s="13"/>
      <c r="B238" s="224"/>
      <c r="C238" s="225"/>
      <c r="D238" s="219" t="s">
        <v>175</v>
      </c>
      <c r="E238" s="226" t="s">
        <v>75</v>
      </c>
      <c r="F238" s="227" t="s">
        <v>1275</v>
      </c>
      <c r="G238" s="225"/>
      <c r="H238" s="228">
        <v>817.24599999999998</v>
      </c>
      <c r="I238" s="229"/>
      <c r="J238" s="225"/>
      <c r="K238" s="225"/>
      <c r="L238" s="230"/>
      <c r="M238" s="231"/>
      <c r="N238" s="232"/>
      <c r="O238" s="232"/>
      <c r="P238" s="232"/>
      <c r="Q238" s="232"/>
      <c r="R238" s="232"/>
      <c r="S238" s="232"/>
      <c r="T238" s="23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4" t="s">
        <v>175</v>
      </c>
      <c r="AU238" s="234" t="s">
        <v>87</v>
      </c>
      <c r="AV238" s="13" t="s">
        <v>87</v>
      </c>
      <c r="AW238" s="13" t="s">
        <v>38</v>
      </c>
      <c r="AX238" s="13" t="s">
        <v>77</v>
      </c>
      <c r="AY238" s="234" t="s">
        <v>140</v>
      </c>
    </row>
    <row r="239" s="16" customFormat="1">
      <c r="A239" s="16"/>
      <c r="B239" s="256"/>
      <c r="C239" s="257"/>
      <c r="D239" s="219" t="s">
        <v>175</v>
      </c>
      <c r="E239" s="258" t="s">
        <v>75</v>
      </c>
      <c r="F239" s="259" t="s">
        <v>247</v>
      </c>
      <c r="G239" s="257"/>
      <c r="H239" s="260">
        <v>1233.6389999999999</v>
      </c>
      <c r="I239" s="261"/>
      <c r="J239" s="257"/>
      <c r="K239" s="257"/>
      <c r="L239" s="262"/>
      <c r="M239" s="263"/>
      <c r="N239" s="264"/>
      <c r="O239" s="264"/>
      <c r="P239" s="264"/>
      <c r="Q239" s="264"/>
      <c r="R239" s="264"/>
      <c r="S239" s="264"/>
      <c r="T239" s="265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T239" s="266" t="s">
        <v>175</v>
      </c>
      <c r="AU239" s="266" t="s">
        <v>87</v>
      </c>
      <c r="AV239" s="16" t="s">
        <v>147</v>
      </c>
      <c r="AW239" s="16" t="s">
        <v>38</v>
      </c>
      <c r="AX239" s="16" t="s">
        <v>85</v>
      </c>
      <c r="AY239" s="266" t="s">
        <v>140</v>
      </c>
    </row>
    <row r="240" s="15" customFormat="1">
      <c r="A240" s="15"/>
      <c r="B240" s="246"/>
      <c r="C240" s="247"/>
      <c r="D240" s="219" t="s">
        <v>175</v>
      </c>
      <c r="E240" s="248" t="s">
        <v>75</v>
      </c>
      <c r="F240" s="249" t="s">
        <v>1276</v>
      </c>
      <c r="G240" s="247"/>
      <c r="H240" s="248" t="s">
        <v>75</v>
      </c>
      <c r="I240" s="250"/>
      <c r="J240" s="247"/>
      <c r="K240" s="247"/>
      <c r="L240" s="251"/>
      <c r="M240" s="252"/>
      <c r="N240" s="253"/>
      <c r="O240" s="253"/>
      <c r="P240" s="253"/>
      <c r="Q240" s="253"/>
      <c r="R240" s="253"/>
      <c r="S240" s="253"/>
      <c r="T240" s="254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5" t="s">
        <v>175</v>
      </c>
      <c r="AU240" s="255" t="s">
        <v>87</v>
      </c>
      <c r="AV240" s="15" t="s">
        <v>85</v>
      </c>
      <c r="AW240" s="15" t="s">
        <v>38</v>
      </c>
      <c r="AX240" s="15" t="s">
        <v>77</v>
      </c>
      <c r="AY240" s="255" t="s">
        <v>140</v>
      </c>
    </row>
    <row r="241" s="2" customFormat="1" ht="16.5" customHeight="1">
      <c r="A241" s="40"/>
      <c r="B241" s="41"/>
      <c r="C241" s="206" t="s">
        <v>393</v>
      </c>
      <c r="D241" s="206" t="s">
        <v>142</v>
      </c>
      <c r="E241" s="207" t="s">
        <v>1277</v>
      </c>
      <c r="F241" s="208" t="s">
        <v>1278</v>
      </c>
      <c r="G241" s="209" t="s">
        <v>299</v>
      </c>
      <c r="H241" s="210">
        <v>6168.1949999999997</v>
      </c>
      <c r="I241" s="211"/>
      <c r="J241" s="212">
        <f>ROUND(I241*H241,2)</f>
        <v>0</v>
      </c>
      <c r="K241" s="208" t="s">
        <v>146</v>
      </c>
      <c r="L241" s="46"/>
      <c r="M241" s="213" t="s">
        <v>75</v>
      </c>
      <c r="N241" s="214" t="s">
        <v>47</v>
      </c>
      <c r="O241" s="86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147</v>
      </c>
      <c r="AT241" s="217" t="s">
        <v>142</v>
      </c>
      <c r="AU241" s="217" t="s">
        <v>87</v>
      </c>
      <c r="AY241" s="19" t="s">
        <v>140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85</v>
      </c>
      <c r="BK241" s="218">
        <f>ROUND(I241*H241,2)</f>
        <v>0</v>
      </c>
      <c r="BL241" s="19" t="s">
        <v>147</v>
      </c>
      <c r="BM241" s="217" t="s">
        <v>1279</v>
      </c>
    </row>
    <row r="242" s="2" customFormat="1">
      <c r="A242" s="40"/>
      <c r="B242" s="41"/>
      <c r="C242" s="42"/>
      <c r="D242" s="219" t="s">
        <v>149</v>
      </c>
      <c r="E242" s="42"/>
      <c r="F242" s="220" t="s">
        <v>1280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149</v>
      </c>
      <c r="AU242" s="19" t="s">
        <v>87</v>
      </c>
    </row>
    <row r="243" s="13" customFormat="1">
      <c r="A243" s="13"/>
      <c r="B243" s="224"/>
      <c r="C243" s="225"/>
      <c r="D243" s="219" t="s">
        <v>175</v>
      </c>
      <c r="E243" s="226" t="s">
        <v>75</v>
      </c>
      <c r="F243" s="227" t="s">
        <v>1281</v>
      </c>
      <c r="G243" s="225"/>
      <c r="H243" s="228">
        <v>6168.1949999999997</v>
      </c>
      <c r="I243" s="229"/>
      <c r="J243" s="225"/>
      <c r="K243" s="225"/>
      <c r="L243" s="230"/>
      <c r="M243" s="231"/>
      <c r="N243" s="232"/>
      <c r="O243" s="232"/>
      <c r="P243" s="232"/>
      <c r="Q243" s="232"/>
      <c r="R243" s="232"/>
      <c r="S243" s="232"/>
      <c r="T243" s="23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4" t="s">
        <v>175</v>
      </c>
      <c r="AU243" s="234" t="s">
        <v>87</v>
      </c>
      <c r="AV243" s="13" t="s">
        <v>87</v>
      </c>
      <c r="AW243" s="13" t="s">
        <v>38</v>
      </c>
      <c r="AX243" s="13" t="s">
        <v>85</v>
      </c>
      <c r="AY243" s="234" t="s">
        <v>140</v>
      </c>
    </row>
    <row r="244" s="2" customFormat="1" ht="16.5" customHeight="1">
      <c r="A244" s="40"/>
      <c r="B244" s="41"/>
      <c r="C244" s="206" t="s">
        <v>399</v>
      </c>
      <c r="D244" s="206" t="s">
        <v>142</v>
      </c>
      <c r="E244" s="207" t="s">
        <v>1282</v>
      </c>
      <c r="F244" s="208" t="s">
        <v>1283</v>
      </c>
      <c r="G244" s="209" t="s">
        <v>299</v>
      </c>
      <c r="H244" s="210">
        <v>2196.7440000000001</v>
      </c>
      <c r="I244" s="211"/>
      <c r="J244" s="212">
        <f>ROUND(I244*H244,2)</f>
        <v>0</v>
      </c>
      <c r="K244" s="208" t="s">
        <v>146</v>
      </c>
      <c r="L244" s="46"/>
      <c r="M244" s="213" t="s">
        <v>75</v>
      </c>
      <c r="N244" s="214" t="s">
        <v>47</v>
      </c>
      <c r="O244" s="86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147</v>
      </c>
      <c r="AT244" s="217" t="s">
        <v>142</v>
      </c>
      <c r="AU244" s="217" t="s">
        <v>87</v>
      </c>
      <c r="AY244" s="19" t="s">
        <v>140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85</v>
      </c>
      <c r="BK244" s="218">
        <f>ROUND(I244*H244,2)</f>
        <v>0</v>
      </c>
      <c r="BL244" s="19" t="s">
        <v>147</v>
      </c>
      <c r="BM244" s="217" t="s">
        <v>1284</v>
      </c>
    </row>
    <row r="245" s="2" customFormat="1">
      <c r="A245" s="40"/>
      <c r="B245" s="41"/>
      <c r="C245" s="42"/>
      <c r="D245" s="219" t="s">
        <v>149</v>
      </c>
      <c r="E245" s="42"/>
      <c r="F245" s="220" t="s">
        <v>1285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149</v>
      </c>
      <c r="AU245" s="19" t="s">
        <v>87</v>
      </c>
    </row>
    <row r="246" s="13" customFormat="1">
      <c r="A246" s="13"/>
      <c r="B246" s="224"/>
      <c r="C246" s="225"/>
      <c r="D246" s="219" t="s">
        <v>175</v>
      </c>
      <c r="E246" s="226" t="s">
        <v>75</v>
      </c>
      <c r="F246" s="227" t="s">
        <v>1286</v>
      </c>
      <c r="G246" s="225"/>
      <c r="H246" s="228">
        <v>2196.7440000000001</v>
      </c>
      <c r="I246" s="229"/>
      <c r="J246" s="225"/>
      <c r="K246" s="225"/>
      <c r="L246" s="230"/>
      <c r="M246" s="231"/>
      <c r="N246" s="232"/>
      <c r="O246" s="232"/>
      <c r="P246" s="232"/>
      <c r="Q246" s="232"/>
      <c r="R246" s="232"/>
      <c r="S246" s="232"/>
      <c r="T246" s="23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4" t="s">
        <v>175</v>
      </c>
      <c r="AU246" s="234" t="s">
        <v>87</v>
      </c>
      <c r="AV246" s="13" t="s">
        <v>87</v>
      </c>
      <c r="AW246" s="13" t="s">
        <v>38</v>
      </c>
      <c r="AX246" s="13" t="s">
        <v>77</v>
      </c>
      <c r="AY246" s="234" t="s">
        <v>140</v>
      </c>
    </row>
    <row r="247" s="16" customFormat="1">
      <c r="A247" s="16"/>
      <c r="B247" s="256"/>
      <c r="C247" s="257"/>
      <c r="D247" s="219" t="s">
        <v>175</v>
      </c>
      <c r="E247" s="258" t="s">
        <v>75</v>
      </c>
      <c r="F247" s="259" t="s">
        <v>247</v>
      </c>
      <c r="G247" s="257"/>
      <c r="H247" s="260">
        <v>2196.7440000000001</v>
      </c>
      <c r="I247" s="261"/>
      <c r="J247" s="257"/>
      <c r="K247" s="257"/>
      <c r="L247" s="262"/>
      <c r="M247" s="263"/>
      <c r="N247" s="264"/>
      <c r="O247" s="264"/>
      <c r="P247" s="264"/>
      <c r="Q247" s="264"/>
      <c r="R247" s="264"/>
      <c r="S247" s="264"/>
      <c r="T247" s="265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T247" s="266" t="s">
        <v>175</v>
      </c>
      <c r="AU247" s="266" t="s">
        <v>87</v>
      </c>
      <c r="AV247" s="16" t="s">
        <v>147</v>
      </c>
      <c r="AW247" s="16" t="s">
        <v>38</v>
      </c>
      <c r="AX247" s="16" t="s">
        <v>85</v>
      </c>
      <c r="AY247" s="266" t="s">
        <v>140</v>
      </c>
    </row>
    <row r="248" s="15" customFormat="1">
      <c r="A248" s="15"/>
      <c r="B248" s="246"/>
      <c r="C248" s="247"/>
      <c r="D248" s="219" t="s">
        <v>175</v>
      </c>
      <c r="E248" s="248" t="s">
        <v>75</v>
      </c>
      <c r="F248" s="249" t="s">
        <v>1079</v>
      </c>
      <c r="G248" s="247"/>
      <c r="H248" s="248" t="s">
        <v>75</v>
      </c>
      <c r="I248" s="250"/>
      <c r="J248" s="247"/>
      <c r="K248" s="247"/>
      <c r="L248" s="251"/>
      <c r="M248" s="252"/>
      <c r="N248" s="253"/>
      <c r="O248" s="253"/>
      <c r="P248" s="253"/>
      <c r="Q248" s="253"/>
      <c r="R248" s="253"/>
      <c r="S248" s="253"/>
      <c r="T248" s="254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55" t="s">
        <v>175</v>
      </c>
      <c r="AU248" s="255" t="s">
        <v>87</v>
      </c>
      <c r="AV248" s="15" t="s">
        <v>85</v>
      </c>
      <c r="AW248" s="15" t="s">
        <v>38</v>
      </c>
      <c r="AX248" s="15" t="s">
        <v>77</v>
      </c>
      <c r="AY248" s="255" t="s">
        <v>140</v>
      </c>
    </row>
    <row r="249" s="2" customFormat="1" ht="16.5" customHeight="1">
      <c r="A249" s="40"/>
      <c r="B249" s="41"/>
      <c r="C249" s="206" t="s">
        <v>412</v>
      </c>
      <c r="D249" s="206" t="s">
        <v>142</v>
      </c>
      <c r="E249" s="207" t="s">
        <v>1287</v>
      </c>
      <c r="F249" s="208" t="s">
        <v>1288</v>
      </c>
      <c r="G249" s="209" t="s">
        <v>299</v>
      </c>
      <c r="H249" s="210">
        <v>10983.719999999999</v>
      </c>
      <c r="I249" s="211"/>
      <c r="J249" s="212">
        <f>ROUND(I249*H249,2)</f>
        <v>0</v>
      </c>
      <c r="K249" s="208" t="s">
        <v>146</v>
      </c>
      <c r="L249" s="46"/>
      <c r="M249" s="213" t="s">
        <v>75</v>
      </c>
      <c r="N249" s="214" t="s">
        <v>47</v>
      </c>
      <c r="O249" s="86"/>
      <c r="P249" s="215">
        <f>O249*H249</f>
        <v>0</v>
      </c>
      <c r="Q249" s="215">
        <v>0</v>
      </c>
      <c r="R249" s="215">
        <f>Q249*H249</f>
        <v>0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147</v>
      </c>
      <c r="AT249" s="217" t="s">
        <v>142</v>
      </c>
      <c r="AU249" s="217" t="s">
        <v>87</v>
      </c>
      <c r="AY249" s="19" t="s">
        <v>140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85</v>
      </c>
      <c r="BK249" s="218">
        <f>ROUND(I249*H249,2)</f>
        <v>0</v>
      </c>
      <c r="BL249" s="19" t="s">
        <v>147</v>
      </c>
      <c r="BM249" s="217" t="s">
        <v>1289</v>
      </c>
    </row>
    <row r="250" s="2" customFormat="1">
      <c r="A250" s="40"/>
      <c r="B250" s="41"/>
      <c r="C250" s="42"/>
      <c r="D250" s="219" t="s">
        <v>149</v>
      </c>
      <c r="E250" s="42"/>
      <c r="F250" s="220" t="s">
        <v>1280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149</v>
      </c>
      <c r="AU250" s="19" t="s">
        <v>87</v>
      </c>
    </row>
    <row r="251" s="13" customFormat="1">
      <c r="A251" s="13"/>
      <c r="B251" s="224"/>
      <c r="C251" s="225"/>
      <c r="D251" s="219" t="s">
        <v>175</v>
      </c>
      <c r="E251" s="226" t="s">
        <v>75</v>
      </c>
      <c r="F251" s="227" t="s">
        <v>1290</v>
      </c>
      <c r="G251" s="225"/>
      <c r="H251" s="228">
        <v>10983.719999999999</v>
      </c>
      <c r="I251" s="229"/>
      <c r="J251" s="225"/>
      <c r="K251" s="225"/>
      <c r="L251" s="230"/>
      <c r="M251" s="231"/>
      <c r="N251" s="232"/>
      <c r="O251" s="232"/>
      <c r="P251" s="232"/>
      <c r="Q251" s="232"/>
      <c r="R251" s="232"/>
      <c r="S251" s="232"/>
      <c r="T251" s="23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4" t="s">
        <v>175</v>
      </c>
      <c r="AU251" s="234" t="s">
        <v>87</v>
      </c>
      <c r="AV251" s="13" t="s">
        <v>87</v>
      </c>
      <c r="AW251" s="13" t="s">
        <v>38</v>
      </c>
      <c r="AX251" s="13" t="s">
        <v>85</v>
      </c>
      <c r="AY251" s="234" t="s">
        <v>140</v>
      </c>
    </row>
    <row r="252" s="2" customFormat="1" ht="16.5" customHeight="1">
      <c r="A252" s="40"/>
      <c r="B252" s="41"/>
      <c r="C252" s="206" t="s">
        <v>427</v>
      </c>
      <c r="D252" s="206" t="s">
        <v>142</v>
      </c>
      <c r="E252" s="207" t="s">
        <v>1291</v>
      </c>
      <c r="F252" s="208" t="s">
        <v>1292</v>
      </c>
      <c r="G252" s="209" t="s">
        <v>299</v>
      </c>
      <c r="H252" s="210">
        <v>23.100000000000001</v>
      </c>
      <c r="I252" s="211"/>
      <c r="J252" s="212">
        <f>ROUND(I252*H252,2)</f>
        <v>0</v>
      </c>
      <c r="K252" s="208" t="s">
        <v>146</v>
      </c>
      <c r="L252" s="46"/>
      <c r="M252" s="213" t="s">
        <v>75</v>
      </c>
      <c r="N252" s="214" t="s">
        <v>47</v>
      </c>
      <c r="O252" s="86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147</v>
      </c>
      <c r="AT252" s="217" t="s">
        <v>142</v>
      </c>
      <c r="AU252" s="217" t="s">
        <v>87</v>
      </c>
      <c r="AY252" s="19" t="s">
        <v>140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85</v>
      </c>
      <c r="BK252" s="218">
        <f>ROUND(I252*H252,2)</f>
        <v>0</v>
      </c>
      <c r="BL252" s="19" t="s">
        <v>147</v>
      </c>
      <c r="BM252" s="217" t="s">
        <v>1293</v>
      </c>
    </row>
    <row r="253" s="2" customFormat="1">
      <c r="A253" s="40"/>
      <c r="B253" s="41"/>
      <c r="C253" s="42"/>
      <c r="D253" s="219" t="s">
        <v>149</v>
      </c>
      <c r="E253" s="42"/>
      <c r="F253" s="220" t="s">
        <v>1294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149</v>
      </c>
      <c r="AU253" s="19" t="s">
        <v>87</v>
      </c>
    </row>
    <row r="254" s="15" customFormat="1">
      <c r="A254" s="15"/>
      <c r="B254" s="246"/>
      <c r="C254" s="247"/>
      <c r="D254" s="219" t="s">
        <v>175</v>
      </c>
      <c r="E254" s="248" t="s">
        <v>75</v>
      </c>
      <c r="F254" s="249" t="s">
        <v>1079</v>
      </c>
      <c r="G254" s="247"/>
      <c r="H254" s="248" t="s">
        <v>75</v>
      </c>
      <c r="I254" s="250"/>
      <c r="J254" s="247"/>
      <c r="K254" s="247"/>
      <c r="L254" s="251"/>
      <c r="M254" s="252"/>
      <c r="N254" s="253"/>
      <c r="O254" s="253"/>
      <c r="P254" s="253"/>
      <c r="Q254" s="253"/>
      <c r="R254" s="253"/>
      <c r="S254" s="253"/>
      <c r="T254" s="254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5" t="s">
        <v>175</v>
      </c>
      <c r="AU254" s="255" t="s">
        <v>87</v>
      </c>
      <c r="AV254" s="15" t="s">
        <v>85</v>
      </c>
      <c r="AW254" s="15" t="s">
        <v>38</v>
      </c>
      <c r="AX254" s="15" t="s">
        <v>77</v>
      </c>
      <c r="AY254" s="255" t="s">
        <v>140</v>
      </c>
    </row>
    <row r="255" s="13" customFormat="1">
      <c r="A255" s="13"/>
      <c r="B255" s="224"/>
      <c r="C255" s="225"/>
      <c r="D255" s="219" t="s">
        <v>175</v>
      </c>
      <c r="E255" s="226" t="s">
        <v>75</v>
      </c>
      <c r="F255" s="227" t="s">
        <v>1295</v>
      </c>
      <c r="G255" s="225"/>
      <c r="H255" s="228">
        <v>23.100000000000001</v>
      </c>
      <c r="I255" s="229"/>
      <c r="J255" s="225"/>
      <c r="K255" s="225"/>
      <c r="L255" s="230"/>
      <c r="M255" s="231"/>
      <c r="N255" s="232"/>
      <c r="O255" s="232"/>
      <c r="P255" s="232"/>
      <c r="Q255" s="232"/>
      <c r="R255" s="232"/>
      <c r="S255" s="232"/>
      <c r="T255" s="23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4" t="s">
        <v>175</v>
      </c>
      <c r="AU255" s="234" t="s">
        <v>87</v>
      </c>
      <c r="AV255" s="13" t="s">
        <v>87</v>
      </c>
      <c r="AW255" s="13" t="s">
        <v>38</v>
      </c>
      <c r="AX255" s="13" t="s">
        <v>85</v>
      </c>
      <c r="AY255" s="234" t="s">
        <v>140</v>
      </c>
    </row>
    <row r="256" s="2" customFormat="1" ht="16.5" customHeight="1">
      <c r="A256" s="40"/>
      <c r="B256" s="41"/>
      <c r="C256" s="206" t="s">
        <v>433</v>
      </c>
      <c r="D256" s="206" t="s">
        <v>142</v>
      </c>
      <c r="E256" s="207" t="s">
        <v>1296</v>
      </c>
      <c r="F256" s="208" t="s">
        <v>1297</v>
      </c>
      <c r="G256" s="209" t="s">
        <v>299</v>
      </c>
      <c r="H256" s="210">
        <v>115.5</v>
      </c>
      <c r="I256" s="211"/>
      <c r="J256" s="212">
        <f>ROUND(I256*H256,2)</f>
        <v>0</v>
      </c>
      <c r="K256" s="208" t="s">
        <v>146</v>
      </c>
      <c r="L256" s="46"/>
      <c r="M256" s="213" t="s">
        <v>75</v>
      </c>
      <c r="N256" s="214" t="s">
        <v>47</v>
      </c>
      <c r="O256" s="86"/>
      <c r="P256" s="215">
        <f>O256*H256</f>
        <v>0</v>
      </c>
      <c r="Q256" s="215">
        <v>0</v>
      </c>
      <c r="R256" s="215">
        <f>Q256*H256</f>
        <v>0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147</v>
      </c>
      <c r="AT256" s="217" t="s">
        <v>142</v>
      </c>
      <c r="AU256" s="217" t="s">
        <v>87</v>
      </c>
      <c r="AY256" s="19" t="s">
        <v>140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85</v>
      </c>
      <c r="BK256" s="218">
        <f>ROUND(I256*H256,2)</f>
        <v>0</v>
      </c>
      <c r="BL256" s="19" t="s">
        <v>147</v>
      </c>
      <c r="BM256" s="217" t="s">
        <v>1298</v>
      </c>
    </row>
    <row r="257" s="2" customFormat="1">
      <c r="A257" s="40"/>
      <c r="B257" s="41"/>
      <c r="C257" s="42"/>
      <c r="D257" s="219" t="s">
        <v>149</v>
      </c>
      <c r="E257" s="42"/>
      <c r="F257" s="220" t="s">
        <v>1299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149</v>
      </c>
      <c r="AU257" s="19" t="s">
        <v>87</v>
      </c>
    </row>
    <row r="258" s="13" customFormat="1">
      <c r="A258" s="13"/>
      <c r="B258" s="224"/>
      <c r="C258" s="225"/>
      <c r="D258" s="219" t="s">
        <v>175</v>
      </c>
      <c r="E258" s="226" t="s">
        <v>75</v>
      </c>
      <c r="F258" s="227" t="s">
        <v>1300</v>
      </c>
      <c r="G258" s="225"/>
      <c r="H258" s="228">
        <v>115.5</v>
      </c>
      <c r="I258" s="229"/>
      <c r="J258" s="225"/>
      <c r="K258" s="225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175</v>
      </c>
      <c r="AU258" s="234" t="s">
        <v>87</v>
      </c>
      <c r="AV258" s="13" t="s">
        <v>87</v>
      </c>
      <c r="AW258" s="13" t="s">
        <v>38</v>
      </c>
      <c r="AX258" s="13" t="s">
        <v>85</v>
      </c>
      <c r="AY258" s="234" t="s">
        <v>140</v>
      </c>
    </row>
    <row r="259" s="2" customFormat="1" ht="21.75" customHeight="1">
      <c r="A259" s="40"/>
      <c r="B259" s="41"/>
      <c r="C259" s="206" t="s">
        <v>439</v>
      </c>
      <c r="D259" s="206" t="s">
        <v>142</v>
      </c>
      <c r="E259" s="207" t="s">
        <v>1301</v>
      </c>
      <c r="F259" s="208" t="s">
        <v>1302</v>
      </c>
      <c r="G259" s="209" t="s">
        <v>299</v>
      </c>
      <c r="H259" s="210">
        <v>2196.7440000000001</v>
      </c>
      <c r="I259" s="211"/>
      <c r="J259" s="212">
        <f>ROUND(I259*H259,2)</f>
        <v>0</v>
      </c>
      <c r="K259" s="208" t="s">
        <v>146</v>
      </c>
      <c r="L259" s="46"/>
      <c r="M259" s="213" t="s">
        <v>75</v>
      </c>
      <c r="N259" s="214" t="s">
        <v>47</v>
      </c>
      <c r="O259" s="86"/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147</v>
      </c>
      <c r="AT259" s="217" t="s">
        <v>142</v>
      </c>
      <c r="AU259" s="217" t="s">
        <v>87</v>
      </c>
      <c r="AY259" s="19" t="s">
        <v>140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85</v>
      </c>
      <c r="BK259" s="218">
        <f>ROUND(I259*H259,2)</f>
        <v>0</v>
      </c>
      <c r="BL259" s="19" t="s">
        <v>147</v>
      </c>
      <c r="BM259" s="217" t="s">
        <v>1303</v>
      </c>
    </row>
    <row r="260" s="2" customFormat="1">
      <c r="A260" s="40"/>
      <c r="B260" s="41"/>
      <c r="C260" s="42"/>
      <c r="D260" s="219" t="s">
        <v>149</v>
      </c>
      <c r="E260" s="42"/>
      <c r="F260" s="220" t="s">
        <v>1304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149</v>
      </c>
      <c r="AU260" s="19" t="s">
        <v>87</v>
      </c>
    </row>
    <row r="261" s="13" customFormat="1">
      <c r="A261" s="13"/>
      <c r="B261" s="224"/>
      <c r="C261" s="225"/>
      <c r="D261" s="219" t="s">
        <v>175</v>
      </c>
      <c r="E261" s="226" t="s">
        <v>75</v>
      </c>
      <c r="F261" s="227" t="s">
        <v>1286</v>
      </c>
      <c r="G261" s="225"/>
      <c r="H261" s="228">
        <v>2196.7440000000001</v>
      </c>
      <c r="I261" s="229"/>
      <c r="J261" s="225"/>
      <c r="K261" s="225"/>
      <c r="L261" s="230"/>
      <c r="M261" s="231"/>
      <c r="N261" s="232"/>
      <c r="O261" s="232"/>
      <c r="P261" s="232"/>
      <c r="Q261" s="232"/>
      <c r="R261" s="232"/>
      <c r="S261" s="232"/>
      <c r="T261" s="23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4" t="s">
        <v>175</v>
      </c>
      <c r="AU261" s="234" t="s">
        <v>87</v>
      </c>
      <c r="AV261" s="13" t="s">
        <v>87</v>
      </c>
      <c r="AW261" s="13" t="s">
        <v>38</v>
      </c>
      <c r="AX261" s="13" t="s">
        <v>85</v>
      </c>
      <c r="AY261" s="234" t="s">
        <v>140</v>
      </c>
    </row>
    <row r="262" s="2" customFormat="1" ht="21.75" customHeight="1">
      <c r="A262" s="40"/>
      <c r="B262" s="41"/>
      <c r="C262" s="206" t="s">
        <v>454</v>
      </c>
      <c r="D262" s="206" t="s">
        <v>142</v>
      </c>
      <c r="E262" s="207" t="s">
        <v>893</v>
      </c>
      <c r="F262" s="208" t="s">
        <v>894</v>
      </c>
      <c r="G262" s="209" t="s">
        <v>299</v>
      </c>
      <c r="H262" s="210">
        <v>23.100000000000001</v>
      </c>
      <c r="I262" s="211"/>
      <c r="J262" s="212">
        <f>ROUND(I262*H262,2)</f>
        <v>0</v>
      </c>
      <c r="K262" s="208" t="s">
        <v>146</v>
      </c>
      <c r="L262" s="46"/>
      <c r="M262" s="213" t="s">
        <v>75</v>
      </c>
      <c r="N262" s="214" t="s">
        <v>47</v>
      </c>
      <c r="O262" s="86"/>
      <c r="P262" s="215">
        <f>O262*H262</f>
        <v>0</v>
      </c>
      <c r="Q262" s="215">
        <v>0</v>
      </c>
      <c r="R262" s="215">
        <f>Q262*H262</f>
        <v>0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147</v>
      </c>
      <c r="AT262" s="217" t="s">
        <v>142</v>
      </c>
      <c r="AU262" s="217" t="s">
        <v>87</v>
      </c>
      <c r="AY262" s="19" t="s">
        <v>140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85</v>
      </c>
      <c r="BK262" s="218">
        <f>ROUND(I262*H262,2)</f>
        <v>0</v>
      </c>
      <c r="BL262" s="19" t="s">
        <v>147</v>
      </c>
      <c r="BM262" s="217" t="s">
        <v>1305</v>
      </c>
    </row>
    <row r="263" s="2" customFormat="1">
      <c r="A263" s="40"/>
      <c r="B263" s="41"/>
      <c r="C263" s="42"/>
      <c r="D263" s="219" t="s">
        <v>149</v>
      </c>
      <c r="E263" s="42"/>
      <c r="F263" s="220" t="s">
        <v>896</v>
      </c>
      <c r="G263" s="42"/>
      <c r="H263" s="42"/>
      <c r="I263" s="221"/>
      <c r="J263" s="42"/>
      <c r="K263" s="42"/>
      <c r="L263" s="46"/>
      <c r="M263" s="222"/>
      <c r="N263" s="22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149</v>
      </c>
      <c r="AU263" s="19" t="s">
        <v>87</v>
      </c>
    </row>
    <row r="264" s="13" customFormat="1">
      <c r="A264" s="13"/>
      <c r="B264" s="224"/>
      <c r="C264" s="225"/>
      <c r="D264" s="219" t="s">
        <v>175</v>
      </c>
      <c r="E264" s="226" t="s">
        <v>75</v>
      </c>
      <c r="F264" s="227" t="s">
        <v>1306</v>
      </c>
      <c r="G264" s="225"/>
      <c r="H264" s="228">
        <v>23.100000000000001</v>
      </c>
      <c r="I264" s="229"/>
      <c r="J264" s="225"/>
      <c r="K264" s="225"/>
      <c r="L264" s="230"/>
      <c r="M264" s="231"/>
      <c r="N264" s="232"/>
      <c r="O264" s="232"/>
      <c r="P264" s="232"/>
      <c r="Q264" s="232"/>
      <c r="R264" s="232"/>
      <c r="S264" s="232"/>
      <c r="T264" s="23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4" t="s">
        <v>175</v>
      </c>
      <c r="AU264" s="234" t="s">
        <v>87</v>
      </c>
      <c r="AV264" s="13" t="s">
        <v>87</v>
      </c>
      <c r="AW264" s="13" t="s">
        <v>38</v>
      </c>
      <c r="AX264" s="13" t="s">
        <v>85</v>
      </c>
      <c r="AY264" s="234" t="s">
        <v>140</v>
      </c>
    </row>
    <row r="265" s="2" customFormat="1" ht="21.75" customHeight="1">
      <c r="A265" s="40"/>
      <c r="B265" s="41"/>
      <c r="C265" s="206" t="s">
        <v>461</v>
      </c>
      <c r="D265" s="206" t="s">
        <v>142</v>
      </c>
      <c r="E265" s="207" t="s">
        <v>1307</v>
      </c>
      <c r="F265" s="208" t="s">
        <v>1308</v>
      </c>
      <c r="G265" s="209" t="s">
        <v>299</v>
      </c>
      <c r="H265" s="210">
        <v>817.24599999999998</v>
      </c>
      <c r="I265" s="211"/>
      <c r="J265" s="212">
        <f>ROUND(I265*H265,2)</f>
        <v>0</v>
      </c>
      <c r="K265" s="208" t="s">
        <v>146</v>
      </c>
      <c r="L265" s="46"/>
      <c r="M265" s="213" t="s">
        <v>75</v>
      </c>
      <c r="N265" s="214" t="s">
        <v>47</v>
      </c>
      <c r="O265" s="86"/>
      <c r="P265" s="215">
        <f>O265*H265</f>
        <v>0</v>
      </c>
      <c r="Q265" s="215">
        <v>0</v>
      </c>
      <c r="R265" s="215">
        <f>Q265*H265</f>
        <v>0</v>
      </c>
      <c r="S265" s="215">
        <v>0</v>
      </c>
      <c r="T265" s="216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7" t="s">
        <v>147</v>
      </c>
      <c r="AT265" s="217" t="s">
        <v>142</v>
      </c>
      <c r="AU265" s="217" t="s">
        <v>87</v>
      </c>
      <c r="AY265" s="19" t="s">
        <v>140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9" t="s">
        <v>85</v>
      </c>
      <c r="BK265" s="218">
        <f>ROUND(I265*H265,2)</f>
        <v>0</v>
      </c>
      <c r="BL265" s="19" t="s">
        <v>147</v>
      </c>
      <c r="BM265" s="217" t="s">
        <v>1309</v>
      </c>
    </row>
    <row r="266" s="2" customFormat="1">
      <c r="A266" s="40"/>
      <c r="B266" s="41"/>
      <c r="C266" s="42"/>
      <c r="D266" s="219" t="s">
        <v>149</v>
      </c>
      <c r="E266" s="42"/>
      <c r="F266" s="220" t="s">
        <v>1310</v>
      </c>
      <c r="G266" s="42"/>
      <c r="H266" s="42"/>
      <c r="I266" s="221"/>
      <c r="J266" s="42"/>
      <c r="K266" s="42"/>
      <c r="L266" s="46"/>
      <c r="M266" s="222"/>
      <c r="N266" s="22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149</v>
      </c>
      <c r="AU266" s="19" t="s">
        <v>87</v>
      </c>
    </row>
    <row r="267" s="13" customFormat="1">
      <c r="A267" s="13"/>
      <c r="B267" s="224"/>
      <c r="C267" s="225"/>
      <c r="D267" s="219" t="s">
        <v>175</v>
      </c>
      <c r="E267" s="226" t="s">
        <v>75</v>
      </c>
      <c r="F267" s="227" t="s">
        <v>1275</v>
      </c>
      <c r="G267" s="225"/>
      <c r="H267" s="228">
        <v>817.24599999999998</v>
      </c>
      <c r="I267" s="229"/>
      <c r="J267" s="225"/>
      <c r="K267" s="225"/>
      <c r="L267" s="230"/>
      <c r="M267" s="231"/>
      <c r="N267" s="232"/>
      <c r="O267" s="232"/>
      <c r="P267" s="232"/>
      <c r="Q267" s="232"/>
      <c r="R267" s="232"/>
      <c r="S267" s="232"/>
      <c r="T267" s="23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4" t="s">
        <v>175</v>
      </c>
      <c r="AU267" s="234" t="s">
        <v>87</v>
      </c>
      <c r="AV267" s="13" t="s">
        <v>87</v>
      </c>
      <c r="AW267" s="13" t="s">
        <v>38</v>
      </c>
      <c r="AX267" s="13" t="s">
        <v>85</v>
      </c>
      <c r="AY267" s="234" t="s">
        <v>140</v>
      </c>
    </row>
    <row r="268" s="2" customFormat="1" ht="16.5" customHeight="1">
      <c r="A268" s="40"/>
      <c r="B268" s="41"/>
      <c r="C268" s="206" t="s">
        <v>466</v>
      </c>
      <c r="D268" s="206" t="s">
        <v>142</v>
      </c>
      <c r="E268" s="207" t="s">
        <v>1311</v>
      </c>
      <c r="F268" s="208" t="s">
        <v>298</v>
      </c>
      <c r="G268" s="209" t="s">
        <v>299</v>
      </c>
      <c r="H268" s="210">
        <v>416.39299999999997</v>
      </c>
      <c r="I268" s="211"/>
      <c r="J268" s="212">
        <f>ROUND(I268*H268,2)</f>
        <v>0</v>
      </c>
      <c r="K268" s="208" t="s">
        <v>146</v>
      </c>
      <c r="L268" s="46"/>
      <c r="M268" s="213" t="s">
        <v>75</v>
      </c>
      <c r="N268" s="214" t="s">
        <v>47</v>
      </c>
      <c r="O268" s="86"/>
      <c r="P268" s="215">
        <f>O268*H268</f>
        <v>0</v>
      </c>
      <c r="Q268" s="215">
        <v>0</v>
      </c>
      <c r="R268" s="215">
        <f>Q268*H268</f>
        <v>0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147</v>
      </c>
      <c r="AT268" s="217" t="s">
        <v>142</v>
      </c>
      <c r="AU268" s="217" t="s">
        <v>87</v>
      </c>
      <c r="AY268" s="19" t="s">
        <v>140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85</v>
      </c>
      <c r="BK268" s="218">
        <f>ROUND(I268*H268,2)</f>
        <v>0</v>
      </c>
      <c r="BL268" s="19" t="s">
        <v>147</v>
      </c>
      <c r="BM268" s="217" t="s">
        <v>1312</v>
      </c>
    </row>
    <row r="269" s="2" customFormat="1">
      <c r="A269" s="40"/>
      <c r="B269" s="41"/>
      <c r="C269" s="42"/>
      <c r="D269" s="219" t="s">
        <v>149</v>
      </c>
      <c r="E269" s="42"/>
      <c r="F269" s="220" t="s">
        <v>301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149</v>
      </c>
      <c r="AU269" s="19" t="s">
        <v>87</v>
      </c>
    </row>
    <row r="270" s="13" customFormat="1">
      <c r="A270" s="13"/>
      <c r="B270" s="224"/>
      <c r="C270" s="225"/>
      <c r="D270" s="219" t="s">
        <v>175</v>
      </c>
      <c r="E270" s="226" t="s">
        <v>75</v>
      </c>
      <c r="F270" s="227" t="s">
        <v>1274</v>
      </c>
      <c r="G270" s="225"/>
      <c r="H270" s="228">
        <v>416.39299999999997</v>
      </c>
      <c r="I270" s="229"/>
      <c r="J270" s="225"/>
      <c r="K270" s="225"/>
      <c r="L270" s="230"/>
      <c r="M270" s="231"/>
      <c r="N270" s="232"/>
      <c r="O270" s="232"/>
      <c r="P270" s="232"/>
      <c r="Q270" s="232"/>
      <c r="R270" s="232"/>
      <c r="S270" s="232"/>
      <c r="T270" s="23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4" t="s">
        <v>175</v>
      </c>
      <c r="AU270" s="234" t="s">
        <v>87</v>
      </c>
      <c r="AV270" s="13" t="s">
        <v>87</v>
      </c>
      <c r="AW270" s="13" t="s">
        <v>38</v>
      </c>
      <c r="AX270" s="13" t="s">
        <v>85</v>
      </c>
      <c r="AY270" s="234" t="s">
        <v>140</v>
      </c>
    </row>
    <row r="271" s="12" customFormat="1" ht="22.8" customHeight="1">
      <c r="A271" s="12"/>
      <c r="B271" s="190"/>
      <c r="C271" s="191"/>
      <c r="D271" s="192" t="s">
        <v>76</v>
      </c>
      <c r="E271" s="204" t="s">
        <v>897</v>
      </c>
      <c r="F271" s="204" t="s">
        <v>898</v>
      </c>
      <c r="G271" s="191"/>
      <c r="H271" s="191"/>
      <c r="I271" s="194"/>
      <c r="J271" s="205">
        <f>BK271</f>
        <v>0</v>
      </c>
      <c r="K271" s="191"/>
      <c r="L271" s="196"/>
      <c r="M271" s="197"/>
      <c r="N271" s="198"/>
      <c r="O271" s="198"/>
      <c r="P271" s="199">
        <f>SUM(P272:P273)</f>
        <v>0</v>
      </c>
      <c r="Q271" s="198"/>
      <c r="R271" s="199">
        <f>SUM(R272:R273)</f>
        <v>0</v>
      </c>
      <c r="S271" s="198"/>
      <c r="T271" s="200">
        <f>SUM(T272:T273)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01" t="s">
        <v>85</v>
      </c>
      <c r="AT271" s="202" t="s">
        <v>76</v>
      </c>
      <c r="AU271" s="202" t="s">
        <v>85</v>
      </c>
      <c r="AY271" s="201" t="s">
        <v>140</v>
      </c>
      <c r="BK271" s="203">
        <f>SUM(BK272:BK273)</f>
        <v>0</v>
      </c>
    </row>
    <row r="272" s="2" customFormat="1" ht="21.75" customHeight="1">
      <c r="A272" s="40"/>
      <c r="B272" s="41"/>
      <c r="C272" s="206" t="s">
        <v>470</v>
      </c>
      <c r="D272" s="206" t="s">
        <v>142</v>
      </c>
      <c r="E272" s="207" t="s">
        <v>1313</v>
      </c>
      <c r="F272" s="208" t="s">
        <v>1314</v>
      </c>
      <c r="G272" s="209" t="s">
        <v>299</v>
      </c>
      <c r="H272" s="210">
        <v>36.104999999999997</v>
      </c>
      <c r="I272" s="211"/>
      <c r="J272" s="212">
        <f>ROUND(I272*H272,2)</f>
        <v>0</v>
      </c>
      <c r="K272" s="208" t="s">
        <v>146</v>
      </c>
      <c r="L272" s="46"/>
      <c r="M272" s="213" t="s">
        <v>75</v>
      </c>
      <c r="N272" s="214" t="s">
        <v>47</v>
      </c>
      <c r="O272" s="86"/>
      <c r="P272" s="215">
        <f>O272*H272</f>
        <v>0</v>
      </c>
      <c r="Q272" s="215">
        <v>0</v>
      </c>
      <c r="R272" s="215">
        <f>Q272*H272</f>
        <v>0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147</v>
      </c>
      <c r="AT272" s="217" t="s">
        <v>142</v>
      </c>
      <c r="AU272" s="217" t="s">
        <v>87</v>
      </c>
      <c r="AY272" s="19" t="s">
        <v>140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85</v>
      </c>
      <c r="BK272" s="218">
        <f>ROUND(I272*H272,2)</f>
        <v>0</v>
      </c>
      <c r="BL272" s="19" t="s">
        <v>147</v>
      </c>
      <c r="BM272" s="217" t="s">
        <v>1315</v>
      </c>
    </row>
    <row r="273" s="2" customFormat="1">
      <c r="A273" s="40"/>
      <c r="B273" s="41"/>
      <c r="C273" s="42"/>
      <c r="D273" s="219" t="s">
        <v>149</v>
      </c>
      <c r="E273" s="42"/>
      <c r="F273" s="220" t="s">
        <v>1316</v>
      </c>
      <c r="G273" s="42"/>
      <c r="H273" s="42"/>
      <c r="I273" s="221"/>
      <c r="J273" s="42"/>
      <c r="K273" s="42"/>
      <c r="L273" s="46"/>
      <c r="M273" s="278"/>
      <c r="N273" s="279"/>
      <c r="O273" s="280"/>
      <c r="P273" s="280"/>
      <c r="Q273" s="280"/>
      <c r="R273" s="280"/>
      <c r="S273" s="280"/>
      <c r="T273" s="281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149</v>
      </c>
      <c r="AU273" s="19" t="s">
        <v>87</v>
      </c>
    </row>
    <row r="274" s="2" customFormat="1" ht="6.96" customHeight="1">
      <c r="A274" s="40"/>
      <c r="B274" s="61"/>
      <c r="C274" s="62"/>
      <c r="D274" s="62"/>
      <c r="E274" s="62"/>
      <c r="F274" s="62"/>
      <c r="G274" s="62"/>
      <c r="H274" s="62"/>
      <c r="I274" s="62"/>
      <c r="J274" s="62"/>
      <c r="K274" s="62"/>
      <c r="L274" s="46"/>
      <c r="M274" s="40"/>
      <c r="O274" s="40"/>
      <c r="P274" s="40"/>
      <c r="Q274" s="40"/>
      <c r="R274" s="40"/>
      <c r="S274" s="40"/>
      <c r="T274" s="40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</row>
  </sheetData>
  <sheetProtection sheet="1" autoFilter="0" formatColumns="0" formatRows="0" objects="1" scenarios="1" spinCount="100000" saltValue="pgwU8DhoJxF5Xh26bdbVR7i+5g90RNFq43QoHZ0XDZix4Hm5L1kjsG3wmE6yMC9LguDi+5uXlMwxofNBH6NKIQ==" hashValue="skWSHho+q5vg9I7Khx1J6NtsIDY3YwqbLVWthvBaH2eSsMhKQrcu4JEA+az3AGh3LlJLL41pCuCSIQVRugB/0g==" algorithmName="SHA-512" password="CC35"/>
  <autoFilter ref="C84:K273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106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Vodojem Horská, zásobní řady a splašková kanalizace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1317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75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26. 10. 2020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30</v>
      </c>
      <c r="J24" s="138" t="s">
        <v>37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75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ROUND((SUM(BE85:BE235)),  2)</f>
        <v>0</v>
      </c>
      <c r="G33" s="40"/>
      <c r="H33" s="40"/>
      <c r="I33" s="150">
        <v>0.20999999999999999</v>
      </c>
      <c r="J33" s="149">
        <f>ROUND(((SUM(BE85:BE235))*I33),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ROUND((SUM(BF85:BF235)),  2)</f>
        <v>0</v>
      </c>
      <c r="G34" s="40"/>
      <c r="H34" s="40"/>
      <c r="I34" s="150">
        <v>0.14999999999999999</v>
      </c>
      <c r="J34" s="149">
        <f>ROUND(((SUM(BF85:BF235))*I34),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ROUND((SUM(BG85:BG235)),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ROUND((SUM(BH85:BH235)),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ROUND((SUM(BI85:BI235)),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Vodojem Horská, zásobní řady a splašková kanalizace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04b - Oprava povrchů-neuznatelné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Liberec</v>
      </c>
      <c r="G52" s="42"/>
      <c r="H52" s="42"/>
      <c r="I52" s="34" t="s">
        <v>24</v>
      </c>
      <c r="J52" s="74" t="str">
        <f>IF(J12="","",J12)</f>
        <v>26. 10. 2020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Statutární město Liberec</v>
      </c>
      <c r="G54" s="42"/>
      <c r="H54" s="42"/>
      <c r="I54" s="34" t="s">
        <v>34</v>
      </c>
      <c r="J54" s="38" t="str">
        <f>E21</f>
        <v>SNOWPLAN, spol. s 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SNOWPLAN, spol. s 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111</v>
      </c>
      <c r="D57" s="164"/>
      <c r="E57" s="164"/>
      <c r="F57" s="164"/>
      <c r="G57" s="164"/>
      <c r="H57" s="164"/>
      <c r="I57" s="164"/>
      <c r="J57" s="165" t="s">
        <v>112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67"/>
      <c r="C60" s="168"/>
      <c r="D60" s="169" t="s">
        <v>114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115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1107</v>
      </c>
      <c r="E62" s="176"/>
      <c r="F62" s="176"/>
      <c r="G62" s="176"/>
      <c r="H62" s="176"/>
      <c r="I62" s="176"/>
      <c r="J62" s="177">
        <f>J142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122</v>
      </c>
      <c r="E63" s="176"/>
      <c r="F63" s="176"/>
      <c r="G63" s="176"/>
      <c r="H63" s="176"/>
      <c r="I63" s="176"/>
      <c r="J63" s="177">
        <f>J178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123</v>
      </c>
      <c r="E64" s="176"/>
      <c r="F64" s="176"/>
      <c r="G64" s="176"/>
      <c r="H64" s="176"/>
      <c r="I64" s="176"/>
      <c r="J64" s="177">
        <f>J206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124</v>
      </c>
      <c r="E65" s="176"/>
      <c r="F65" s="176"/>
      <c r="G65" s="176"/>
      <c r="H65" s="176"/>
      <c r="I65" s="176"/>
      <c r="J65" s="177">
        <f>J233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125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Vodojem Horská, zásobní řady a splašková kanalizace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107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04b - Oprava povrchů-neuznatelné náklady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22</v>
      </c>
      <c r="D79" s="42"/>
      <c r="E79" s="42"/>
      <c r="F79" s="29" t="str">
        <f>F12</f>
        <v>Liberec</v>
      </c>
      <c r="G79" s="42"/>
      <c r="H79" s="42"/>
      <c r="I79" s="34" t="s">
        <v>24</v>
      </c>
      <c r="J79" s="74" t="str">
        <f>IF(J12="","",J12)</f>
        <v>26. 10. 2020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4" t="s">
        <v>26</v>
      </c>
      <c r="D81" s="42"/>
      <c r="E81" s="42"/>
      <c r="F81" s="29" t="str">
        <f>E15</f>
        <v>Statutární město Liberec</v>
      </c>
      <c r="G81" s="42"/>
      <c r="H81" s="42"/>
      <c r="I81" s="34" t="s">
        <v>34</v>
      </c>
      <c r="J81" s="38" t="str">
        <f>E21</f>
        <v>SNOWPLAN, spol. s 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32</v>
      </c>
      <c r="D82" s="42"/>
      <c r="E82" s="42"/>
      <c r="F82" s="29" t="str">
        <f>IF(E18="","",E18)</f>
        <v>Vyplň údaj</v>
      </c>
      <c r="G82" s="42"/>
      <c r="H82" s="42"/>
      <c r="I82" s="34" t="s">
        <v>39</v>
      </c>
      <c r="J82" s="38" t="str">
        <f>E24</f>
        <v>SNOWPLAN, spol. s 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126</v>
      </c>
      <c r="D84" s="182" t="s">
        <v>61</v>
      </c>
      <c r="E84" s="182" t="s">
        <v>57</v>
      </c>
      <c r="F84" s="182" t="s">
        <v>58</v>
      </c>
      <c r="G84" s="182" t="s">
        <v>127</v>
      </c>
      <c r="H84" s="182" t="s">
        <v>128</v>
      </c>
      <c r="I84" s="182" t="s">
        <v>129</v>
      </c>
      <c r="J84" s="182" t="s">
        <v>112</v>
      </c>
      <c r="K84" s="183" t="s">
        <v>130</v>
      </c>
      <c r="L84" s="184"/>
      <c r="M84" s="94" t="s">
        <v>75</v>
      </c>
      <c r="N84" s="95" t="s">
        <v>46</v>
      </c>
      <c r="O84" s="95" t="s">
        <v>131</v>
      </c>
      <c r="P84" s="95" t="s">
        <v>132</v>
      </c>
      <c r="Q84" s="95" t="s">
        <v>133</v>
      </c>
      <c r="R84" s="95" t="s">
        <v>134</v>
      </c>
      <c r="S84" s="95" t="s">
        <v>135</v>
      </c>
      <c r="T84" s="96" t="s">
        <v>136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137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17.9928642</v>
      </c>
      <c r="S85" s="98"/>
      <c r="T85" s="188">
        <f>T86</f>
        <v>1122.965596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76</v>
      </c>
      <c r="AU85" s="19" t="s">
        <v>113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76</v>
      </c>
      <c r="E86" s="193" t="s">
        <v>138</v>
      </c>
      <c r="F86" s="193" t="s">
        <v>139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P87+P142+P178+P206+P233</f>
        <v>0</v>
      </c>
      <c r="Q86" s="198"/>
      <c r="R86" s="199">
        <f>R87+R142+R178+R206+R233</f>
        <v>17.9928642</v>
      </c>
      <c r="S86" s="198"/>
      <c r="T86" s="200">
        <f>T87+T142+T178+T206+T233</f>
        <v>1122.965596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85</v>
      </c>
      <c r="AT86" s="202" t="s">
        <v>76</v>
      </c>
      <c r="AU86" s="202" t="s">
        <v>77</v>
      </c>
      <c r="AY86" s="201" t="s">
        <v>140</v>
      </c>
      <c r="BK86" s="203">
        <f>BK87+BK142+BK178+BK206+BK233</f>
        <v>0</v>
      </c>
    </row>
    <row r="87" s="12" customFormat="1" ht="22.8" customHeight="1">
      <c r="A87" s="12"/>
      <c r="B87" s="190"/>
      <c r="C87" s="191"/>
      <c r="D87" s="192" t="s">
        <v>76</v>
      </c>
      <c r="E87" s="204" t="s">
        <v>85</v>
      </c>
      <c r="F87" s="204" t="s">
        <v>141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SUM(P88:P141)</f>
        <v>0</v>
      </c>
      <c r="Q87" s="198"/>
      <c r="R87" s="199">
        <f>SUM(R88:R141)</f>
        <v>0.046384439999999999</v>
      </c>
      <c r="S87" s="198"/>
      <c r="T87" s="200">
        <f>SUM(T88:T141)</f>
        <v>1122.965596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85</v>
      </c>
      <c r="AT87" s="202" t="s">
        <v>76</v>
      </c>
      <c r="AU87" s="202" t="s">
        <v>85</v>
      </c>
      <c r="AY87" s="201" t="s">
        <v>140</v>
      </c>
      <c r="BK87" s="203">
        <f>SUM(BK88:BK141)</f>
        <v>0</v>
      </c>
    </row>
    <row r="88" s="2" customFormat="1" ht="16.5" customHeight="1">
      <c r="A88" s="40"/>
      <c r="B88" s="41"/>
      <c r="C88" s="206" t="s">
        <v>85</v>
      </c>
      <c r="D88" s="206" t="s">
        <v>142</v>
      </c>
      <c r="E88" s="207" t="s">
        <v>1318</v>
      </c>
      <c r="F88" s="208" t="s">
        <v>1319</v>
      </c>
      <c r="G88" s="209" t="s">
        <v>214</v>
      </c>
      <c r="H88" s="210">
        <v>32.100000000000001</v>
      </c>
      <c r="I88" s="211"/>
      <c r="J88" s="212">
        <f>ROUND(I88*H88,2)</f>
        <v>0</v>
      </c>
      <c r="K88" s="208" t="s">
        <v>146</v>
      </c>
      <c r="L88" s="46"/>
      <c r="M88" s="213" t="s">
        <v>75</v>
      </c>
      <c r="N88" s="214" t="s">
        <v>47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0.29499999999999998</v>
      </c>
      <c r="T88" s="216">
        <f>S88*H88</f>
        <v>9.4695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147</v>
      </c>
      <c r="AT88" s="217" t="s">
        <v>142</v>
      </c>
      <c r="AU88" s="217" t="s">
        <v>87</v>
      </c>
      <c r="AY88" s="19" t="s">
        <v>140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85</v>
      </c>
      <c r="BK88" s="218">
        <f>ROUND(I88*H88,2)</f>
        <v>0</v>
      </c>
      <c r="BL88" s="19" t="s">
        <v>147</v>
      </c>
      <c r="BM88" s="217" t="s">
        <v>1320</v>
      </c>
    </row>
    <row r="89" s="2" customFormat="1">
      <c r="A89" s="40"/>
      <c r="B89" s="41"/>
      <c r="C89" s="42"/>
      <c r="D89" s="219" t="s">
        <v>149</v>
      </c>
      <c r="E89" s="42"/>
      <c r="F89" s="220" t="s">
        <v>1321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149</v>
      </c>
      <c r="AU89" s="19" t="s">
        <v>87</v>
      </c>
    </row>
    <row r="90" s="13" customFormat="1">
      <c r="A90" s="13"/>
      <c r="B90" s="224"/>
      <c r="C90" s="225"/>
      <c r="D90" s="219" t="s">
        <v>175</v>
      </c>
      <c r="E90" s="226" t="s">
        <v>75</v>
      </c>
      <c r="F90" s="227" t="s">
        <v>1322</v>
      </c>
      <c r="G90" s="225"/>
      <c r="H90" s="228">
        <v>32.100000000000001</v>
      </c>
      <c r="I90" s="229"/>
      <c r="J90" s="225"/>
      <c r="K90" s="225"/>
      <c r="L90" s="230"/>
      <c r="M90" s="231"/>
      <c r="N90" s="232"/>
      <c r="O90" s="232"/>
      <c r="P90" s="232"/>
      <c r="Q90" s="232"/>
      <c r="R90" s="232"/>
      <c r="S90" s="232"/>
      <c r="T90" s="23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4" t="s">
        <v>175</v>
      </c>
      <c r="AU90" s="234" t="s">
        <v>87</v>
      </c>
      <c r="AV90" s="13" t="s">
        <v>87</v>
      </c>
      <c r="AW90" s="13" t="s">
        <v>38</v>
      </c>
      <c r="AX90" s="13" t="s">
        <v>85</v>
      </c>
      <c r="AY90" s="234" t="s">
        <v>140</v>
      </c>
    </row>
    <row r="91" s="2" customFormat="1" ht="16.5" customHeight="1">
      <c r="A91" s="40"/>
      <c r="B91" s="41"/>
      <c r="C91" s="206" t="s">
        <v>87</v>
      </c>
      <c r="D91" s="206" t="s">
        <v>142</v>
      </c>
      <c r="E91" s="207" t="s">
        <v>1113</v>
      </c>
      <c r="F91" s="208" t="s">
        <v>1114</v>
      </c>
      <c r="G91" s="209" t="s">
        <v>214</v>
      </c>
      <c r="H91" s="210">
        <v>507.09199999999998</v>
      </c>
      <c r="I91" s="211"/>
      <c r="J91" s="212">
        <f>ROUND(I91*H91,2)</f>
        <v>0</v>
      </c>
      <c r="K91" s="208" t="s">
        <v>146</v>
      </c>
      <c r="L91" s="46"/>
      <c r="M91" s="213" t="s">
        <v>75</v>
      </c>
      <c r="N91" s="214" t="s">
        <v>47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0.29999999999999999</v>
      </c>
      <c r="T91" s="216">
        <f>S91*H91</f>
        <v>152.1276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147</v>
      </c>
      <c r="AT91" s="217" t="s">
        <v>142</v>
      </c>
      <c r="AU91" s="217" t="s">
        <v>87</v>
      </c>
      <c r="AY91" s="19" t="s">
        <v>140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85</v>
      </c>
      <c r="BK91" s="218">
        <f>ROUND(I91*H91,2)</f>
        <v>0</v>
      </c>
      <c r="BL91" s="19" t="s">
        <v>147</v>
      </c>
      <c r="BM91" s="217" t="s">
        <v>1115</v>
      </c>
    </row>
    <row r="92" s="2" customFormat="1">
      <c r="A92" s="40"/>
      <c r="B92" s="41"/>
      <c r="C92" s="42"/>
      <c r="D92" s="219" t="s">
        <v>149</v>
      </c>
      <c r="E92" s="42"/>
      <c r="F92" s="220" t="s">
        <v>1116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149</v>
      </c>
      <c r="AU92" s="19" t="s">
        <v>87</v>
      </c>
    </row>
    <row r="93" s="15" customFormat="1">
      <c r="A93" s="15"/>
      <c r="B93" s="246"/>
      <c r="C93" s="247"/>
      <c r="D93" s="219" t="s">
        <v>175</v>
      </c>
      <c r="E93" s="248" t="s">
        <v>75</v>
      </c>
      <c r="F93" s="249" t="s">
        <v>1323</v>
      </c>
      <c r="G93" s="247"/>
      <c r="H93" s="248" t="s">
        <v>75</v>
      </c>
      <c r="I93" s="250"/>
      <c r="J93" s="247"/>
      <c r="K93" s="247"/>
      <c r="L93" s="251"/>
      <c r="M93" s="252"/>
      <c r="N93" s="253"/>
      <c r="O93" s="253"/>
      <c r="P93" s="253"/>
      <c r="Q93" s="253"/>
      <c r="R93" s="253"/>
      <c r="S93" s="253"/>
      <c r="T93" s="254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5" t="s">
        <v>175</v>
      </c>
      <c r="AU93" s="255" t="s">
        <v>87</v>
      </c>
      <c r="AV93" s="15" t="s">
        <v>85</v>
      </c>
      <c r="AW93" s="15" t="s">
        <v>38</v>
      </c>
      <c r="AX93" s="15" t="s">
        <v>77</v>
      </c>
      <c r="AY93" s="255" t="s">
        <v>140</v>
      </c>
    </row>
    <row r="94" s="13" customFormat="1">
      <c r="A94" s="13"/>
      <c r="B94" s="224"/>
      <c r="C94" s="225"/>
      <c r="D94" s="219" t="s">
        <v>175</v>
      </c>
      <c r="E94" s="226" t="s">
        <v>75</v>
      </c>
      <c r="F94" s="227" t="s">
        <v>1324</v>
      </c>
      <c r="G94" s="225"/>
      <c r="H94" s="228">
        <v>466.81599999999997</v>
      </c>
      <c r="I94" s="229"/>
      <c r="J94" s="225"/>
      <c r="K94" s="225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175</v>
      </c>
      <c r="AU94" s="234" t="s">
        <v>87</v>
      </c>
      <c r="AV94" s="13" t="s">
        <v>87</v>
      </c>
      <c r="AW94" s="13" t="s">
        <v>38</v>
      </c>
      <c r="AX94" s="13" t="s">
        <v>77</v>
      </c>
      <c r="AY94" s="234" t="s">
        <v>140</v>
      </c>
    </row>
    <row r="95" s="13" customFormat="1">
      <c r="A95" s="13"/>
      <c r="B95" s="224"/>
      <c r="C95" s="225"/>
      <c r="D95" s="219" t="s">
        <v>175</v>
      </c>
      <c r="E95" s="226" t="s">
        <v>75</v>
      </c>
      <c r="F95" s="227" t="s">
        <v>1325</v>
      </c>
      <c r="G95" s="225"/>
      <c r="H95" s="228">
        <v>8.1760000000000002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175</v>
      </c>
      <c r="AU95" s="234" t="s">
        <v>87</v>
      </c>
      <c r="AV95" s="13" t="s">
        <v>87</v>
      </c>
      <c r="AW95" s="13" t="s">
        <v>38</v>
      </c>
      <c r="AX95" s="13" t="s">
        <v>77</v>
      </c>
      <c r="AY95" s="234" t="s">
        <v>140</v>
      </c>
    </row>
    <row r="96" s="13" customFormat="1">
      <c r="A96" s="13"/>
      <c r="B96" s="224"/>
      <c r="C96" s="225"/>
      <c r="D96" s="219" t="s">
        <v>175</v>
      </c>
      <c r="E96" s="226" t="s">
        <v>75</v>
      </c>
      <c r="F96" s="227" t="s">
        <v>1322</v>
      </c>
      <c r="G96" s="225"/>
      <c r="H96" s="228">
        <v>32.100000000000001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175</v>
      </c>
      <c r="AU96" s="234" t="s">
        <v>87</v>
      </c>
      <c r="AV96" s="13" t="s">
        <v>87</v>
      </c>
      <c r="AW96" s="13" t="s">
        <v>38</v>
      </c>
      <c r="AX96" s="13" t="s">
        <v>77</v>
      </c>
      <c r="AY96" s="234" t="s">
        <v>140</v>
      </c>
    </row>
    <row r="97" s="16" customFormat="1">
      <c r="A97" s="16"/>
      <c r="B97" s="256"/>
      <c r="C97" s="257"/>
      <c r="D97" s="219" t="s">
        <v>175</v>
      </c>
      <c r="E97" s="258" t="s">
        <v>75</v>
      </c>
      <c r="F97" s="259" t="s">
        <v>247</v>
      </c>
      <c r="G97" s="257"/>
      <c r="H97" s="260">
        <v>507.09199999999998</v>
      </c>
      <c r="I97" s="261"/>
      <c r="J97" s="257"/>
      <c r="K97" s="257"/>
      <c r="L97" s="262"/>
      <c r="M97" s="263"/>
      <c r="N97" s="264"/>
      <c r="O97" s="264"/>
      <c r="P97" s="264"/>
      <c r="Q97" s="264"/>
      <c r="R97" s="264"/>
      <c r="S97" s="264"/>
      <c r="T97" s="265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T97" s="266" t="s">
        <v>175</v>
      </c>
      <c r="AU97" s="266" t="s">
        <v>87</v>
      </c>
      <c r="AV97" s="16" t="s">
        <v>147</v>
      </c>
      <c r="AW97" s="16" t="s">
        <v>38</v>
      </c>
      <c r="AX97" s="16" t="s">
        <v>85</v>
      </c>
      <c r="AY97" s="266" t="s">
        <v>140</v>
      </c>
    </row>
    <row r="98" s="2" customFormat="1" ht="16.5" customHeight="1">
      <c r="A98" s="40"/>
      <c r="B98" s="41"/>
      <c r="C98" s="206" t="s">
        <v>155</v>
      </c>
      <c r="D98" s="206" t="s">
        <v>142</v>
      </c>
      <c r="E98" s="207" t="s">
        <v>1121</v>
      </c>
      <c r="F98" s="208" t="s">
        <v>1122</v>
      </c>
      <c r="G98" s="209" t="s">
        <v>214</v>
      </c>
      <c r="H98" s="210">
        <v>8.1760000000000002</v>
      </c>
      <c r="I98" s="211"/>
      <c r="J98" s="212">
        <f>ROUND(I98*H98,2)</f>
        <v>0</v>
      </c>
      <c r="K98" s="208" t="s">
        <v>146</v>
      </c>
      <c r="L98" s="46"/>
      <c r="M98" s="213" t="s">
        <v>75</v>
      </c>
      <c r="N98" s="214" t="s">
        <v>47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0.44</v>
      </c>
      <c r="T98" s="216">
        <f>S98*H98</f>
        <v>3.5974400000000002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147</v>
      </c>
      <c r="AT98" s="217" t="s">
        <v>142</v>
      </c>
      <c r="AU98" s="217" t="s">
        <v>87</v>
      </c>
      <c r="AY98" s="19" t="s">
        <v>140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85</v>
      </c>
      <c r="BK98" s="218">
        <f>ROUND(I98*H98,2)</f>
        <v>0</v>
      </c>
      <c r="BL98" s="19" t="s">
        <v>147</v>
      </c>
      <c r="BM98" s="217" t="s">
        <v>1326</v>
      </c>
    </row>
    <row r="99" s="2" customFormat="1">
      <c r="A99" s="40"/>
      <c r="B99" s="41"/>
      <c r="C99" s="42"/>
      <c r="D99" s="219" t="s">
        <v>149</v>
      </c>
      <c r="E99" s="42"/>
      <c r="F99" s="220" t="s">
        <v>1124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149</v>
      </c>
      <c r="AU99" s="19" t="s">
        <v>87</v>
      </c>
    </row>
    <row r="100" s="15" customFormat="1">
      <c r="A100" s="15"/>
      <c r="B100" s="246"/>
      <c r="C100" s="247"/>
      <c r="D100" s="219" t="s">
        <v>175</v>
      </c>
      <c r="E100" s="248" t="s">
        <v>75</v>
      </c>
      <c r="F100" s="249" t="s">
        <v>1327</v>
      </c>
      <c r="G100" s="247"/>
      <c r="H100" s="248" t="s">
        <v>75</v>
      </c>
      <c r="I100" s="250"/>
      <c r="J100" s="247"/>
      <c r="K100" s="247"/>
      <c r="L100" s="251"/>
      <c r="M100" s="252"/>
      <c r="N100" s="253"/>
      <c r="O100" s="253"/>
      <c r="P100" s="253"/>
      <c r="Q100" s="253"/>
      <c r="R100" s="253"/>
      <c r="S100" s="253"/>
      <c r="T100" s="254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5" t="s">
        <v>175</v>
      </c>
      <c r="AU100" s="255" t="s">
        <v>87</v>
      </c>
      <c r="AV100" s="15" t="s">
        <v>85</v>
      </c>
      <c r="AW100" s="15" t="s">
        <v>38</v>
      </c>
      <c r="AX100" s="15" t="s">
        <v>77</v>
      </c>
      <c r="AY100" s="255" t="s">
        <v>140</v>
      </c>
    </row>
    <row r="101" s="13" customFormat="1">
      <c r="A101" s="13"/>
      <c r="B101" s="224"/>
      <c r="C101" s="225"/>
      <c r="D101" s="219" t="s">
        <v>175</v>
      </c>
      <c r="E101" s="226" t="s">
        <v>75</v>
      </c>
      <c r="F101" s="227" t="s">
        <v>1325</v>
      </c>
      <c r="G101" s="225"/>
      <c r="H101" s="228">
        <v>8.1760000000000002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175</v>
      </c>
      <c r="AU101" s="234" t="s">
        <v>87</v>
      </c>
      <c r="AV101" s="13" t="s">
        <v>87</v>
      </c>
      <c r="AW101" s="13" t="s">
        <v>38</v>
      </c>
      <c r="AX101" s="13" t="s">
        <v>77</v>
      </c>
      <c r="AY101" s="234" t="s">
        <v>140</v>
      </c>
    </row>
    <row r="102" s="14" customFormat="1">
      <c r="A102" s="14"/>
      <c r="B102" s="235"/>
      <c r="C102" s="236"/>
      <c r="D102" s="219" t="s">
        <v>175</v>
      </c>
      <c r="E102" s="237" t="s">
        <v>75</v>
      </c>
      <c r="F102" s="238" t="s">
        <v>177</v>
      </c>
      <c r="G102" s="236"/>
      <c r="H102" s="239">
        <v>8.1760000000000002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175</v>
      </c>
      <c r="AU102" s="245" t="s">
        <v>87</v>
      </c>
      <c r="AV102" s="14" t="s">
        <v>155</v>
      </c>
      <c r="AW102" s="14" t="s">
        <v>38</v>
      </c>
      <c r="AX102" s="14" t="s">
        <v>85</v>
      </c>
      <c r="AY102" s="245" t="s">
        <v>140</v>
      </c>
    </row>
    <row r="103" s="2" customFormat="1" ht="16.5" customHeight="1">
      <c r="A103" s="40"/>
      <c r="B103" s="41"/>
      <c r="C103" s="206" t="s">
        <v>147</v>
      </c>
      <c r="D103" s="206" t="s">
        <v>142</v>
      </c>
      <c r="E103" s="207" t="s">
        <v>1125</v>
      </c>
      <c r="F103" s="208" t="s">
        <v>1126</v>
      </c>
      <c r="G103" s="209" t="s">
        <v>214</v>
      </c>
      <c r="H103" s="210">
        <v>466.81599999999997</v>
      </c>
      <c r="I103" s="211"/>
      <c r="J103" s="212">
        <f>ROUND(I103*H103,2)</f>
        <v>0</v>
      </c>
      <c r="K103" s="208" t="s">
        <v>75</v>
      </c>
      <c r="L103" s="46"/>
      <c r="M103" s="213" t="s">
        <v>75</v>
      </c>
      <c r="N103" s="214" t="s">
        <v>47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1.76</v>
      </c>
      <c r="T103" s="216">
        <f>S103*H103</f>
        <v>821.59615999999994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147</v>
      </c>
      <c r="AT103" s="217" t="s">
        <v>142</v>
      </c>
      <c r="AU103" s="217" t="s">
        <v>87</v>
      </c>
      <c r="AY103" s="19" t="s">
        <v>140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85</v>
      </c>
      <c r="BK103" s="218">
        <f>ROUND(I103*H103,2)</f>
        <v>0</v>
      </c>
      <c r="BL103" s="19" t="s">
        <v>147</v>
      </c>
      <c r="BM103" s="217" t="s">
        <v>1127</v>
      </c>
    </row>
    <row r="104" s="2" customFormat="1">
      <c r="A104" s="40"/>
      <c r="B104" s="41"/>
      <c r="C104" s="42"/>
      <c r="D104" s="219" t="s">
        <v>149</v>
      </c>
      <c r="E104" s="42"/>
      <c r="F104" s="220" t="s">
        <v>1128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149</v>
      </c>
      <c r="AU104" s="19" t="s">
        <v>87</v>
      </c>
    </row>
    <row r="105" s="15" customFormat="1">
      <c r="A105" s="15"/>
      <c r="B105" s="246"/>
      <c r="C105" s="247"/>
      <c r="D105" s="219" t="s">
        <v>175</v>
      </c>
      <c r="E105" s="248" t="s">
        <v>75</v>
      </c>
      <c r="F105" s="249" t="s">
        <v>1323</v>
      </c>
      <c r="G105" s="247"/>
      <c r="H105" s="248" t="s">
        <v>75</v>
      </c>
      <c r="I105" s="250"/>
      <c r="J105" s="247"/>
      <c r="K105" s="247"/>
      <c r="L105" s="251"/>
      <c r="M105" s="252"/>
      <c r="N105" s="253"/>
      <c r="O105" s="253"/>
      <c r="P105" s="253"/>
      <c r="Q105" s="253"/>
      <c r="R105" s="253"/>
      <c r="S105" s="253"/>
      <c r="T105" s="254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5" t="s">
        <v>175</v>
      </c>
      <c r="AU105" s="255" t="s">
        <v>87</v>
      </c>
      <c r="AV105" s="15" t="s">
        <v>85</v>
      </c>
      <c r="AW105" s="15" t="s">
        <v>38</v>
      </c>
      <c r="AX105" s="15" t="s">
        <v>77</v>
      </c>
      <c r="AY105" s="255" t="s">
        <v>140</v>
      </c>
    </row>
    <row r="106" s="13" customFormat="1">
      <c r="A106" s="13"/>
      <c r="B106" s="224"/>
      <c r="C106" s="225"/>
      <c r="D106" s="219" t="s">
        <v>175</v>
      </c>
      <c r="E106" s="226" t="s">
        <v>75</v>
      </c>
      <c r="F106" s="227" t="s">
        <v>1324</v>
      </c>
      <c r="G106" s="225"/>
      <c r="H106" s="228">
        <v>466.81599999999997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175</v>
      </c>
      <c r="AU106" s="234" t="s">
        <v>87</v>
      </c>
      <c r="AV106" s="13" t="s">
        <v>87</v>
      </c>
      <c r="AW106" s="13" t="s">
        <v>38</v>
      </c>
      <c r="AX106" s="13" t="s">
        <v>77</v>
      </c>
      <c r="AY106" s="234" t="s">
        <v>140</v>
      </c>
    </row>
    <row r="107" s="14" customFormat="1">
      <c r="A107" s="14"/>
      <c r="B107" s="235"/>
      <c r="C107" s="236"/>
      <c r="D107" s="219" t="s">
        <v>175</v>
      </c>
      <c r="E107" s="237" t="s">
        <v>75</v>
      </c>
      <c r="F107" s="238" t="s">
        <v>177</v>
      </c>
      <c r="G107" s="236"/>
      <c r="H107" s="239">
        <v>466.81599999999997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175</v>
      </c>
      <c r="AU107" s="245" t="s">
        <v>87</v>
      </c>
      <c r="AV107" s="14" t="s">
        <v>155</v>
      </c>
      <c r="AW107" s="14" t="s">
        <v>38</v>
      </c>
      <c r="AX107" s="14" t="s">
        <v>85</v>
      </c>
      <c r="AY107" s="245" t="s">
        <v>140</v>
      </c>
    </row>
    <row r="108" s="2" customFormat="1" ht="16.5" customHeight="1">
      <c r="A108" s="40"/>
      <c r="B108" s="41"/>
      <c r="C108" s="206" t="s">
        <v>164</v>
      </c>
      <c r="D108" s="206" t="s">
        <v>142</v>
      </c>
      <c r="E108" s="207" t="s">
        <v>1328</v>
      </c>
      <c r="F108" s="208" t="s">
        <v>1329</v>
      </c>
      <c r="G108" s="209" t="s">
        <v>214</v>
      </c>
      <c r="H108" s="210">
        <v>466.81599999999997</v>
      </c>
      <c r="I108" s="211"/>
      <c r="J108" s="212">
        <f>ROUND(I108*H108,2)</f>
        <v>0</v>
      </c>
      <c r="K108" s="208" t="s">
        <v>75</v>
      </c>
      <c r="L108" s="46"/>
      <c r="M108" s="213" t="s">
        <v>75</v>
      </c>
      <c r="N108" s="214" t="s">
        <v>47</v>
      </c>
      <c r="O108" s="86"/>
      <c r="P108" s="215">
        <f>O108*H108</f>
        <v>0</v>
      </c>
      <c r="Q108" s="215">
        <v>9.0000000000000006E-05</v>
      </c>
      <c r="R108" s="215">
        <f>Q108*H108</f>
        <v>0.042013439999999999</v>
      </c>
      <c r="S108" s="215">
        <v>0.25600000000000001</v>
      </c>
      <c r="T108" s="216">
        <f>S108*H108</f>
        <v>119.504896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147</v>
      </c>
      <c r="AT108" s="217" t="s">
        <v>142</v>
      </c>
      <c r="AU108" s="217" t="s">
        <v>87</v>
      </c>
      <c r="AY108" s="19" t="s">
        <v>140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85</v>
      </c>
      <c r="BK108" s="218">
        <f>ROUND(I108*H108,2)</f>
        <v>0</v>
      </c>
      <c r="BL108" s="19" t="s">
        <v>147</v>
      </c>
      <c r="BM108" s="217" t="s">
        <v>1330</v>
      </c>
    </row>
    <row r="109" s="2" customFormat="1">
      <c r="A109" s="40"/>
      <c r="B109" s="41"/>
      <c r="C109" s="42"/>
      <c r="D109" s="219" t="s">
        <v>149</v>
      </c>
      <c r="E109" s="42"/>
      <c r="F109" s="220" t="s">
        <v>1331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149</v>
      </c>
      <c r="AU109" s="19" t="s">
        <v>87</v>
      </c>
    </row>
    <row r="110" s="15" customFormat="1">
      <c r="A110" s="15"/>
      <c r="B110" s="246"/>
      <c r="C110" s="247"/>
      <c r="D110" s="219" t="s">
        <v>175</v>
      </c>
      <c r="E110" s="248" t="s">
        <v>75</v>
      </c>
      <c r="F110" s="249" t="s">
        <v>1323</v>
      </c>
      <c r="G110" s="247"/>
      <c r="H110" s="248" t="s">
        <v>75</v>
      </c>
      <c r="I110" s="250"/>
      <c r="J110" s="247"/>
      <c r="K110" s="247"/>
      <c r="L110" s="251"/>
      <c r="M110" s="252"/>
      <c r="N110" s="253"/>
      <c r="O110" s="253"/>
      <c r="P110" s="253"/>
      <c r="Q110" s="253"/>
      <c r="R110" s="253"/>
      <c r="S110" s="253"/>
      <c r="T110" s="254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5" t="s">
        <v>175</v>
      </c>
      <c r="AU110" s="255" t="s">
        <v>87</v>
      </c>
      <c r="AV110" s="15" t="s">
        <v>85</v>
      </c>
      <c r="AW110" s="15" t="s">
        <v>38</v>
      </c>
      <c r="AX110" s="15" t="s">
        <v>77</v>
      </c>
      <c r="AY110" s="255" t="s">
        <v>140</v>
      </c>
    </row>
    <row r="111" s="13" customFormat="1">
      <c r="A111" s="13"/>
      <c r="B111" s="224"/>
      <c r="C111" s="225"/>
      <c r="D111" s="219" t="s">
        <v>175</v>
      </c>
      <c r="E111" s="226" t="s">
        <v>75</v>
      </c>
      <c r="F111" s="227" t="s">
        <v>1324</v>
      </c>
      <c r="G111" s="225"/>
      <c r="H111" s="228">
        <v>466.81599999999997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175</v>
      </c>
      <c r="AU111" s="234" t="s">
        <v>87</v>
      </c>
      <c r="AV111" s="13" t="s">
        <v>87</v>
      </c>
      <c r="AW111" s="13" t="s">
        <v>38</v>
      </c>
      <c r="AX111" s="13" t="s">
        <v>77</v>
      </c>
      <c r="AY111" s="234" t="s">
        <v>140</v>
      </c>
    </row>
    <row r="112" s="14" customFormat="1">
      <c r="A112" s="14"/>
      <c r="B112" s="235"/>
      <c r="C112" s="236"/>
      <c r="D112" s="219" t="s">
        <v>175</v>
      </c>
      <c r="E112" s="237" t="s">
        <v>75</v>
      </c>
      <c r="F112" s="238" t="s">
        <v>177</v>
      </c>
      <c r="G112" s="236"/>
      <c r="H112" s="239">
        <v>466.81599999999997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175</v>
      </c>
      <c r="AU112" s="245" t="s">
        <v>87</v>
      </c>
      <c r="AV112" s="14" t="s">
        <v>155</v>
      </c>
      <c r="AW112" s="14" t="s">
        <v>38</v>
      </c>
      <c r="AX112" s="14" t="s">
        <v>85</v>
      </c>
      <c r="AY112" s="245" t="s">
        <v>140</v>
      </c>
    </row>
    <row r="113" s="2" customFormat="1" ht="16.5" customHeight="1">
      <c r="A113" s="40"/>
      <c r="B113" s="41"/>
      <c r="C113" s="206" t="s">
        <v>169</v>
      </c>
      <c r="D113" s="206" t="s">
        <v>142</v>
      </c>
      <c r="E113" s="207" t="s">
        <v>1139</v>
      </c>
      <c r="F113" s="208" t="s">
        <v>1140</v>
      </c>
      <c r="G113" s="209" t="s">
        <v>145</v>
      </c>
      <c r="H113" s="210">
        <v>8</v>
      </c>
      <c r="I113" s="211"/>
      <c r="J113" s="212">
        <f>ROUND(I113*H113,2)</f>
        <v>0</v>
      </c>
      <c r="K113" s="208" t="s">
        <v>146</v>
      </c>
      <c r="L113" s="46"/>
      <c r="M113" s="213" t="s">
        <v>75</v>
      </c>
      <c r="N113" s="214" t="s">
        <v>47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0.28999999999999998</v>
      </c>
      <c r="T113" s="216">
        <f>S113*H113</f>
        <v>2.3199999999999998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147</v>
      </c>
      <c r="AT113" s="217" t="s">
        <v>142</v>
      </c>
      <c r="AU113" s="217" t="s">
        <v>87</v>
      </c>
      <c r="AY113" s="19" t="s">
        <v>140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85</v>
      </c>
      <c r="BK113" s="218">
        <f>ROUND(I113*H113,2)</f>
        <v>0</v>
      </c>
      <c r="BL113" s="19" t="s">
        <v>147</v>
      </c>
      <c r="BM113" s="217" t="s">
        <v>1141</v>
      </c>
    </row>
    <row r="114" s="2" customFormat="1">
      <c r="A114" s="40"/>
      <c r="B114" s="41"/>
      <c r="C114" s="42"/>
      <c r="D114" s="219" t="s">
        <v>149</v>
      </c>
      <c r="E114" s="42"/>
      <c r="F114" s="220" t="s">
        <v>1142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149</v>
      </c>
      <c r="AU114" s="19" t="s">
        <v>87</v>
      </c>
    </row>
    <row r="115" s="13" customFormat="1">
      <c r="A115" s="13"/>
      <c r="B115" s="224"/>
      <c r="C115" s="225"/>
      <c r="D115" s="219" t="s">
        <v>175</v>
      </c>
      <c r="E115" s="226" t="s">
        <v>75</v>
      </c>
      <c r="F115" s="227" t="s">
        <v>1332</v>
      </c>
      <c r="G115" s="225"/>
      <c r="H115" s="228">
        <v>8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175</v>
      </c>
      <c r="AU115" s="234" t="s">
        <v>87</v>
      </c>
      <c r="AV115" s="13" t="s">
        <v>87</v>
      </c>
      <c r="AW115" s="13" t="s">
        <v>38</v>
      </c>
      <c r="AX115" s="13" t="s">
        <v>85</v>
      </c>
      <c r="AY115" s="234" t="s">
        <v>140</v>
      </c>
    </row>
    <row r="116" s="2" customFormat="1" ht="16.5" customHeight="1">
      <c r="A116" s="40"/>
      <c r="B116" s="41"/>
      <c r="C116" s="206" t="s">
        <v>181</v>
      </c>
      <c r="D116" s="206" t="s">
        <v>142</v>
      </c>
      <c r="E116" s="207" t="s">
        <v>1144</v>
      </c>
      <c r="F116" s="208" t="s">
        <v>1145</v>
      </c>
      <c r="G116" s="209" t="s">
        <v>145</v>
      </c>
      <c r="H116" s="210">
        <v>70</v>
      </c>
      <c r="I116" s="211"/>
      <c r="J116" s="212">
        <f>ROUND(I116*H116,2)</f>
        <v>0</v>
      </c>
      <c r="K116" s="208" t="s">
        <v>146</v>
      </c>
      <c r="L116" s="46"/>
      <c r="M116" s="213" t="s">
        <v>75</v>
      </c>
      <c r="N116" s="214" t="s">
        <v>47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0.20499999999999999</v>
      </c>
      <c r="T116" s="216">
        <f>S116*H116</f>
        <v>14.35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147</v>
      </c>
      <c r="AT116" s="217" t="s">
        <v>142</v>
      </c>
      <c r="AU116" s="217" t="s">
        <v>87</v>
      </c>
      <c r="AY116" s="19" t="s">
        <v>140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85</v>
      </c>
      <c r="BK116" s="218">
        <f>ROUND(I116*H116,2)</f>
        <v>0</v>
      </c>
      <c r="BL116" s="19" t="s">
        <v>147</v>
      </c>
      <c r="BM116" s="217" t="s">
        <v>1146</v>
      </c>
    </row>
    <row r="117" s="2" customFormat="1">
      <c r="A117" s="40"/>
      <c r="B117" s="41"/>
      <c r="C117" s="42"/>
      <c r="D117" s="219" t="s">
        <v>149</v>
      </c>
      <c r="E117" s="42"/>
      <c r="F117" s="220" t="s">
        <v>1147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149</v>
      </c>
      <c r="AU117" s="19" t="s">
        <v>87</v>
      </c>
    </row>
    <row r="118" s="13" customFormat="1">
      <c r="A118" s="13"/>
      <c r="B118" s="224"/>
      <c r="C118" s="225"/>
      <c r="D118" s="219" t="s">
        <v>175</v>
      </c>
      <c r="E118" s="226" t="s">
        <v>75</v>
      </c>
      <c r="F118" s="227" t="s">
        <v>1333</v>
      </c>
      <c r="G118" s="225"/>
      <c r="H118" s="228">
        <v>70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175</v>
      </c>
      <c r="AU118" s="234" t="s">
        <v>87</v>
      </c>
      <c r="AV118" s="13" t="s">
        <v>87</v>
      </c>
      <c r="AW118" s="13" t="s">
        <v>38</v>
      </c>
      <c r="AX118" s="13" t="s">
        <v>85</v>
      </c>
      <c r="AY118" s="234" t="s">
        <v>140</v>
      </c>
    </row>
    <row r="119" s="2" customFormat="1" ht="16.5" customHeight="1">
      <c r="A119" s="40"/>
      <c r="B119" s="41"/>
      <c r="C119" s="206" t="s">
        <v>186</v>
      </c>
      <c r="D119" s="206" t="s">
        <v>142</v>
      </c>
      <c r="E119" s="207" t="s">
        <v>1334</v>
      </c>
      <c r="F119" s="208" t="s">
        <v>1335</v>
      </c>
      <c r="G119" s="209" t="s">
        <v>214</v>
      </c>
      <c r="H119" s="210">
        <v>145.70400000000001</v>
      </c>
      <c r="I119" s="211"/>
      <c r="J119" s="212">
        <f>ROUND(I119*H119,2)</f>
        <v>0</v>
      </c>
      <c r="K119" s="208" t="s">
        <v>146</v>
      </c>
      <c r="L119" s="46"/>
      <c r="M119" s="213" t="s">
        <v>75</v>
      </c>
      <c r="N119" s="214" t="s">
        <v>47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147</v>
      </c>
      <c r="AT119" s="217" t="s">
        <v>142</v>
      </c>
      <c r="AU119" s="217" t="s">
        <v>87</v>
      </c>
      <c r="AY119" s="19" t="s">
        <v>140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85</v>
      </c>
      <c r="BK119" s="218">
        <f>ROUND(I119*H119,2)</f>
        <v>0</v>
      </c>
      <c r="BL119" s="19" t="s">
        <v>147</v>
      </c>
      <c r="BM119" s="217" t="s">
        <v>1336</v>
      </c>
    </row>
    <row r="120" s="2" customFormat="1">
      <c r="A120" s="40"/>
      <c r="B120" s="41"/>
      <c r="C120" s="42"/>
      <c r="D120" s="219" t="s">
        <v>149</v>
      </c>
      <c r="E120" s="42"/>
      <c r="F120" s="220" t="s">
        <v>1337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149</v>
      </c>
      <c r="AU120" s="19" t="s">
        <v>87</v>
      </c>
    </row>
    <row r="121" s="13" customFormat="1">
      <c r="A121" s="13"/>
      <c r="B121" s="224"/>
      <c r="C121" s="225"/>
      <c r="D121" s="219" t="s">
        <v>175</v>
      </c>
      <c r="E121" s="226" t="s">
        <v>75</v>
      </c>
      <c r="F121" s="227" t="s">
        <v>1338</v>
      </c>
      <c r="G121" s="225"/>
      <c r="H121" s="228">
        <v>145.70400000000001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175</v>
      </c>
      <c r="AU121" s="234" t="s">
        <v>87</v>
      </c>
      <c r="AV121" s="13" t="s">
        <v>87</v>
      </c>
      <c r="AW121" s="13" t="s">
        <v>38</v>
      </c>
      <c r="AX121" s="13" t="s">
        <v>77</v>
      </c>
      <c r="AY121" s="234" t="s">
        <v>140</v>
      </c>
    </row>
    <row r="122" s="16" customFormat="1">
      <c r="A122" s="16"/>
      <c r="B122" s="256"/>
      <c r="C122" s="257"/>
      <c r="D122" s="219" t="s">
        <v>175</v>
      </c>
      <c r="E122" s="258" t="s">
        <v>75</v>
      </c>
      <c r="F122" s="259" t="s">
        <v>247</v>
      </c>
      <c r="G122" s="257"/>
      <c r="H122" s="260">
        <v>145.70400000000001</v>
      </c>
      <c r="I122" s="261"/>
      <c r="J122" s="257"/>
      <c r="K122" s="257"/>
      <c r="L122" s="262"/>
      <c r="M122" s="263"/>
      <c r="N122" s="264"/>
      <c r="O122" s="264"/>
      <c r="P122" s="264"/>
      <c r="Q122" s="264"/>
      <c r="R122" s="264"/>
      <c r="S122" s="264"/>
      <c r="T122" s="265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T122" s="266" t="s">
        <v>175</v>
      </c>
      <c r="AU122" s="266" t="s">
        <v>87</v>
      </c>
      <c r="AV122" s="16" t="s">
        <v>147</v>
      </c>
      <c r="AW122" s="16" t="s">
        <v>38</v>
      </c>
      <c r="AX122" s="16" t="s">
        <v>85</v>
      </c>
      <c r="AY122" s="266" t="s">
        <v>140</v>
      </c>
    </row>
    <row r="123" s="2" customFormat="1" ht="16.5" customHeight="1">
      <c r="A123" s="40"/>
      <c r="B123" s="41"/>
      <c r="C123" s="206" t="s">
        <v>206</v>
      </c>
      <c r="D123" s="206" t="s">
        <v>142</v>
      </c>
      <c r="E123" s="207" t="s">
        <v>241</v>
      </c>
      <c r="F123" s="208" t="s">
        <v>242</v>
      </c>
      <c r="G123" s="209" t="s">
        <v>172</v>
      </c>
      <c r="H123" s="210">
        <v>21.859999999999999</v>
      </c>
      <c r="I123" s="211"/>
      <c r="J123" s="212">
        <f>ROUND(I123*H123,2)</f>
        <v>0</v>
      </c>
      <c r="K123" s="208" t="s">
        <v>146</v>
      </c>
      <c r="L123" s="46"/>
      <c r="M123" s="213" t="s">
        <v>75</v>
      </c>
      <c r="N123" s="214" t="s">
        <v>47</v>
      </c>
      <c r="O123" s="86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7" t="s">
        <v>147</v>
      </c>
      <c r="AT123" s="217" t="s">
        <v>142</v>
      </c>
      <c r="AU123" s="217" t="s">
        <v>87</v>
      </c>
      <c r="AY123" s="19" t="s">
        <v>140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9" t="s">
        <v>85</v>
      </c>
      <c r="BK123" s="218">
        <f>ROUND(I123*H123,2)</f>
        <v>0</v>
      </c>
      <c r="BL123" s="19" t="s">
        <v>147</v>
      </c>
      <c r="BM123" s="217" t="s">
        <v>1154</v>
      </c>
    </row>
    <row r="124" s="2" customFormat="1">
      <c r="A124" s="40"/>
      <c r="B124" s="41"/>
      <c r="C124" s="42"/>
      <c r="D124" s="219" t="s">
        <v>149</v>
      </c>
      <c r="E124" s="42"/>
      <c r="F124" s="220" t="s">
        <v>244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149</v>
      </c>
      <c r="AU124" s="19" t="s">
        <v>87</v>
      </c>
    </row>
    <row r="125" s="15" customFormat="1">
      <c r="A125" s="15"/>
      <c r="B125" s="246"/>
      <c r="C125" s="247"/>
      <c r="D125" s="219" t="s">
        <v>175</v>
      </c>
      <c r="E125" s="248" t="s">
        <v>75</v>
      </c>
      <c r="F125" s="249" t="s">
        <v>252</v>
      </c>
      <c r="G125" s="247"/>
      <c r="H125" s="248" t="s">
        <v>75</v>
      </c>
      <c r="I125" s="250"/>
      <c r="J125" s="247"/>
      <c r="K125" s="247"/>
      <c r="L125" s="251"/>
      <c r="M125" s="252"/>
      <c r="N125" s="253"/>
      <c r="O125" s="253"/>
      <c r="P125" s="253"/>
      <c r="Q125" s="253"/>
      <c r="R125" s="253"/>
      <c r="S125" s="253"/>
      <c r="T125" s="254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5" t="s">
        <v>175</v>
      </c>
      <c r="AU125" s="255" t="s">
        <v>87</v>
      </c>
      <c r="AV125" s="15" t="s">
        <v>85</v>
      </c>
      <c r="AW125" s="15" t="s">
        <v>38</v>
      </c>
      <c r="AX125" s="15" t="s">
        <v>77</v>
      </c>
      <c r="AY125" s="255" t="s">
        <v>140</v>
      </c>
    </row>
    <row r="126" s="13" customFormat="1">
      <c r="A126" s="13"/>
      <c r="B126" s="224"/>
      <c r="C126" s="225"/>
      <c r="D126" s="219" t="s">
        <v>175</v>
      </c>
      <c r="E126" s="226" t="s">
        <v>75</v>
      </c>
      <c r="F126" s="227" t="s">
        <v>1339</v>
      </c>
      <c r="G126" s="225"/>
      <c r="H126" s="228">
        <v>21.859999999999999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175</v>
      </c>
      <c r="AU126" s="234" t="s">
        <v>87</v>
      </c>
      <c r="AV126" s="13" t="s">
        <v>87</v>
      </c>
      <c r="AW126" s="13" t="s">
        <v>38</v>
      </c>
      <c r="AX126" s="13" t="s">
        <v>85</v>
      </c>
      <c r="AY126" s="234" t="s">
        <v>140</v>
      </c>
    </row>
    <row r="127" s="2" customFormat="1" ht="16.5" customHeight="1">
      <c r="A127" s="40"/>
      <c r="B127" s="41"/>
      <c r="C127" s="206" t="s">
        <v>211</v>
      </c>
      <c r="D127" s="206" t="s">
        <v>142</v>
      </c>
      <c r="E127" s="207" t="s">
        <v>1156</v>
      </c>
      <c r="F127" s="208" t="s">
        <v>1157</v>
      </c>
      <c r="G127" s="209" t="s">
        <v>172</v>
      </c>
      <c r="H127" s="210">
        <v>21.859999999999999</v>
      </c>
      <c r="I127" s="211"/>
      <c r="J127" s="212">
        <f>ROUND(I127*H127,2)</f>
        <v>0</v>
      </c>
      <c r="K127" s="208" t="s">
        <v>146</v>
      </c>
      <c r="L127" s="46"/>
      <c r="M127" s="213" t="s">
        <v>75</v>
      </c>
      <c r="N127" s="214" t="s">
        <v>47</v>
      </c>
      <c r="O127" s="86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7" t="s">
        <v>147</v>
      </c>
      <c r="AT127" s="217" t="s">
        <v>142</v>
      </c>
      <c r="AU127" s="217" t="s">
        <v>87</v>
      </c>
      <c r="AY127" s="19" t="s">
        <v>140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9" t="s">
        <v>85</v>
      </c>
      <c r="BK127" s="218">
        <f>ROUND(I127*H127,2)</f>
        <v>0</v>
      </c>
      <c r="BL127" s="19" t="s">
        <v>147</v>
      </c>
      <c r="BM127" s="217" t="s">
        <v>1340</v>
      </c>
    </row>
    <row r="128" s="2" customFormat="1">
      <c r="A128" s="40"/>
      <c r="B128" s="41"/>
      <c r="C128" s="42"/>
      <c r="D128" s="219" t="s">
        <v>149</v>
      </c>
      <c r="E128" s="42"/>
      <c r="F128" s="220" t="s">
        <v>1159</v>
      </c>
      <c r="G128" s="42"/>
      <c r="H128" s="42"/>
      <c r="I128" s="221"/>
      <c r="J128" s="42"/>
      <c r="K128" s="42"/>
      <c r="L128" s="46"/>
      <c r="M128" s="222"/>
      <c r="N128" s="22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149</v>
      </c>
      <c r="AU128" s="19" t="s">
        <v>87</v>
      </c>
    </row>
    <row r="129" s="15" customFormat="1">
      <c r="A129" s="15"/>
      <c r="B129" s="246"/>
      <c r="C129" s="247"/>
      <c r="D129" s="219" t="s">
        <v>175</v>
      </c>
      <c r="E129" s="248" t="s">
        <v>75</v>
      </c>
      <c r="F129" s="249" t="s">
        <v>252</v>
      </c>
      <c r="G129" s="247"/>
      <c r="H129" s="248" t="s">
        <v>75</v>
      </c>
      <c r="I129" s="250"/>
      <c r="J129" s="247"/>
      <c r="K129" s="247"/>
      <c r="L129" s="251"/>
      <c r="M129" s="252"/>
      <c r="N129" s="253"/>
      <c r="O129" s="253"/>
      <c r="P129" s="253"/>
      <c r="Q129" s="253"/>
      <c r="R129" s="253"/>
      <c r="S129" s="253"/>
      <c r="T129" s="254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5" t="s">
        <v>175</v>
      </c>
      <c r="AU129" s="255" t="s">
        <v>87</v>
      </c>
      <c r="AV129" s="15" t="s">
        <v>85</v>
      </c>
      <c r="AW129" s="15" t="s">
        <v>38</v>
      </c>
      <c r="AX129" s="15" t="s">
        <v>77</v>
      </c>
      <c r="AY129" s="255" t="s">
        <v>140</v>
      </c>
    </row>
    <row r="130" s="13" customFormat="1">
      <c r="A130" s="13"/>
      <c r="B130" s="224"/>
      <c r="C130" s="225"/>
      <c r="D130" s="219" t="s">
        <v>175</v>
      </c>
      <c r="E130" s="226" t="s">
        <v>75</v>
      </c>
      <c r="F130" s="227" t="s">
        <v>1339</v>
      </c>
      <c r="G130" s="225"/>
      <c r="H130" s="228">
        <v>21.859999999999999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175</v>
      </c>
      <c r="AU130" s="234" t="s">
        <v>87</v>
      </c>
      <c r="AV130" s="13" t="s">
        <v>87</v>
      </c>
      <c r="AW130" s="13" t="s">
        <v>38</v>
      </c>
      <c r="AX130" s="13" t="s">
        <v>85</v>
      </c>
      <c r="AY130" s="234" t="s">
        <v>140</v>
      </c>
    </row>
    <row r="131" s="2" customFormat="1" ht="21.75" customHeight="1">
      <c r="A131" s="40"/>
      <c r="B131" s="41"/>
      <c r="C131" s="206" t="s">
        <v>219</v>
      </c>
      <c r="D131" s="206" t="s">
        <v>142</v>
      </c>
      <c r="E131" s="207" t="s">
        <v>1160</v>
      </c>
      <c r="F131" s="208" t="s">
        <v>1161</v>
      </c>
      <c r="G131" s="209" t="s">
        <v>214</v>
      </c>
      <c r="H131" s="210">
        <v>145.70400000000001</v>
      </c>
      <c r="I131" s="211"/>
      <c r="J131" s="212">
        <f>ROUND(I131*H131,2)</f>
        <v>0</v>
      </c>
      <c r="K131" s="208" t="s">
        <v>146</v>
      </c>
      <c r="L131" s="46"/>
      <c r="M131" s="213" t="s">
        <v>75</v>
      </c>
      <c r="N131" s="214" t="s">
        <v>47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147</v>
      </c>
      <c r="AT131" s="217" t="s">
        <v>142</v>
      </c>
      <c r="AU131" s="217" t="s">
        <v>87</v>
      </c>
      <c r="AY131" s="19" t="s">
        <v>140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85</v>
      </c>
      <c r="BK131" s="218">
        <f>ROUND(I131*H131,2)</f>
        <v>0</v>
      </c>
      <c r="BL131" s="19" t="s">
        <v>147</v>
      </c>
      <c r="BM131" s="217" t="s">
        <v>1162</v>
      </c>
    </row>
    <row r="132" s="2" customFormat="1">
      <c r="A132" s="40"/>
      <c r="B132" s="41"/>
      <c r="C132" s="42"/>
      <c r="D132" s="219" t="s">
        <v>149</v>
      </c>
      <c r="E132" s="42"/>
      <c r="F132" s="220" t="s">
        <v>1163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149</v>
      </c>
      <c r="AU132" s="19" t="s">
        <v>87</v>
      </c>
    </row>
    <row r="133" s="13" customFormat="1">
      <c r="A133" s="13"/>
      <c r="B133" s="224"/>
      <c r="C133" s="225"/>
      <c r="D133" s="219" t="s">
        <v>175</v>
      </c>
      <c r="E133" s="226" t="s">
        <v>75</v>
      </c>
      <c r="F133" s="227" t="s">
        <v>1338</v>
      </c>
      <c r="G133" s="225"/>
      <c r="H133" s="228">
        <v>145.70400000000001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175</v>
      </c>
      <c r="AU133" s="234" t="s">
        <v>87</v>
      </c>
      <c r="AV133" s="13" t="s">
        <v>87</v>
      </c>
      <c r="AW133" s="13" t="s">
        <v>38</v>
      </c>
      <c r="AX133" s="13" t="s">
        <v>77</v>
      </c>
      <c r="AY133" s="234" t="s">
        <v>140</v>
      </c>
    </row>
    <row r="134" s="16" customFormat="1">
      <c r="A134" s="16"/>
      <c r="B134" s="256"/>
      <c r="C134" s="257"/>
      <c r="D134" s="219" t="s">
        <v>175</v>
      </c>
      <c r="E134" s="258" t="s">
        <v>75</v>
      </c>
      <c r="F134" s="259" t="s">
        <v>247</v>
      </c>
      <c r="G134" s="257"/>
      <c r="H134" s="260">
        <v>145.70400000000001</v>
      </c>
      <c r="I134" s="261"/>
      <c r="J134" s="257"/>
      <c r="K134" s="257"/>
      <c r="L134" s="262"/>
      <c r="M134" s="263"/>
      <c r="N134" s="264"/>
      <c r="O134" s="264"/>
      <c r="P134" s="264"/>
      <c r="Q134" s="264"/>
      <c r="R134" s="264"/>
      <c r="S134" s="264"/>
      <c r="T134" s="265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T134" s="266" t="s">
        <v>175</v>
      </c>
      <c r="AU134" s="266" t="s">
        <v>87</v>
      </c>
      <c r="AV134" s="16" t="s">
        <v>147</v>
      </c>
      <c r="AW134" s="16" t="s">
        <v>38</v>
      </c>
      <c r="AX134" s="16" t="s">
        <v>85</v>
      </c>
      <c r="AY134" s="266" t="s">
        <v>140</v>
      </c>
    </row>
    <row r="135" s="2" customFormat="1" ht="16.5" customHeight="1">
      <c r="A135" s="40"/>
      <c r="B135" s="41"/>
      <c r="C135" s="267" t="s">
        <v>224</v>
      </c>
      <c r="D135" s="267" t="s">
        <v>321</v>
      </c>
      <c r="E135" s="268" t="s">
        <v>1164</v>
      </c>
      <c r="F135" s="269" t="s">
        <v>1165</v>
      </c>
      <c r="G135" s="270" t="s">
        <v>1166</v>
      </c>
      <c r="H135" s="271">
        <v>4.3710000000000004</v>
      </c>
      <c r="I135" s="272"/>
      <c r="J135" s="273">
        <f>ROUND(I135*H135,2)</f>
        <v>0</v>
      </c>
      <c r="K135" s="269" t="s">
        <v>146</v>
      </c>
      <c r="L135" s="274"/>
      <c r="M135" s="275" t="s">
        <v>75</v>
      </c>
      <c r="N135" s="276" t="s">
        <v>47</v>
      </c>
      <c r="O135" s="86"/>
      <c r="P135" s="215">
        <f>O135*H135</f>
        <v>0</v>
      </c>
      <c r="Q135" s="215">
        <v>0.001</v>
      </c>
      <c r="R135" s="215">
        <f>Q135*H135</f>
        <v>0.0043710000000000008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186</v>
      </c>
      <c r="AT135" s="217" t="s">
        <v>321</v>
      </c>
      <c r="AU135" s="217" t="s">
        <v>87</v>
      </c>
      <c r="AY135" s="19" t="s">
        <v>140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85</v>
      </c>
      <c r="BK135" s="218">
        <f>ROUND(I135*H135,2)</f>
        <v>0</v>
      </c>
      <c r="BL135" s="19" t="s">
        <v>147</v>
      </c>
      <c r="BM135" s="217" t="s">
        <v>1167</v>
      </c>
    </row>
    <row r="136" s="2" customFormat="1">
      <c r="A136" s="40"/>
      <c r="B136" s="41"/>
      <c r="C136" s="42"/>
      <c r="D136" s="219" t="s">
        <v>149</v>
      </c>
      <c r="E136" s="42"/>
      <c r="F136" s="220" t="s">
        <v>1165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149</v>
      </c>
      <c r="AU136" s="19" t="s">
        <v>87</v>
      </c>
    </row>
    <row r="137" s="13" customFormat="1">
      <c r="A137" s="13"/>
      <c r="B137" s="224"/>
      <c r="C137" s="225"/>
      <c r="D137" s="219" t="s">
        <v>175</v>
      </c>
      <c r="E137" s="225"/>
      <c r="F137" s="227" t="s">
        <v>1341</v>
      </c>
      <c r="G137" s="225"/>
      <c r="H137" s="228">
        <v>4.3710000000000004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175</v>
      </c>
      <c r="AU137" s="234" t="s">
        <v>87</v>
      </c>
      <c r="AV137" s="13" t="s">
        <v>87</v>
      </c>
      <c r="AW137" s="13" t="s">
        <v>4</v>
      </c>
      <c r="AX137" s="13" t="s">
        <v>85</v>
      </c>
      <c r="AY137" s="234" t="s">
        <v>140</v>
      </c>
    </row>
    <row r="138" s="2" customFormat="1" ht="16.5" customHeight="1">
      <c r="A138" s="40"/>
      <c r="B138" s="41"/>
      <c r="C138" s="206" t="s">
        <v>929</v>
      </c>
      <c r="D138" s="206" t="s">
        <v>142</v>
      </c>
      <c r="E138" s="207" t="s">
        <v>1342</v>
      </c>
      <c r="F138" s="208" t="s">
        <v>1343</v>
      </c>
      <c r="G138" s="209" t="s">
        <v>214</v>
      </c>
      <c r="H138" s="210">
        <v>145.70400000000001</v>
      </c>
      <c r="I138" s="211"/>
      <c r="J138" s="212">
        <f>ROUND(I138*H138,2)</f>
        <v>0</v>
      </c>
      <c r="K138" s="208" t="s">
        <v>146</v>
      </c>
      <c r="L138" s="46"/>
      <c r="M138" s="213" t="s">
        <v>75</v>
      </c>
      <c r="N138" s="214" t="s">
        <v>47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147</v>
      </c>
      <c r="AT138" s="217" t="s">
        <v>142</v>
      </c>
      <c r="AU138" s="217" t="s">
        <v>87</v>
      </c>
      <c r="AY138" s="19" t="s">
        <v>140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85</v>
      </c>
      <c r="BK138" s="218">
        <f>ROUND(I138*H138,2)</f>
        <v>0</v>
      </c>
      <c r="BL138" s="19" t="s">
        <v>147</v>
      </c>
      <c r="BM138" s="217" t="s">
        <v>1344</v>
      </c>
    </row>
    <row r="139" s="2" customFormat="1">
      <c r="A139" s="40"/>
      <c r="B139" s="41"/>
      <c r="C139" s="42"/>
      <c r="D139" s="219" t="s">
        <v>149</v>
      </c>
      <c r="E139" s="42"/>
      <c r="F139" s="220" t="s">
        <v>1345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149</v>
      </c>
      <c r="AU139" s="19" t="s">
        <v>87</v>
      </c>
    </row>
    <row r="140" s="13" customFormat="1">
      <c r="A140" s="13"/>
      <c r="B140" s="224"/>
      <c r="C140" s="225"/>
      <c r="D140" s="219" t="s">
        <v>175</v>
      </c>
      <c r="E140" s="226" t="s">
        <v>75</v>
      </c>
      <c r="F140" s="227" t="s">
        <v>1338</v>
      </c>
      <c r="G140" s="225"/>
      <c r="H140" s="228">
        <v>145.70400000000001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175</v>
      </c>
      <c r="AU140" s="234" t="s">
        <v>87</v>
      </c>
      <c r="AV140" s="13" t="s">
        <v>87</v>
      </c>
      <c r="AW140" s="13" t="s">
        <v>38</v>
      </c>
      <c r="AX140" s="13" t="s">
        <v>77</v>
      </c>
      <c r="AY140" s="234" t="s">
        <v>140</v>
      </c>
    </row>
    <row r="141" s="16" customFormat="1">
      <c r="A141" s="16"/>
      <c r="B141" s="256"/>
      <c r="C141" s="257"/>
      <c r="D141" s="219" t="s">
        <v>175</v>
      </c>
      <c r="E141" s="258" t="s">
        <v>75</v>
      </c>
      <c r="F141" s="259" t="s">
        <v>247</v>
      </c>
      <c r="G141" s="257"/>
      <c r="H141" s="260">
        <v>145.70400000000001</v>
      </c>
      <c r="I141" s="261"/>
      <c r="J141" s="257"/>
      <c r="K141" s="257"/>
      <c r="L141" s="262"/>
      <c r="M141" s="263"/>
      <c r="N141" s="264"/>
      <c r="O141" s="264"/>
      <c r="P141" s="264"/>
      <c r="Q141" s="264"/>
      <c r="R141" s="264"/>
      <c r="S141" s="264"/>
      <c r="T141" s="265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T141" s="266" t="s">
        <v>175</v>
      </c>
      <c r="AU141" s="266" t="s">
        <v>87</v>
      </c>
      <c r="AV141" s="16" t="s">
        <v>147</v>
      </c>
      <c r="AW141" s="16" t="s">
        <v>38</v>
      </c>
      <c r="AX141" s="16" t="s">
        <v>85</v>
      </c>
      <c r="AY141" s="266" t="s">
        <v>140</v>
      </c>
    </row>
    <row r="142" s="12" customFormat="1" ht="22.8" customHeight="1">
      <c r="A142" s="12"/>
      <c r="B142" s="190"/>
      <c r="C142" s="191"/>
      <c r="D142" s="192" t="s">
        <v>76</v>
      </c>
      <c r="E142" s="204" t="s">
        <v>164</v>
      </c>
      <c r="F142" s="204" t="s">
        <v>1173</v>
      </c>
      <c r="G142" s="191"/>
      <c r="H142" s="191"/>
      <c r="I142" s="194"/>
      <c r="J142" s="205">
        <f>BK142</f>
        <v>0</v>
      </c>
      <c r="K142" s="191"/>
      <c r="L142" s="196"/>
      <c r="M142" s="197"/>
      <c r="N142" s="198"/>
      <c r="O142" s="198"/>
      <c r="P142" s="199">
        <f>SUM(P143:P177)</f>
        <v>0</v>
      </c>
      <c r="Q142" s="198"/>
      <c r="R142" s="199">
        <f>SUM(R143:R177)</f>
        <v>3.6109597600000001</v>
      </c>
      <c r="S142" s="198"/>
      <c r="T142" s="200">
        <f>SUM(T143:T177)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1" t="s">
        <v>85</v>
      </c>
      <c r="AT142" s="202" t="s">
        <v>76</v>
      </c>
      <c r="AU142" s="202" t="s">
        <v>85</v>
      </c>
      <c r="AY142" s="201" t="s">
        <v>140</v>
      </c>
      <c r="BK142" s="203">
        <f>SUM(BK143:BK177)</f>
        <v>0</v>
      </c>
    </row>
    <row r="143" s="2" customFormat="1" ht="16.5" customHeight="1">
      <c r="A143" s="40"/>
      <c r="B143" s="41"/>
      <c r="C143" s="206" t="s">
        <v>240</v>
      </c>
      <c r="D143" s="206" t="s">
        <v>142</v>
      </c>
      <c r="E143" s="207" t="s">
        <v>1179</v>
      </c>
      <c r="F143" s="208" t="s">
        <v>1180</v>
      </c>
      <c r="G143" s="209" t="s">
        <v>214</v>
      </c>
      <c r="H143" s="210">
        <v>8.1760000000000002</v>
      </c>
      <c r="I143" s="211"/>
      <c r="J143" s="212">
        <f>ROUND(I143*H143,2)</f>
        <v>0</v>
      </c>
      <c r="K143" s="208" t="s">
        <v>146</v>
      </c>
      <c r="L143" s="46"/>
      <c r="M143" s="213" t="s">
        <v>75</v>
      </c>
      <c r="N143" s="214" t="s">
        <v>47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147</v>
      </c>
      <c r="AT143" s="217" t="s">
        <v>142</v>
      </c>
      <c r="AU143" s="217" t="s">
        <v>87</v>
      </c>
      <c r="AY143" s="19" t="s">
        <v>140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85</v>
      </c>
      <c r="BK143" s="218">
        <f>ROUND(I143*H143,2)</f>
        <v>0</v>
      </c>
      <c r="BL143" s="19" t="s">
        <v>147</v>
      </c>
      <c r="BM143" s="217" t="s">
        <v>1181</v>
      </c>
    </row>
    <row r="144" s="2" customFormat="1">
      <c r="A144" s="40"/>
      <c r="B144" s="41"/>
      <c r="C144" s="42"/>
      <c r="D144" s="219" t="s">
        <v>149</v>
      </c>
      <c r="E144" s="42"/>
      <c r="F144" s="220" t="s">
        <v>1182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149</v>
      </c>
      <c r="AU144" s="19" t="s">
        <v>87</v>
      </c>
    </row>
    <row r="145" s="15" customFormat="1">
      <c r="A145" s="15"/>
      <c r="B145" s="246"/>
      <c r="C145" s="247"/>
      <c r="D145" s="219" t="s">
        <v>175</v>
      </c>
      <c r="E145" s="248" t="s">
        <v>75</v>
      </c>
      <c r="F145" s="249" t="s">
        <v>1323</v>
      </c>
      <c r="G145" s="247"/>
      <c r="H145" s="248" t="s">
        <v>75</v>
      </c>
      <c r="I145" s="250"/>
      <c r="J145" s="247"/>
      <c r="K145" s="247"/>
      <c r="L145" s="251"/>
      <c r="M145" s="252"/>
      <c r="N145" s="253"/>
      <c r="O145" s="253"/>
      <c r="P145" s="253"/>
      <c r="Q145" s="253"/>
      <c r="R145" s="253"/>
      <c r="S145" s="253"/>
      <c r="T145" s="25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5" t="s">
        <v>175</v>
      </c>
      <c r="AU145" s="255" t="s">
        <v>87</v>
      </c>
      <c r="AV145" s="15" t="s">
        <v>85</v>
      </c>
      <c r="AW145" s="15" t="s">
        <v>38</v>
      </c>
      <c r="AX145" s="15" t="s">
        <v>77</v>
      </c>
      <c r="AY145" s="255" t="s">
        <v>140</v>
      </c>
    </row>
    <row r="146" s="13" customFormat="1">
      <c r="A146" s="13"/>
      <c r="B146" s="224"/>
      <c r="C146" s="225"/>
      <c r="D146" s="219" t="s">
        <v>175</v>
      </c>
      <c r="E146" s="226" t="s">
        <v>75</v>
      </c>
      <c r="F146" s="227" t="s">
        <v>1325</v>
      </c>
      <c r="G146" s="225"/>
      <c r="H146" s="228">
        <v>8.1760000000000002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175</v>
      </c>
      <c r="AU146" s="234" t="s">
        <v>87</v>
      </c>
      <c r="AV146" s="13" t="s">
        <v>87</v>
      </c>
      <c r="AW146" s="13" t="s">
        <v>38</v>
      </c>
      <c r="AX146" s="13" t="s">
        <v>77</v>
      </c>
      <c r="AY146" s="234" t="s">
        <v>140</v>
      </c>
    </row>
    <row r="147" s="16" customFormat="1">
      <c r="A147" s="16"/>
      <c r="B147" s="256"/>
      <c r="C147" s="257"/>
      <c r="D147" s="219" t="s">
        <v>175</v>
      </c>
      <c r="E147" s="258" t="s">
        <v>75</v>
      </c>
      <c r="F147" s="259" t="s">
        <v>247</v>
      </c>
      <c r="G147" s="257"/>
      <c r="H147" s="260">
        <v>8.1760000000000002</v>
      </c>
      <c r="I147" s="261"/>
      <c r="J147" s="257"/>
      <c r="K147" s="257"/>
      <c r="L147" s="262"/>
      <c r="M147" s="263"/>
      <c r="N147" s="264"/>
      <c r="O147" s="264"/>
      <c r="P147" s="264"/>
      <c r="Q147" s="264"/>
      <c r="R147" s="264"/>
      <c r="S147" s="264"/>
      <c r="T147" s="265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66" t="s">
        <v>175</v>
      </c>
      <c r="AU147" s="266" t="s">
        <v>87</v>
      </c>
      <c r="AV147" s="16" t="s">
        <v>147</v>
      </c>
      <c r="AW147" s="16" t="s">
        <v>38</v>
      </c>
      <c r="AX147" s="16" t="s">
        <v>85</v>
      </c>
      <c r="AY147" s="266" t="s">
        <v>140</v>
      </c>
    </row>
    <row r="148" s="2" customFormat="1" ht="16.5" customHeight="1">
      <c r="A148" s="40"/>
      <c r="B148" s="41"/>
      <c r="C148" s="206" t="s">
        <v>8</v>
      </c>
      <c r="D148" s="206" t="s">
        <v>142</v>
      </c>
      <c r="E148" s="207" t="s">
        <v>1183</v>
      </c>
      <c r="F148" s="208" t="s">
        <v>1184</v>
      </c>
      <c r="G148" s="209" t="s">
        <v>214</v>
      </c>
      <c r="H148" s="210">
        <v>8.1760000000000002</v>
      </c>
      <c r="I148" s="211"/>
      <c r="J148" s="212">
        <f>ROUND(I148*H148,2)</f>
        <v>0</v>
      </c>
      <c r="K148" s="208" t="s">
        <v>146</v>
      </c>
      <c r="L148" s="46"/>
      <c r="M148" s="213" t="s">
        <v>75</v>
      </c>
      <c r="N148" s="214" t="s">
        <v>47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147</v>
      </c>
      <c r="AT148" s="217" t="s">
        <v>142</v>
      </c>
      <c r="AU148" s="217" t="s">
        <v>87</v>
      </c>
      <c r="AY148" s="19" t="s">
        <v>140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85</v>
      </c>
      <c r="BK148" s="218">
        <f>ROUND(I148*H148,2)</f>
        <v>0</v>
      </c>
      <c r="BL148" s="19" t="s">
        <v>147</v>
      </c>
      <c r="BM148" s="217" t="s">
        <v>1185</v>
      </c>
    </row>
    <row r="149" s="2" customFormat="1">
      <c r="A149" s="40"/>
      <c r="B149" s="41"/>
      <c r="C149" s="42"/>
      <c r="D149" s="219" t="s">
        <v>149</v>
      </c>
      <c r="E149" s="42"/>
      <c r="F149" s="220" t="s">
        <v>1186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149</v>
      </c>
      <c r="AU149" s="19" t="s">
        <v>87</v>
      </c>
    </row>
    <row r="150" s="2" customFormat="1">
      <c r="A150" s="40"/>
      <c r="B150" s="41"/>
      <c r="C150" s="42"/>
      <c r="D150" s="219" t="s">
        <v>378</v>
      </c>
      <c r="E150" s="42"/>
      <c r="F150" s="277" t="s">
        <v>1187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378</v>
      </c>
      <c r="AU150" s="19" t="s">
        <v>87</v>
      </c>
    </row>
    <row r="151" s="15" customFormat="1">
      <c r="A151" s="15"/>
      <c r="B151" s="246"/>
      <c r="C151" s="247"/>
      <c r="D151" s="219" t="s">
        <v>175</v>
      </c>
      <c r="E151" s="248" t="s">
        <v>75</v>
      </c>
      <c r="F151" s="249" t="s">
        <v>1323</v>
      </c>
      <c r="G151" s="247"/>
      <c r="H151" s="248" t="s">
        <v>75</v>
      </c>
      <c r="I151" s="250"/>
      <c r="J151" s="247"/>
      <c r="K151" s="247"/>
      <c r="L151" s="251"/>
      <c r="M151" s="252"/>
      <c r="N151" s="253"/>
      <c r="O151" s="253"/>
      <c r="P151" s="253"/>
      <c r="Q151" s="253"/>
      <c r="R151" s="253"/>
      <c r="S151" s="253"/>
      <c r="T151" s="25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5" t="s">
        <v>175</v>
      </c>
      <c r="AU151" s="255" t="s">
        <v>87</v>
      </c>
      <c r="AV151" s="15" t="s">
        <v>85</v>
      </c>
      <c r="AW151" s="15" t="s">
        <v>38</v>
      </c>
      <c r="AX151" s="15" t="s">
        <v>77</v>
      </c>
      <c r="AY151" s="255" t="s">
        <v>140</v>
      </c>
    </row>
    <row r="152" s="13" customFormat="1">
      <c r="A152" s="13"/>
      <c r="B152" s="224"/>
      <c r="C152" s="225"/>
      <c r="D152" s="219" t="s">
        <v>175</v>
      </c>
      <c r="E152" s="226" t="s">
        <v>75</v>
      </c>
      <c r="F152" s="227" t="s">
        <v>1325</v>
      </c>
      <c r="G152" s="225"/>
      <c r="H152" s="228">
        <v>8.1760000000000002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175</v>
      </c>
      <c r="AU152" s="234" t="s">
        <v>87</v>
      </c>
      <c r="AV152" s="13" t="s">
        <v>87</v>
      </c>
      <c r="AW152" s="13" t="s">
        <v>38</v>
      </c>
      <c r="AX152" s="13" t="s">
        <v>77</v>
      </c>
      <c r="AY152" s="234" t="s">
        <v>140</v>
      </c>
    </row>
    <row r="153" s="16" customFormat="1">
      <c r="A153" s="16"/>
      <c r="B153" s="256"/>
      <c r="C153" s="257"/>
      <c r="D153" s="219" t="s">
        <v>175</v>
      </c>
      <c r="E153" s="258" t="s">
        <v>75</v>
      </c>
      <c r="F153" s="259" t="s">
        <v>247</v>
      </c>
      <c r="G153" s="257"/>
      <c r="H153" s="260">
        <v>8.1760000000000002</v>
      </c>
      <c r="I153" s="261"/>
      <c r="J153" s="257"/>
      <c r="K153" s="257"/>
      <c r="L153" s="262"/>
      <c r="M153" s="263"/>
      <c r="N153" s="264"/>
      <c r="O153" s="264"/>
      <c r="P153" s="264"/>
      <c r="Q153" s="264"/>
      <c r="R153" s="264"/>
      <c r="S153" s="264"/>
      <c r="T153" s="265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66" t="s">
        <v>175</v>
      </c>
      <c r="AU153" s="266" t="s">
        <v>87</v>
      </c>
      <c r="AV153" s="16" t="s">
        <v>147</v>
      </c>
      <c r="AW153" s="16" t="s">
        <v>38</v>
      </c>
      <c r="AX153" s="16" t="s">
        <v>85</v>
      </c>
      <c r="AY153" s="266" t="s">
        <v>140</v>
      </c>
    </row>
    <row r="154" s="2" customFormat="1" ht="16.5" customHeight="1">
      <c r="A154" s="40"/>
      <c r="B154" s="41"/>
      <c r="C154" s="206" t="s">
        <v>254</v>
      </c>
      <c r="D154" s="206" t="s">
        <v>142</v>
      </c>
      <c r="E154" s="207" t="s">
        <v>1188</v>
      </c>
      <c r="F154" s="208" t="s">
        <v>1189</v>
      </c>
      <c r="G154" s="209" t="s">
        <v>214</v>
      </c>
      <c r="H154" s="210">
        <v>498.916</v>
      </c>
      <c r="I154" s="211"/>
      <c r="J154" s="212">
        <f>ROUND(I154*H154,2)</f>
        <v>0</v>
      </c>
      <c r="K154" s="208" t="s">
        <v>146</v>
      </c>
      <c r="L154" s="46"/>
      <c r="M154" s="213" t="s">
        <v>75</v>
      </c>
      <c r="N154" s="214" t="s">
        <v>47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147</v>
      </c>
      <c r="AT154" s="217" t="s">
        <v>142</v>
      </c>
      <c r="AU154" s="217" t="s">
        <v>87</v>
      </c>
      <c r="AY154" s="19" t="s">
        <v>140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85</v>
      </c>
      <c r="BK154" s="218">
        <f>ROUND(I154*H154,2)</f>
        <v>0</v>
      </c>
      <c r="BL154" s="19" t="s">
        <v>147</v>
      </c>
      <c r="BM154" s="217" t="s">
        <v>1190</v>
      </c>
    </row>
    <row r="155" s="2" customFormat="1">
      <c r="A155" s="40"/>
      <c r="B155" s="41"/>
      <c r="C155" s="42"/>
      <c r="D155" s="219" t="s">
        <v>149</v>
      </c>
      <c r="E155" s="42"/>
      <c r="F155" s="220" t="s">
        <v>1191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149</v>
      </c>
      <c r="AU155" s="19" t="s">
        <v>87</v>
      </c>
    </row>
    <row r="156" s="15" customFormat="1">
      <c r="A156" s="15"/>
      <c r="B156" s="246"/>
      <c r="C156" s="247"/>
      <c r="D156" s="219" t="s">
        <v>175</v>
      </c>
      <c r="E156" s="248" t="s">
        <v>75</v>
      </c>
      <c r="F156" s="249" t="s">
        <v>1323</v>
      </c>
      <c r="G156" s="247"/>
      <c r="H156" s="248" t="s">
        <v>75</v>
      </c>
      <c r="I156" s="250"/>
      <c r="J156" s="247"/>
      <c r="K156" s="247"/>
      <c r="L156" s="251"/>
      <c r="M156" s="252"/>
      <c r="N156" s="253"/>
      <c r="O156" s="253"/>
      <c r="P156" s="253"/>
      <c r="Q156" s="253"/>
      <c r="R156" s="253"/>
      <c r="S156" s="253"/>
      <c r="T156" s="25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5" t="s">
        <v>175</v>
      </c>
      <c r="AU156" s="255" t="s">
        <v>87</v>
      </c>
      <c r="AV156" s="15" t="s">
        <v>85</v>
      </c>
      <c r="AW156" s="15" t="s">
        <v>38</v>
      </c>
      <c r="AX156" s="15" t="s">
        <v>77</v>
      </c>
      <c r="AY156" s="255" t="s">
        <v>140</v>
      </c>
    </row>
    <row r="157" s="13" customFormat="1">
      <c r="A157" s="13"/>
      <c r="B157" s="224"/>
      <c r="C157" s="225"/>
      <c r="D157" s="219" t="s">
        <v>175</v>
      </c>
      <c r="E157" s="226" t="s">
        <v>75</v>
      </c>
      <c r="F157" s="227" t="s">
        <v>1324</v>
      </c>
      <c r="G157" s="225"/>
      <c r="H157" s="228">
        <v>466.81599999999997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175</v>
      </c>
      <c r="AU157" s="234" t="s">
        <v>87</v>
      </c>
      <c r="AV157" s="13" t="s">
        <v>87</v>
      </c>
      <c r="AW157" s="13" t="s">
        <v>38</v>
      </c>
      <c r="AX157" s="13" t="s">
        <v>77</v>
      </c>
      <c r="AY157" s="234" t="s">
        <v>140</v>
      </c>
    </row>
    <row r="158" s="13" customFormat="1">
      <c r="A158" s="13"/>
      <c r="B158" s="224"/>
      <c r="C158" s="225"/>
      <c r="D158" s="219" t="s">
        <v>175</v>
      </c>
      <c r="E158" s="226" t="s">
        <v>75</v>
      </c>
      <c r="F158" s="227" t="s">
        <v>1322</v>
      </c>
      <c r="G158" s="225"/>
      <c r="H158" s="228">
        <v>32.100000000000001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175</v>
      </c>
      <c r="AU158" s="234" t="s">
        <v>87</v>
      </c>
      <c r="AV158" s="13" t="s">
        <v>87</v>
      </c>
      <c r="AW158" s="13" t="s">
        <v>38</v>
      </c>
      <c r="AX158" s="13" t="s">
        <v>77</v>
      </c>
      <c r="AY158" s="234" t="s">
        <v>140</v>
      </c>
    </row>
    <row r="159" s="16" customFormat="1">
      <c r="A159" s="16"/>
      <c r="B159" s="256"/>
      <c r="C159" s="257"/>
      <c r="D159" s="219" t="s">
        <v>175</v>
      </c>
      <c r="E159" s="258" t="s">
        <v>75</v>
      </c>
      <c r="F159" s="259" t="s">
        <v>247</v>
      </c>
      <c r="G159" s="257"/>
      <c r="H159" s="260">
        <v>498.916</v>
      </c>
      <c r="I159" s="261"/>
      <c r="J159" s="257"/>
      <c r="K159" s="257"/>
      <c r="L159" s="262"/>
      <c r="M159" s="263"/>
      <c r="N159" s="264"/>
      <c r="O159" s="264"/>
      <c r="P159" s="264"/>
      <c r="Q159" s="264"/>
      <c r="R159" s="264"/>
      <c r="S159" s="264"/>
      <c r="T159" s="265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T159" s="266" t="s">
        <v>175</v>
      </c>
      <c r="AU159" s="266" t="s">
        <v>87</v>
      </c>
      <c r="AV159" s="16" t="s">
        <v>147</v>
      </c>
      <c r="AW159" s="16" t="s">
        <v>38</v>
      </c>
      <c r="AX159" s="16" t="s">
        <v>85</v>
      </c>
      <c r="AY159" s="266" t="s">
        <v>140</v>
      </c>
    </row>
    <row r="160" s="2" customFormat="1" ht="16.5" customHeight="1">
      <c r="A160" s="40"/>
      <c r="B160" s="41"/>
      <c r="C160" s="206" t="s">
        <v>263</v>
      </c>
      <c r="D160" s="206" t="s">
        <v>142</v>
      </c>
      <c r="E160" s="207" t="s">
        <v>1192</v>
      </c>
      <c r="F160" s="208" t="s">
        <v>1193</v>
      </c>
      <c r="G160" s="209" t="s">
        <v>214</v>
      </c>
      <c r="H160" s="210">
        <v>466.81599999999997</v>
      </c>
      <c r="I160" s="211"/>
      <c r="J160" s="212">
        <f>ROUND(I160*H160,2)</f>
        <v>0</v>
      </c>
      <c r="K160" s="208" t="s">
        <v>146</v>
      </c>
      <c r="L160" s="46"/>
      <c r="M160" s="213" t="s">
        <v>75</v>
      </c>
      <c r="N160" s="214" t="s">
        <v>47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147</v>
      </c>
      <c r="AT160" s="217" t="s">
        <v>142</v>
      </c>
      <c r="AU160" s="217" t="s">
        <v>87</v>
      </c>
      <c r="AY160" s="19" t="s">
        <v>140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85</v>
      </c>
      <c r="BK160" s="218">
        <f>ROUND(I160*H160,2)</f>
        <v>0</v>
      </c>
      <c r="BL160" s="19" t="s">
        <v>147</v>
      </c>
      <c r="BM160" s="217" t="s">
        <v>1194</v>
      </c>
    </row>
    <row r="161" s="2" customFormat="1">
      <c r="A161" s="40"/>
      <c r="B161" s="41"/>
      <c r="C161" s="42"/>
      <c r="D161" s="219" t="s">
        <v>149</v>
      </c>
      <c r="E161" s="42"/>
      <c r="F161" s="220" t="s">
        <v>1195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149</v>
      </c>
      <c r="AU161" s="19" t="s">
        <v>87</v>
      </c>
    </row>
    <row r="162" s="15" customFormat="1">
      <c r="A162" s="15"/>
      <c r="B162" s="246"/>
      <c r="C162" s="247"/>
      <c r="D162" s="219" t="s">
        <v>175</v>
      </c>
      <c r="E162" s="248" t="s">
        <v>75</v>
      </c>
      <c r="F162" s="249" t="s">
        <v>1323</v>
      </c>
      <c r="G162" s="247"/>
      <c r="H162" s="248" t="s">
        <v>75</v>
      </c>
      <c r="I162" s="250"/>
      <c r="J162" s="247"/>
      <c r="K162" s="247"/>
      <c r="L162" s="251"/>
      <c r="M162" s="252"/>
      <c r="N162" s="253"/>
      <c r="O162" s="253"/>
      <c r="P162" s="253"/>
      <c r="Q162" s="253"/>
      <c r="R162" s="253"/>
      <c r="S162" s="253"/>
      <c r="T162" s="25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5" t="s">
        <v>175</v>
      </c>
      <c r="AU162" s="255" t="s">
        <v>87</v>
      </c>
      <c r="AV162" s="15" t="s">
        <v>85</v>
      </c>
      <c r="AW162" s="15" t="s">
        <v>38</v>
      </c>
      <c r="AX162" s="15" t="s">
        <v>77</v>
      </c>
      <c r="AY162" s="255" t="s">
        <v>140</v>
      </c>
    </row>
    <row r="163" s="13" customFormat="1">
      <c r="A163" s="13"/>
      <c r="B163" s="224"/>
      <c r="C163" s="225"/>
      <c r="D163" s="219" t="s">
        <v>175</v>
      </c>
      <c r="E163" s="226" t="s">
        <v>75</v>
      </c>
      <c r="F163" s="227" t="s">
        <v>1324</v>
      </c>
      <c r="G163" s="225"/>
      <c r="H163" s="228">
        <v>466.81599999999997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175</v>
      </c>
      <c r="AU163" s="234" t="s">
        <v>87</v>
      </c>
      <c r="AV163" s="13" t="s">
        <v>87</v>
      </c>
      <c r="AW163" s="13" t="s">
        <v>38</v>
      </c>
      <c r="AX163" s="13" t="s">
        <v>77</v>
      </c>
      <c r="AY163" s="234" t="s">
        <v>140</v>
      </c>
    </row>
    <row r="164" s="16" customFormat="1">
      <c r="A164" s="16"/>
      <c r="B164" s="256"/>
      <c r="C164" s="257"/>
      <c r="D164" s="219" t="s">
        <v>175</v>
      </c>
      <c r="E164" s="258" t="s">
        <v>75</v>
      </c>
      <c r="F164" s="259" t="s">
        <v>247</v>
      </c>
      <c r="G164" s="257"/>
      <c r="H164" s="260">
        <v>466.81599999999997</v>
      </c>
      <c r="I164" s="261"/>
      <c r="J164" s="257"/>
      <c r="K164" s="257"/>
      <c r="L164" s="262"/>
      <c r="M164" s="263"/>
      <c r="N164" s="264"/>
      <c r="O164" s="264"/>
      <c r="P164" s="264"/>
      <c r="Q164" s="264"/>
      <c r="R164" s="264"/>
      <c r="S164" s="264"/>
      <c r="T164" s="265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T164" s="266" t="s">
        <v>175</v>
      </c>
      <c r="AU164" s="266" t="s">
        <v>87</v>
      </c>
      <c r="AV164" s="16" t="s">
        <v>147</v>
      </c>
      <c r="AW164" s="16" t="s">
        <v>38</v>
      </c>
      <c r="AX164" s="16" t="s">
        <v>85</v>
      </c>
      <c r="AY164" s="266" t="s">
        <v>140</v>
      </c>
    </row>
    <row r="165" s="2" customFormat="1" ht="16.5" customHeight="1">
      <c r="A165" s="40"/>
      <c r="B165" s="41"/>
      <c r="C165" s="206" t="s">
        <v>269</v>
      </c>
      <c r="D165" s="206" t="s">
        <v>142</v>
      </c>
      <c r="E165" s="207" t="s">
        <v>1196</v>
      </c>
      <c r="F165" s="208" t="s">
        <v>1197</v>
      </c>
      <c r="G165" s="209" t="s">
        <v>214</v>
      </c>
      <c r="H165" s="210">
        <v>466.81599999999997</v>
      </c>
      <c r="I165" s="211"/>
      <c r="J165" s="212">
        <f>ROUND(I165*H165,2)</f>
        <v>0</v>
      </c>
      <c r="K165" s="208" t="s">
        <v>146</v>
      </c>
      <c r="L165" s="46"/>
      <c r="M165" s="213" t="s">
        <v>75</v>
      </c>
      <c r="N165" s="214" t="s">
        <v>47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147</v>
      </c>
      <c r="AT165" s="217" t="s">
        <v>142</v>
      </c>
      <c r="AU165" s="217" t="s">
        <v>87</v>
      </c>
      <c r="AY165" s="19" t="s">
        <v>140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85</v>
      </c>
      <c r="BK165" s="218">
        <f>ROUND(I165*H165,2)</f>
        <v>0</v>
      </c>
      <c r="BL165" s="19" t="s">
        <v>147</v>
      </c>
      <c r="BM165" s="217" t="s">
        <v>1198</v>
      </c>
    </row>
    <row r="166" s="2" customFormat="1">
      <c r="A166" s="40"/>
      <c r="B166" s="41"/>
      <c r="C166" s="42"/>
      <c r="D166" s="219" t="s">
        <v>149</v>
      </c>
      <c r="E166" s="42"/>
      <c r="F166" s="220" t="s">
        <v>1199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149</v>
      </c>
      <c r="AU166" s="19" t="s">
        <v>87</v>
      </c>
    </row>
    <row r="167" s="15" customFormat="1">
      <c r="A167" s="15"/>
      <c r="B167" s="246"/>
      <c r="C167" s="247"/>
      <c r="D167" s="219" t="s">
        <v>175</v>
      </c>
      <c r="E167" s="248" t="s">
        <v>75</v>
      </c>
      <c r="F167" s="249" t="s">
        <v>1323</v>
      </c>
      <c r="G167" s="247"/>
      <c r="H167" s="248" t="s">
        <v>75</v>
      </c>
      <c r="I167" s="250"/>
      <c r="J167" s="247"/>
      <c r="K167" s="247"/>
      <c r="L167" s="251"/>
      <c r="M167" s="252"/>
      <c r="N167" s="253"/>
      <c r="O167" s="253"/>
      <c r="P167" s="253"/>
      <c r="Q167" s="253"/>
      <c r="R167" s="253"/>
      <c r="S167" s="253"/>
      <c r="T167" s="254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5" t="s">
        <v>175</v>
      </c>
      <c r="AU167" s="255" t="s">
        <v>87</v>
      </c>
      <c r="AV167" s="15" t="s">
        <v>85</v>
      </c>
      <c r="AW167" s="15" t="s">
        <v>38</v>
      </c>
      <c r="AX167" s="15" t="s">
        <v>77</v>
      </c>
      <c r="AY167" s="255" t="s">
        <v>140</v>
      </c>
    </row>
    <row r="168" s="13" customFormat="1">
      <c r="A168" s="13"/>
      <c r="B168" s="224"/>
      <c r="C168" s="225"/>
      <c r="D168" s="219" t="s">
        <v>175</v>
      </c>
      <c r="E168" s="226" t="s">
        <v>75</v>
      </c>
      <c r="F168" s="227" t="s">
        <v>1324</v>
      </c>
      <c r="G168" s="225"/>
      <c r="H168" s="228">
        <v>466.81599999999997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175</v>
      </c>
      <c r="AU168" s="234" t="s">
        <v>87</v>
      </c>
      <c r="AV168" s="13" t="s">
        <v>87</v>
      </c>
      <c r="AW168" s="13" t="s">
        <v>38</v>
      </c>
      <c r="AX168" s="13" t="s">
        <v>77</v>
      </c>
      <c r="AY168" s="234" t="s">
        <v>140</v>
      </c>
    </row>
    <row r="169" s="16" customFormat="1">
      <c r="A169" s="16"/>
      <c r="B169" s="256"/>
      <c r="C169" s="257"/>
      <c r="D169" s="219" t="s">
        <v>175</v>
      </c>
      <c r="E169" s="258" t="s">
        <v>75</v>
      </c>
      <c r="F169" s="259" t="s">
        <v>247</v>
      </c>
      <c r="G169" s="257"/>
      <c r="H169" s="260">
        <v>466.81599999999997</v>
      </c>
      <c r="I169" s="261"/>
      <c r="J169" s="257"/>
      <c r="K169" s="257"/>
      <c r="L169" s="262"/>
      <c r="M169" s="263"/>
      <c r="N169" s="264"/>
      <c r="O169" s="264"/>
      <c r="P169" s="264"/>
      <c r="Q169" s="264"/>
      <c r="R169" s="264"/>
      <c r="S169" s="264"/>
      <c r="T169" s="265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66" t="s">
        <v>175</v>
      </c>
      <c r="AU169" s="266" t="s">
        <v>87</v>
      </c>
      <c r="AV169" s="16" t="s">
        <v>147</v>
      </c>
      <c r="AW169" s="16" t="s">
        <v>38</v>
      </c>
      <c r="AX169" s="16" t="s">
        <v>85</v>
      </c>
      <c r="AY169" s="266" t="s">
        <v>140</v>
      </c>
    </row>
    <row r="170" s="2" customFormat="1" ht="16.5" customHeight="1">
      <c r="A170" s="40"/>
      <c r="B170" s="41"/>
      <c r="C170" s="206" t="s">
        <v>274</v>
      </c>
      <c r="D170" s="206" t="s">
        <v>142</v>
      </c>
      <c r="E170" s="207" t="s">
        <v>1200</v>
      </c>
      <c r="F170" s="208" t="s">
        <v>1201</v>
      </c>
      <c r="G170" s="209" t="s">
        <v>214</v>
      </c>
      <c r="H170" s="210">
        <v>466.81599999999997</v>
      </c>
      <c r="I170" s="211"/>
      <c r="J170" s="212">
        <f>ROUND(I170*H170,2)</f>
        <v>0</v>
      </c>
      <c r="K170" s="208" t="s">
        <v>146</v>
      </c>
      <c r="L170" s="46"/>
      <c r="M170" s="213" t="s">
        <v>75</v>
      </c>
      <c r="N170" s="214" t="s">
        <v>47</v>
      </c>
      <c r="O170" s="86"/>
      <c r="P170" s="215">
        <f>O170*H170</f>
        <v>0</v>
      </c>
      <c r="Q170" s="215">
        <v>0.00060999999999999997</v>
      </c>
      <c r="R170" s="215">
        <f>Q170*H170</f>
        <v>0.28475775999999997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147</v>
      </c>
      <c r="AT170" s="217" t="s">
        <v>142</v>
      </c>
      <c r="AU170" s="217" t="s">
        <v>87</v>
      </c>
      <c r="AY170" s="19" t="s">
        <v>140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85</v>
      </c>
      <c r="BK170" s="218">
        <f>ROUND(I170*H170,2)</f>
        <v>0</v>
      </c>
      <c r="BL170" s="19" t="s">
        <v>147</v>
      </c>
      <c r="BM170" s="217" t="s">
        <v>1202</v>
      </c>
    </row>
    <row r="171" s="2" customFormat="1">
      <c r="A171" s="40"/>
      <c r="B171" s="41"/>
      <c r="C171" s="42"/>
      <c r="D171" s="219" t="s">
        <v>149</v>
      </c>
      <c r="E171" s="42"/>
      <c r="F171" s="220" t="s">
        <v>1203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149</v>
      </c>
      <c r="AU171" s="19" t="s">
        <v>87</v>
      </c>
    </row>
    <row r="172" s="15" customFormat="1">
      <c r="A172" s="15"/>
      <c r="B172" s="246"/>
      <c r="C172" s="247"/>
      <c r="D172" s="219" t="s">
        <v>175</v>
      </c>
      <c r="E172" s="248" t="s">
        <v>75</v>
      </c>
      <c r="F172" s="249" t="s">
        <v>1323</v>
      </c>
      <c r="G172" s="247"/>
      <c r="H172" s="248" t="s">
        <v>75</v>
      </c>
      <c r="I172" s="250"/>
      <c r="J172" s="247"/>
      <c r="K172" s="247"/>
      <c r="L172" s="251"/>
      <c r="M172" s="252"/>
      <c r="N172" s="253"/>
      <c r="O172" s="253"/>
      <c r="P172" s="253"/>
      <c r="Q172" s="253"/>
      <c r="R172" s="253"/>
      <c r="S172" s="253"/>
      <c r="T172" s="254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5" t="s">
        <v>175</v>
      </c>
      <c r="AU172" s="255" t="s">
        <v>87</v>
      </c>
      <c r="AV172" s="15" t="s">
        <v>85</v>
      </c>
      <c r="AW172" s="15" t="s">
        <v>38</v>
      </c>
      <c r="AX172" s="15" t="s">
        <v>77</v>
      </c>
      <c r="AY172" s="255" t="s">
        <v>140</v>
      </c>
    </row>
    <row r="173" s="13" customFormat="1">
      <c r="A173" s="13"/>
      <c r="B173" s="224"/>
      <c r="C173" s="225"/>
      <c r="D173" s="219" t="s">
        <v>175</v>
      </c>
      <c r="E173" s="226" t="s">
        <v>75</v>
      </c>
      <c r="F173" s="227" t="s">
        <v>1324</v>
      </c>
      <c r="G173" s="225"/>
      <c r="H173" s="228">
        <v>466.81599999999997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175</v>
      </c>
      <c r="AU173" s="234" t="s">
        <v>87</v>
      </c>
      <c r="AV173" s="13" t="s">
        <v>87</v>
      </c>
      <c r="AW173" s="13" t="s">
        <v>38</v>
      </c>
      <c r="AX173" s="13" t="s">
        <v>77</v>
      </c>
      <c r="AY173" s="234" t="s">
        <v>140</v>
      </c>
    </row>
    <row r="174" s="16" customFormat="1">
      <c r="A174" s="16"/>
      <c r="B174" s="256"/>
      <c r="C174" s="257"/>
      <c r="D174" s="219" t="s">
        <v>175</v>
      </c>
      <c r="E174" s="258" t="s">
        <v>75</v>
      </c>
      <c r="F174" s="259" t="s">
        <v>247</v>
      </c>
      <c r="G174" s="257"/>
      <c r="H174" s="260">
        <v>466.81599999999997</v>
      </c>
      <c r="I174" s="261"/>
      <c r="J174" s="257"/>
      <c r="K174" s="257"/>
      <c r="L174" s="262"/>
      <c r="M174" s="263"/>
      <c r="N174" s="264"/>
      <c r="O174" s="264"/>
      <c r="P174" s="264"/>
      <c r="Q174" s="264"/>
      <c r="R174" s="264"/>
      <c r="S174" s="264"/>
      <c r="T174" s="265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66" t="s">
        <v>175</v>
      </c>
      <c r="AU174" s="266" t="s">
        <v>87</v>
      </c>
      <c r="AV174" s="16" t="s">
        <v>147</v>
      </c>
      <c r="AW174" s="16" t="s">
        <v>38</v>
      </c>
      <c r="AX174" s="16" t="s">
        <v>85</v>
      </c>
      <c r="AY174" s="266" t="s">
        <v>140</v>
      </c>
    </row>
    <row r="175" s="2" customFormat="1" ht="16.5" customHeight="1">
      <c r="A175" s="40"/>
      <c r="B175" s="41"/>
      <c r="C175" s="206" t="s">
        <v>279</v>
      </c>
      <c r="D175" s="206" t="s">
        <v>142</v>
      </c>
      <c r="E175" s="207" t="s">
        <v>1346</v>
      </c>
      <c r="F175" s="208" t="s">
        <v>1347</v>
      </c>
      <c r="G175" s="209" t="s">
        <v>214</v>
      </c>
      <c r="H175" s="210">
        <v>32.100000000000001</v>
      </c>
      <c r="I175" s="211"/>
      <c r="J175" s="212">
        <f>ROUND(I175*H175,2)</f>
        <v>0</v>
      </c>
      <c r="K175" s="208" t="s">
        <v>146</v>
      </c>
      <c r="L175" s="46"/>
      <c r="M175" s="213" t="s">
        <v>75</v>
      </c>
      <c r="N175" s="214" t="s">
        <v>47</v>
      </c>
      <c r="O175" s="86"/>
      <c r="P175" s="215">
        <f>O175*H175</f>
        <v>0</v>
      </c>
      <c r="Q175" s="215">
        <v>0.10362</v>
      </c>
      <c r="R175" s="215">
        <f>Q175*H175</f>
        <v>3.3262020000000003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147</v>
      </c>
      <c r="AT175" s="217" t="s">
        <v>142</v>
      </c>
      <c r="AU175" s="217" t="s">
        <v>87</v>
      </c>
      <c r="AY175" s="19" t="s">
        <v>140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85</v>
      </c>
      <c r="BK175" s="218">
        <f>ROUND(I175*H175,2)</f>
        <v>0</v>
      </c>
      <c r="BL175" s="19" t="s">
        <v>147</v>
      </c>
      <c r="BM175" s="217" t="s">
        <v>1348</v>
      </c>
    </row>
    <row r="176" s="2" customFormat="1">
      <c r="A176" s="40"/>
      <c r="B176" s="41"/>
      <c r="C176" s="42"/>
      <c r="D176" s="219" t="s">
        <v>149</v>
      </c>
      <c r="E176" s="42"/>
      <c r="F176" s="220" t="s">
        <v>1349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149</v>
      </c>
      <c r="AU176" s="19" t="s">
        <v>87</v>
      </c>
    </row>
    <row r="177" s="13" customFormat="1">
      <c r="A177" s="13"/>
      <c r="B177" s="224"/>
      <c r="C177" s="225"/>
      <c r="D177" s="219" t="s">
        <v>175</v>
      </c>
      <c r="E177" s="226" t="s">
        <v>75</v>
      </c>
      <c r="F177" s="227" t="s">
        <v>1322</v>
      </c>
      <c r="G177" s="225"/>
      <c r="H177" s="228">
        <v>32.100000000000001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175</v>
      </c>
      <c r="AU177" s="234" t="s">
        <v>87</v>
      </c>
      <c r="AV177" s="13" t="s">
        <v>87</v>
      </c>
      <c r="AW177" s="13" t="s">
        <v>38</v>
      </c>
      <c r="AX177" s="13" t="s">
        <v>85</v>
      </c>
      <c r="AY177" s="234" t="s">
        <v>140</v>
      </c>
    </row>
    <row r="178" s="12" customFormat="1" ht="22.8" customHeight="1">
      <c r="A178" s="12"/>
      <c r="B178" s="190"/>
      <c r="C178" s="191"/>
      <c r="D178" s="192" t="s">
        <v>76</v>
      </c>
      <c r="E178" s="204" t="s">
        <v>206</v>
      </c>
      <c r="F178" s="204" t="s">
        <v>861</v>
      </c>
      <c r="G178" s="191"/>
      <c r="H178" s="191"/>
      <c r="I178" s="194"/>
      <c r="J178" s="205">
        <f>BK178</f>
        <v>0</v>
      </c>
      <c r="K178" s="191"/>
      <c r="L178" s="196"/>
      <c r="M178" s="197"/>
      <c r="N178" s="198"/>
      <c r="O178" s="198"/>
      <c r="P178" s="199">
        <f>SUM(P179:P205)</f>
        <v>0</v>
      </c>
      <c r="Q178" s="198"/>
      <c r="R178" s="199">
        <f>SUM(R179:R205)</f>
        <v>14.335520000000001</v>
      </c>
      <c r="S178" s="198"/>
      <c r="T178" s="200">
        <f>SUM(T179:T205)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1" t="s">
        <v>85</v>
      </c>
      <c r="AT178" s="202" t="s">
        <v>76</v>
      </c>
      <c r="AU178" s="202" t="s">
        <v>85</v>
      </c>
      <c r="AY178" s="201" t="s">
        <v>140</v>
      </c>
      <c r="BK178" s="203">
        <f>SUM(BK179:BK205)</f>
        <v>0</v>
      </c>
    </row>
    <row r="179" s="2" customFormat="1" ht="16.5" customHeight="1">
      <c r="A179" s="40"/>
      <c r="B179" s="41"/>
      <c r="C179" s="206" t="s">
        <v>7</v>
      </c>
      <c r="D179" s="206" t="s">
        <v>142</v>
      </c>
      <c r="E179" s="207" t="s">
        <v>1212</v>
      </c>
      <c r="F179" s="208" t="s">
        <v>1213</v>
      </c>
      <c r="G179" s="209" t="s">
        <v>145</v>
      </c>
      <c r="H179" s="210">
        <v>8</v>
      </c>
      <c r="I179" s="211"/>
      <c r="J179" s="212">
        <f>ROUND(I179*H179,2)</f>
        <v>0</v>
      </c>
      <c r="K179" s="208" t="s">
        <v>146</v>
      </c>
      <c r="L179" s="46"/>
      <c r="M179" s="213" t="s">
        <v>75</v>
      </c>
      <c r="N179" s="214" t="s">
        <v>47</v>
      </c>
      <c r="O179" s="86"/>
      <c r="P179" s="215">
        <f>O179*H179</f>
        <v>0</v>
      </c>
      <c r="Q179" s="215">
        <v>0.20219000000000001</v>
      </c>
      <c r="R179" s="215">
        <f>Q179*H179</f>
        <v>1.6175200000000001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147</v>
      </c>
      <c r="AT179" s="217" t="s">
        <v>142</v>
      </c>
      <c r="AU179" s="217" t="s">
        <v>87</v>
      </c>
      <c r="AY179" s="19" t="s">
        <v>140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85</v>
      </c>
      <c r="BK179" s="218">
        <f>ROUND(I179*H179,2)</f>
        <v>0</v>
      </c>
      <c r="BL179" s="19" t="s">
        <v>147</v>
      </c>
      <c r="BM179" s="217" t="s">
        <v>1214</v>
      </c>
    </row>
    <row r="180" s="2" customFormat="1">
      <c r="A180" s="40"/>
      <c r="B180" s="41"/>
      <c r="C180" s="42"/>
      <c r="D180" s="219" t="s">
        <v>149</v>
      </c>
      <c r="E180" s="42"/>
      <c r="F180" s="220" t="s">
        <v>1215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149</v>
      </c>
      <c r="AU180" s="19" t="s">
        <v>87</v>
      </c>
    </row>
    <row r="181" s="13" customFormat="1">
      <c r="A181" s="13"/>
      <c r="B181" s="224"/>
      <c r="C181" s="225"/>
      <c r="D181" s="219" t="s">
        <v>175</v>
      </c>
      <c r="E181" s="226" t="s">
        <v>75</v>
      </c>
      <c r="F181" s="227" t="s">
        <v>1332</v>
      </c>
      <c r="G181" s="225"/>
      <c r="H181" s="228">
        <v>8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175</v>
      </c>
      <c r="AU181" s="234" t="s">
        <v>87</v>
      </c>
      <c r="AV181" s="13" t="s">
        <v>87</v>
      </c>
      <c r="AW181" s="13" t="s">
        <v>38</v>
      </c>
      <c r="AX181" s="13" t="s">
        <v>85</v>
      </c>
      <c r="AY181" s="234" t="s">
        <v>140</v>
      </c>
    </row>
    <row r="182" s="2" customFormat="1" ht="16.5" customHeight="1">
      <c r="A182" s="40"/>
      <c r="B182" s="41"/>
      <c r="C182" s="267" t="s">
        <v>290</v>
      </c>
      <c r="D182" s="267" t="s">
        <v>321</v>
      </c>
      <c r="E182" s="268" t="s">
        <v>1216</v>
      </c>
      <c r="F182" s="269" t="s">
        <v>1217</v>
      </c>
      <c r="G182" s="270" t="s">
        <v>145</v>
      </c>
      <c r="H182" s="271">
        <v>2</v>
      </c>
      <c r="I182" s="272"/>
      <c r="J182" s="273">
        <f>ROUND(I182*H182,2)</f>
        <v>0</v>
      </c>
      <c r="K182" s="269" t="s">
        <v>146</v>
      </c>
      <c r="L182" s="274"/>
      <c r="M182" s="275" t="s">
        <v>75</v>
      </c>
      <c r="N182" s="276" t="s">
        <v>47</v>
      </c>
      <c r="O182" s="86"/>
      <c r="P182" s="215">
        <f>O182*H182</f>
        <v>0</v>
      </c>
      <c r="Q182" s="215">
        <v>0.080000000000000002</v>
      </c>
      <c r="R182" s="215">
        <f>Q182*H182</f>
        <v>0.16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186</v>
      </c>
      <c r="AT182" s="217" t="s">
        <v>321</v>
      </c>
      <c r="AU182" s="217" t="s">
        <v>87</v>
      </c>
      <c r="AY182" s="19" t="s">
        <v>140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85</v>
      </c>
      <c r="BK182" s="218">
        <f>ROUND(I182*H182,2)</f>
        <v>0</v>
      </c>
      <c r="BL182" s="19" t="s">
        <v>147</v>
      </c>
      <c r="BM182" s="217" t="s">
        <v>1218</v>
      </c>
    </row>
    <row r="183" s="2" customFormat="1">
      <c r="A183" s="40"/>
      <c r="B183" s="41"/>
      <c r="C183" s="42"/>
      <c r="D183" s="219" t="s">
        <v>149</v>
      </c>
      <c r="E183" s="42"/>
      <c r="F183" s="220" t="s">
        <v>1217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149</v>
      </c>
      <c r="AU183" s="19" t="s">
        <v>87</v>
      </c>
    </row>
    <row r="184" s="13" customFormat="1">
      <c r="A184" s="13"/>
      <c r="B184" s="224"/>
      <c r="C184" s="225"/>
      <c r="D184" s="219" t="s">
        <v>175</v>
      </c>
      <c r="E184" s="226" t="s">
        <v>75</v>
      </c>
      <c r="F184" s="227" t="s">
        <v>1350</v>
      </c>
      <c r="G184" s="225"/>
      <c r="H184" s="228">
        <v>2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175</v>
      </c>
      <c r="AU184" s="234" t="s">
        <v>87</v>
      </c>
      <c r="AV184" s="13" t="s">
        <v>87</v>
      </c>
      <c r="AW184" s="13" t="s">
        <v>38</v>
      </c>
      <c r="AX184" s="13" t="s">
        <v>85</v>
      </c>
      <c r="AY184" s="234" t="s">
        <v>140</v>
      </c>
    </row>
    <row r="185" s="2" customFormat="1" ht="16.5" customHeight="1">
      <c r="A185" s="40"/>
      <c r="B185" s="41"/>
      <c r="C185" s="206" t="s">
        <v>296</v>
      </c>
      <c r="D185" s="206" t="s">
        <v>142</v>
      </c>
      <c r="E185" s="207" t="s">
        <v>1220</v>
      </c>
      <c r="F185" s="208" t="s">
        <v>1221</v>
      </c>
      <c r="G185" s="209" t="s">
        <v>145</v>
      </c>
      <c r="H185" s="210">
        <v>70</v>
      </c>
      <c r="I185" s="211"/>
      <c r="J185" s="212">
        <f>ROUND(I185*H185,2)</f>
        <v>0</v>
      </c>
      <c r="K185" s="208" t="s">
        <v>146</v>
      </c>
      <c r="L185" s="46"/>
      <c r="M185" s="213" t="s">
        <v>75</v>
      </c>
      <c r="N185" s="214" t="s">
        <v>47</v>
      </c>
      <c r="O185" s="86"/>
      <c r="P185" s="215">
        <f>O185*H185</f>
        <v>0</v>
      </c>
      <c r="Q185" s="215">
        <v>0.15540000000000001</v>
      </c>
      <c r="R185" s="215">
        <f>Q185*H185</f>
        <v>10.878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147</v>
      </c>
      <c r="AT185" s="217" t="s">
        <v>142</v>
      </c>
      <c r="AU185" s="217" t="s">
        <v>87</v>
      </c>
      <c r="AY185" s="19" t="s">
        <v>140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85</v>
      </c>
      <c r="BK185" s="218">
        <f>ROUND(I185*H185,2)</f>
        <v>0</v>
      </c>
      <c r="BL185" s="19" t="s">
        <v>147</v>
      </c>
      <c r="BM185" s="217" t="s">
        <v>1222</v>
      </c>
    </row>
    <row r="186" s="2" customFormat="1">
      <c r="A186" s="40"/>
      <c r="B186" s="41"/>
      <c r="C186" s="42"/>
      <c r="D186" s="219" t="s">
        <v>149</v>
      </c>
      <c r="E186" s="42"/>
      <c r="F186" s="220" t="s">
        <v>1223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149</v>
      </c>
      <c r="AU186" s="19" t="s">
        <v>87</v>
      </c>
    </row>
    <row r="187" s="13" customFormat="1">
      <c r="A187" s="13"/>
      <c r="B187" s="224"/>
      <c r="C187" s="225"/>
      <c r="D187" s="219" t="s">
        <v>175</v>
      </c>
      <c r="E187" s="226" t="s">
        <v>75</v>
      </c>
      <c r="F187" s="227" t="s">
        <v>1333</v>
      </c>
      <c r="G187" s="225"/>
      <c r="H187" s="228">
        <v>70</v>
      </c>
      <c r="I187" s="229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175</v>
      </c>
      <c r="AU187" s="234" t="s">
        <v>87</v>
      </c>
      <c r="AV187" s="13" t="s">
        <v>87</v>
      </c>
      <c r="AW187" s="13" t="s">
        <v>38</v>
      </c>
      <c r="AX187" s="13" t="s">
        <v>85</v>
      </c>
      <c r="AY187" s="234" t="s">
        <v>140</v>
      </c>
    </row>
    <row r="188" s="2" customFormat="1" ht="16.5" customHeight="1">
      <c r="A188" s="40"/>
      <c r="B188" s="41"/>
      <c r="C188" s="267" t="s">
        <v>303</v>
      </c>
      <c r="D188" s="267" t="s">
        <v>321</v>
      </c>
      <c r="E188" s="268" t="s">
        <v>1216</v>
      </c>
      <c r="F188" s="269" t="s">
        <v>1217</v>
      </c>
      <c r="G188" s="270" t="s">
        <v>145</v>
      </c>
      <c r="H188" s="271">
        <v>21</v>
      </c>
      <c r="I188" s="272"/>
      <c r="J188" s="273">
        <f>ROUND(I188*H188,2)</f>
        <v>0</v>
      </c>
      <c r="K188" s="269" t="s">
        <v>146</v>
      </c>
      <c r="L188" s="274"/>
      <c r="M188" s="275" t="s">
        <v>75</v>
      </c>
      <c r="N188" s="276" t="s">
        <v>47</v>
      </c>
      <c r="O188" s="86"/>
      <c r="P188" s="215">
        <f>O188*H188</f>
        <v>0</v>
      </c>
      <c r="Q188" s="215">
        <v>0.080000000000000002</v>
      </c>
      <c r="R188" s="215">
        <f>Q188*H188</f>
        <v>1.6799999999999999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186</v>
      </c>
      <c r="AT188" s="217" t="s">
        <v>321</v>
      </c>
      <c r="AU188" s="217" t="s">
        <v>87</v>
      </c>
      <c r="AY188" s="19" t="s">
        <v>140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85</v>
      </c>
      <c r="BK188" s="218">
        <f>ROUND(I188*H188,2)</f>
        <v>0</v>
      </c>
      <c r="BL188" s="19" t="s">
        <v>147</v>
      </c>
      <c r="BM188" s="217" t="s">
        <v>1224</v>
      </c>
    </row>
    <row r="189" s="2" customFormat="1">
      <c r="A189" s="40"/>
      <c r="B189" s="41"/>
      <c r="C189" s="42"/>
      <c r="D189" s="219" t="s">
        <v>149</v>
      </c>
      <c r="E189" s="42"/>
      <c r="F189" s="220" t="s">
        <v>1217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149</v>
      </c>
      <c r="AU189" s="19" t="s">
        <v>87</v>
      </c>
    </row>
    <row r="190" s="13" customFormat="1">
      <c r="A190" s="13"/>
      <c r="B190" s="224"/>
      <c r="C190" s="225"/>
      <c r="D190" s="219" t="s">
        <v>175</v>
      </c>
      <c r="E190" s="226" t="s">
        <v>75</v>
      </c>
      <c r="F190" s="227" t="s">
        <v>1225</v>
      </c>
      <c r="G190" s="225"/>
      <c r="H190" s="228">
        <v>21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175</v>
      </c>
      <c r="AU190" s="234" t="s">
        <v>87</v>
      </c>
      <c r="AV190" s="13" t="s">
        <v>87</v>
      </c>
      <c r="AW190" s="13" t="s">
        <v>38</v>
      </c>
      <c r="AX190" s="13" t="s">
        <v>85</v>
      </c>
      <c r="AY190" s="234" t="s">
        <v>140</v>
      </c>
    </row>
    <row r="191" s="2" customFormat="1" ht="16.5" customHeight="1">
      <c r="A191" s="40"/>
      <c r="B191" s="41"/>
      <c r="C191" s="206" t="s">
        <v>309</v>
      </c>
      <c r="D191" s="206" t="s">
        <v>142</v>
      </c>
      <c r="E191" s="207" t="s">
        <v>1239</v>
      </c>
      <c r="F191" s="208" t="s">
        <v>1240</v>
      </c>
      <c r="G191" s="209" t="s">
        <v>145</v>
      </c>
      <c r="H191" s="210">
        <v>106.8</v>
      </c>
      <c r="I191" s="211"/>
      <c r="J191" s="212">
        <f>ROUND(I191*H191,2)</f>
        <v>0</v>
      </c>
      <c r="K191" s="208" t="s">
        <v>146</v>
      </c>
      <c r="L191" s="46"/>
      <c r="M191" s="213" t="s">
        <v>75</v>
      </c>
      <c r="N191" s="214" t="s">
        <v>47</v>
      </c>
      <c r="O191" s="86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147</v>
      </c>
      <c r="AT191" s="217" t="s">
        <v>142</v>
      </c>
      <c r="AU191" s="217" t="s">
        <v>87</v>
      </c>
      <c r="AY191" s="19" t="s">
        <v>140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85</v>
      </c>
      <c r="BK191" s="218">
        <f>ROUND(I191*H191,2)</f>
        <v>0</v>
      </c>
      <c r="BL191" s="19" t="s">
        <v>147</v>
      </c>
      <c r="BM191" s="217" t="s">
        <v>1241</v>
      </c>
    </row>
    <row r="192" s="2" customFormat="1">
      <c r="A192" s="40"/>
      <c r="B192" s="41"/>
      <c r="C192" s="42"/>
      <c r="D192" s="219" t="s">
        <v>149</v>
      </c>
      <c r="E192" s="42"/>
      <c r="F192" s="220" t="s">
        <v>1242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149</v>
      </c>
      <c r="AU192" s="19" t="s">
        <v>87</v>
      </c>
    </row>
    <row r="193" s="15" customFormat="1">
      <c r="A193" s="15"/>
      <c r="B193" s="246"/>
      <c r="C193" s="247"/>
      <c r="D193" s="219" t="s">
        <v>175</v>
      </c>
      <c r="E193" s="248" t="s">
        <v>75</v>
      </c>
      <c r="F193" s="249" t="s">
        <v>1351</v>
      </c>
      <c r="G193" s="247"/>
      <c r="H193" s="248" t="s">
        <v>75</v>
      </c>
      <c r="I193" s="250"/>
      <c r="J193" s="247"/>
      <c r="K193" s="247"/>
      <c r="L193" s="251"/>
      <c r="M193" s="252"/>
      <c r="N193" s="253"/>
      <c r="O193" s="253"/>
      <c r="P193" s="253"/>
      <c r="Q193" s="253"/>
      <c r="R193" s="253"/>
      <c r="S193" s="253"/>
      <c r="T193" s="254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5" t="s">
        <v>175</v>
      </c>
      <c r="AU193" s="255" t="s">
        <v>87</v>
      </c>
      <c r="AV193" s="15" t="s">
        <v>85</v>
      </c>
      <c r="AW193" s="15" t="s">
        <v>38</v>
      </c>
      <c r="AX193" s="15" t="s">
        <v>77</v>
      </c>
      <c r="AY193" s="255" t="s">
        <v>140</v>
      </c>
    </row>
    <row r="194" s="15" customFormat="1">
      <c r="A194" s="15"/>
      <c r="B194" s="246"/>
      <c r="C194" s="247"/>
      <c r="D194" s="219" t="s">
        <v>175</v>
      </c>
      <c r="E194" s="248" t="s">
        <v>75</v>
      </c>
      <c r="F194" s="249" t="s">
        <v>1244</v>
      </c>
      <c r="G194" s="247"/>
      <c r="H194" s="248" t="s">
        <v>75</v>
      </c>
      <c r="I194" s="250"/>
      <c r="J194" s="247"/>
      <c r="K194" s="247"/>
      <c r="L194" s="251"/>
      <c r="M194" s="252"/>
      <c r="N194" s="253"/>
      <c r="O194" s="253"/>
      <c r="P194" s="253"/>
      <c r="Q194" s="253"/>
      <c r="R194" s="253"/>
      <c r="S194" s="253"/>
      <c r="T194" s="254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5" t="s">
        <v>175</v>
      </c>
      <c r="AU194" s="255" t="s">
        <v>87</v>
      </c>
      <c r="AV194" s="15" t="s">
        <v>85</v>
      </c>
      <c r="AW194" s="15" t="s">
        <v>38</v>
      </c>
      <c r="AX194" s="15" t="s">
        <v>77</v>
      </c>
      <c r="AY194" s="255" t="s">
        <v>140</v>
      </c>
    </row>
    <row r="195" s="13" customFormat="1">
      <c r="A195" s="13"/>
      <c r="B195" s="224"/>
      <c r="C195" s="225"/>
      <c r="D195" s="219" t="s">
        <v>175</v>
      </c>
      <c r="E195" s="226" t="s">
        <v>75</v>
      </c>
      <c r="F195" s="227" t="s">
        <v>1352</v>
      </c>
      <c r="G195" s="225"/>
      <c r="H195" s="228">
        <v>106.8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175</v>
      </c>
      <c r="AU195" s="234" t="s">
        <v>87</v>
      </c>
      <c r="AV195" s="13" t="s">
        <v>87</v>
      </c>
      <c r="AW195" s="13" t="s">
        <v>38</v>
      </c>
      <c r="AX195" s="13" t="s">
        <v>77</v>
      </c>
      <c r="AY195" s="234" t="s">
        <v>140</v>
      </c>
    </row>
    <row r="196" s="14" customFormat="1">
      <c r="A196" s="14"/>
      <c r="B196" s="235"/>
      <c r="C196" s="236"/>
      <c r="D196" s="219" t="s">
        <v>175</v>
      </c>
      <c r="E196" s="237" t="s">
        <v>75</v>
      </c>
      <c r="F196" s="238" t="s">
        <v>177</v>
      </c>
      <c r="G196" s="236"/>
      <c r="H196" s="239">
        <v>106.8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175</v>
      </c>
      <c r="AU196" s="245" t="s">
        <v>87</v>
      </c>
      <c r="AV196" s="14" t="s">
        <v>155</v>
      </c>
      <c r="AW196" s="14" t="s">
        <v>38</v>
      </c>
      <c r="AX196" s="14" t="s">
        <v>77</v>
      </c>
      <c r="AY196" s="245" t="s">
        <v>140</v>
      </c>
    </row>
    <row r="197" s="16" customFormat="1">
      <c r="A197" s="16"/>
      <c r="B197" s="256"/>
      <c r="C197" s="257"/>
      <c r="D197" s="219" t="s">
        <v>175</v>
      </c>
      <c r="E197" s="258" t="s">
        <v>75</v>
      </c>
      <c r="F197" s="259" t="s">
        <v>247</v>
      </c>
      <c r="G197" s="257"/>
      <c r="H197" s="260">
        <v>106.8</v>
      </c>
      <c r="I197" s="261"/>
      <c r="J197" s="257"/>
      <c r="K197" s="257"/>
      <c r="L197" s="262"/>
      <c r="M197" s="263"/>
      <c r="N197" s="264"/>
      <c r="O197" s="264"/>
      <c r="P197" s="264"/>
      <c r="Q197" s="264"/>
      <c r="R197" s="264"/>
      <c r="S197" s="264"/>
      <c r="T197" s="265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T197" s="266" t="s">
        <v>175</v>
      </c>
      <c r="AU197" s="266" t="s">
        <v>87</v>
      </c>
      <c r="AV197" s="16" t="s">
        <v>147</v>
      </c>
      <c r="AW197" s="16" t="s">
        <v>38</v>
      </c>
      <c r="AX197" s="16" t="s">
        <v>85</v>
      </c>
      <c r="AY197" s="266" t="s">
        <v>140</v>
      </c>
    </row>
    <row r="198" s="2" customFormat="1" ht="16.5" customHeight="1">
      <c r="A198" s="40"/>
      <c r="B198" s="41"/>
      <c r="C198" s="206" t="s">
        <v>320</v>
      </c>
      <c r="D198" s="206" t="s">
        <v>142</v>
      </c>
      <c r="E198" s="207" t="s">
        <v>1264</v>
      </c>
      <c r="F198" s="208" t="s">
        <v>1265</v>
      </c>
      <c r="G198" s="209" t="s">
        <v>145</v>
      </c>
      <c r="H198" s="210">
        <v>55</v>
      </c>
      <c r="I198" s="211"/>
      <c r="J198" s="212">
        <f>ROUND(I198*H198,2)</f>
        <v>0</v>
      </c>
      <c r="K198" s="208" t="s">
        <v>146</v>
      </c>
      <c r="L198" s="46"/>
      <c r="M198" s="213" t="s">
        <v>75</v>
      </c>
      <c r="N198" s="214" t="s">
        <v>47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147</v>
      </c>
      <c r="AT198" s="217" t="s">
        <v>142</v>
      </c>
      <c r="AU198" s="217" t="s">
        <v>87</v>
      </c>
      <c r="AY198" s="19" t="s">
        <v>140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85</v>
      </c>
      <c r="BK198" s="218">
        <f>ROUND(I198*H198,2)</f>
        <v>0</v>
      </c>
      <c r="BL198" s="19" t="s">
        <v>147</v>
      </c>
      <c r="BM198" s="217" t="s">
        <v>1266</v>
      </c>
    </row>
    <row r="199" s="2" customFormat="1">
      <c r="A199" s="40"/>
      <c r="B199" s="41"/>
      <c r="C199" s="42"/>
      <c r="D199" s="219" t="s">
        <v>149</v>
      </c>
      <c r="E199" s="42"/>
      <c r="F199" s="220" t="s">
        <v>1267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149</v>
      </c>
      <c r="AU199" s="19" t="s">
        <v>87</v>
      </c>
    </row>
    <row r="200" s="13" customFormat="1">
      <c r="A200" s="13"/>
      <c r="B200" s="224"/>
      <c r="C200" s="225"/>
      <c r="D200" s="219" t="s">
        <v>175</v>
      </c>
      <c r="E200" s="226" t="s">
        <v>75</v>
      </c>
      <c r="F200" s="227" t="s">
        <v>1353</v>
      </c>
      <c r="G200" s="225"/>
      <c r="H200" s="228">
        <v>49</v>
      </c>
      <c r="I200" s="229"/>
      <c r="J200" s="225"/>
      <c r="K200" s="225"/>
      <c r="L200" s="230"/>
      <c r="M200" s="231"/>
      <c r="N200" s="232"/>
      <c r="O200" s="232"/>
      <c r="P200" s="232"/>
      <c r="Q200" s="232"/>
      <c r="R200" s="232"/>
      <c r="S200" s="232"/>
      <c r="T200" s="23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4" t="s">
        <v>175</v>
      </c>
      <c r="AU200" s="234" t="s">
        <v>87</v>
      </c>
      <c r="AV200" s="13" t="s">
        <v>87</v>
      </c>
      <c r="AW200" s="13" t="s">
        <v>38</v>
      </c>
      <c r="AX200" s="13" t="s">
        <v>77</v>
      </c>
      <c r="AY200" s="234" t="s">
        <v>140</v>
      </c>
    </row>
    <row r="201" s="13" customFormat="1">
      <c r="A201" s="13"/>
      <c r="B201" s="224"/>
      <c r="C201" s="225"/>
      <c r="D201" s="219" t="s">
        <v>175</v>
      </c>
      <c r="E201" s="226" t="s">
        <v>75</v>
      </c>
      <c r="F201" s="227" t="s">
        <v>1354</v>
      </c>
      <c r="G201" s="225"/>
      <c r="H201" s="228">
        <v>6</v>
      </c>
      <c r="I201" s="229"/>
      <c r="J201" s="225"/>
      <c r="K201" s="225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175</v>
      </c>
      <c r="AU201" s="234" t="s">
        <v>87</v>
      </c>
      <c r="AV201" s="13" t="s">
        <v>87</v>
      </c>
      <c r="AW201" s="13" t="s">
        <v>38</v>
      </c>
      <c r="AX201" s="13" t="s">
        <v>77</v>
      </c>
      <c r="AY201" s="234" t="s">
        <v>140</v>
      </c>
    </row>
    <row r="202" s="16" customFormat="1">
      <c r="A202" s="16"/>
      <c r="B202" s="256"/>
      <c r="C202" s="257"/>
      <c r="D202" s="219" t="s">
        <v>175</v>
      </c>
      <c r="E202" s="258" t="s">
        <v>75</v>
      </c>
      <c r="F202" s="259" t="s">
        <v>247</v>
      </c>
      <c r="G202" s="257"/>
      <c r="H202" s="260">
        <v>55</v>
      </c>
      <c r="I202" s="261"/>
      <c r="J202" s="257"/>
      <c r="K202" s="257"/>
      <c r="L202" s="262"/>
      <c r="M202" s="263"/>
      <c r="N202" s="264"/>
      <c r="O202" s="264"/>
      <c r="P202" s="264"/>
      <c r="Q202" s="264"/>
      <c r="R202" s="264"/>
      <c r="S202" s="264"/>
      <c r="T202" s="265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T202" s="266" t="s">
        <v>175</v>
      </c>
      <c r="AU202" s="266" t="s">
        <v>87</v>
      </c>
      <c r="AV202" s="16" t="s">
        <v>147</v>
      </c>
      <c r="AW202" s="16" t="s">
        <v>38</v>
      </c>
      <c r="AX202" s="16" t="s">
        <v>85</v>
      </c>
      <c r="AY202" s="266" t="s">
        <v>140</v>
      </c>
    </row>
    <row r="203" s="2" customFormat="1" ht="16.5" customHeight="1">
      <c r="A203" s="40"/>
      <c r="B203" s="41"/>
      <c r="C203" s="206" t="s">
        <v>326</v>
      </c>
      <c r="D203" s="206" t="s">
        <v>142</v>
      </c>
      <c r="E203" s="207" t="s">
        <v>1355</v>
      </c>
      <c r="F203" s="208" t="s">
        <v>1356</v>
      </c>
      <c r="G203" s="209" t="s">
        <v>214</v>
      </c>
      <c r="H203" s="210">
        <v>32.100000000000001</v>
      </c>
      <c r="I203" s="211"/>
      <c r="J203" s="212">
        <f>ROUND(I203*H203,2)</f>
        <v>0</v>
      </c>
      <c r="K203" s="208" t="s">
        <v>146</v>
      </c>
      <c r="L203" s="46"/>
      <c r="M203" s="213" t="s">
        <v>75</v>
      </c>
      <c r="N203" s="214" t="s">
        <v>47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147</v>
      </c>
      <c r="AT203" s="217" t="s">
        <v>142</v>
      </c>
      <c r="AU203" s="217" t="s">
        <v>87</v>
      </c>
      <c r="AY203" s="19" t="s">
        <v>140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85</v>
      </c>
      <c r="BK203" s="218">
        <f>ROUND(I203*H203,2)</f>
        <v>0</v>
      </c>
      <c r="BL203" s="19" t="s">
        <v>147</v>
      </c>
      <c r="BM203" s="217" t="s">
        <v>1357</v>
      </c>
    </row>
    <row r="204" s="2" customFormat="1">
      <c r="A204" s="40"/>
      <c r="B204" s="41"/>
      <c r="C204" s="42"/>
      <c r="D204" s="219" t="s">
        <v>149</v>
      </c>
      <c r="E204" s="42"/>
      <c r="F204" s="220" t="s">
        <v>1358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149</v>
      </c>
      <c r="AU204" s="19" t="s">
        <v>87</v>
      </c>
    </row>
    <row r="205" s="13" customFormat="1">
      <c r="A205" s="13"/>
      <c r="B205" s="224"/>
      <c r="C205" s="225"/>
      <c r="D205" s="219" t="s">
        <v>175</v>
      </c>
      <c r="E205" s="226" t="s">
        <v>75</v>
      </c>
      <c r="F205" s="227" t="s">
        <v>1322</v>
      </c>
      <c r="G205" s="225"/>
      <c r="H205" s="228">
        <v>32.100000000000001</v>
      </c>
      <c r="I205" s="229"/>
      <c r="J205" s="225"/>
      <c r="K205" s="225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175</v>
      </c>
      <c r="AU205" s="234" t="s">
        <v>87</v>
      </c>
      <c r="AV205" s="13" t="s">
        <v>87</v>
      </c>
      <c r="AW205" s="13" t="s">
        <v>38</v>
      </c>
      <c r="AX205" s="13" t="s">
        <v>85</v>
      </c>
      <c r="AY205" s="234" t="s">
        <v>140</v>
      </c>
    </row>
    <row r="206" s="12" customFormat="1" ht="22.8" customHeight="1">
      <c r="A206" s="12"/>
      <c r="B206" s="190"/>
      <c r="C206" s="191"/>
      <c r="D206" s="192" t="s">
        <v>76</v>
      </c>
      <c r="E206" s="204" t="s">
        <v>877</v>
      </c>
      <c r="F206" s="204" t="s">
        <v>878</v>
      </c>
      <c r="G206" s="191"/>
      <c r="H206" s="191"/>
      <c r="I206" s="194"/>
      <c r="J206" s="205">
        <f>BK206</f>
        <v>0</v>
      </c>
      <c r="K206" s="191"/>
      <c r="L206" s="196"/>
      <c r="M206" s="197"/>
      <c r="N206" s="198"/>
      <c r="O206" s="198"/>
      <c r="P206" s="199">
        <f>SUM(P207:P232)</f>
        <v>0</v>
      </c>
      <c r="Q206" s="198"/>
      <c r="R206" s="199">
        <f>SUM(R207:R232)</f>
        <v>0</v>
      </c>
      <c r="S206" s="198"/>
      <c r="T206" s="200">
        <f>SUM(T207:T232)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1" t="s">
        <v>85</v>
      </c>
      <c r="AT206" s="202" t="s">
        <v>76</v>
      </c>
      <c r="AU206" s="202" t="s">
        <v>85</v>
      </c>
      <c r="AY206" s="201" t="s">
        <v>140</v>
      </c>
      <c r="BK206" s="203">
        <f>SUM(BK207:BK232)</f>
        <v>0</v>
      </c>
    </row>
    <row r="207" s="2" customFormat="1" ht="16.5" customHeight="1">
      <c r="A207" s="40"/>
      <c r="B207" s="41"/>
      <c r="C207" s="206" t="s">
        <v>328</v>
      </c>
      <c r="D207" s="206" t="s">
        <v>142</v>
      </c>
      <c r="E207" s="207" t="s">
        <v>1270</v>
      </c>
      <c r="F207" s="208" t="s">
        <v>1271</v>
      </c>
      <c r="G207" s="209" t="s">
        <v>299</v>
      </c>
      <c r="H207" s="210">
        <v>275.23000000000002</v>
      </c>
      <c r="I207" s="211"/>
      <c r="J207" s="212">
        <f>ROUND(I207*H207,2)</f>
        <v>0</v>
      </c>
      <c r="K207" s="208" t="s">
        <v>146</v>
      </c>
      <c r="L207" s="46"/>
      <c r="M207" s="213" t="s">
        <v>75</v>
      </c>
      <c r="N207" s="214" t="s">
        <v>47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147</v>
      </c>
      <c r="AT207" s="217" t="s">
        <v>142</v>
      </c>
      <c r="AU207" s="217" t="s">
        <v>87</v>
      </c>
      <c r="AY207" s="19" t="s">
        <v>140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85</v>
      </c>
      <c r="BK207" s="218">
        <f>ROUND(I207*H207,2)</f>
        <v>0</v>
      </c>
      <c r="BL207" s="19" t="s">
        <v>147</v>
      </c>
      <c r="BM207" s="217" t="s">
        <v>1272</v>
      </c>
    </row>
    <row r="208" s="2" customFormat="1">
      <c r="A208" s="40"/>
      <c r="B208" s="41"/>
      <c r="C208" s="42"/>
      <c r="D208" s="219" t="s">
        <v>149</v>
      </c>
      <c r="E208" s="42"/>
      <c r="F208" s="220" t="s">
        <v>1273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149</v>
      </c>
      <c r="AU208" s="19" t="s">
        <v>87</v>
      </c>
    </row>
    <row r="209" s="13" customFormat="1">
      <c r="A209" s="13"/>
      <c r="B209" s="224"/>
      <c r="C209" s="225"/>
      <c r="D209" s="219" t="s">
        <v>175</v>
      </c>
      <c r="E209" s="226" t="s">
        <v>75</v>
      </c>
      <c r="F209" s="227" t="s">
        <v>1359</v>
      </c>
      <c r="G209" s="225"/>
      <c r="H209" s="228">
        <v>155.72499999999999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175</v>
      </c>
      <c r="AU209" s="234" t="s">
        <v>87</v>
      </c>
      <c r="AV209" s="13" t="s">
        <v>87</v>
      </c>
      <c r="AW209" s="13" t="s">
        <v>38</v>
      </c>
      <c r="AX209" s="13" t="s">
        <v>77</v>
      </c>
      <c r="AY209" s="234" t="s">
        <v>140</v>
      </c>
    </row>
    <row r="210" s="13" customFormat="1">
      <c r="A210" s="13"/>
      <c r="B210" s="224"/>
      <c r="C210" s="225"/>
      <c r="D210" s="219" t="s">
        <v>175</v>
      </c>
      <c r="E210" s="226" t="s">
        <v>75</v>
      </c>
      <c r="F210" s="227" t="s">
        <v>1360</v>
      </c>
      <c r="G210" s="225"/>
      <c r="H210" s="228">
        <v>119.505</v>
      </c>
      <c r="I210" s="229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175</v>
      </c>
      <c r="AU210" s="234" t="s">
        <v>87</v>
      </c>
      <c r="AV210" s="13" t="s">
        <v>87</v>
      </c>
      <c r="AW210" s="13" t="s">
        <v>38</v>
      </c>
      <c r="AX210" s="13" t="s">
        <v>77</v>
      </c>
      <c r="AY210" s="234" t="s">
        <v>140</v>
      </c>
    </row>
    <row r="211" s="16" customFormat="1">
      <c r="A211" s="16"/>
      <c r="B211" s="256"/>
      <c r="C211" s="257"/>
      <c r="D211" s="219" t="s">
        <v>175</v>
      </c>
      <c r="E211" s="258" t="s">
        <v>75</v>
      </c>
      <c r="F211" s="259" t="s">
        <v>247</v>
      </c>
      <c r="G211" s="257"/>
      <c r="H211" s="260">
        <v>275.23000000000002</v>
      </c>
      <c r="I211" s="261"/>
      <c r="J211" s="257"/>
      <c r="K211" s="257"/>
      <c r="L211" s="262"/>
      <c r="M211" s="263"/>
      <c r="N211" s="264"/>
      <c r="O211" s="264"/>
      <c r="P211" s="264"/>
      <c r="Q211" s="264"/>
      <c r="R211" s="264"/>
      <c r="S211" s="264"/>
      <c r="T211" s="265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T211" s="266" t="s">
        <v>175</v>
      </c>
      <c r="AU211" s="266" t="s">
        <v>87</v>
      </c>
      <c r="AV211" s="16" t="s">
        <v>147</v>
      </c>
      <c r="AW211" s="16" t="s">
        <v>38</v>
      </c>
      <c r="AX211" s="16" t="s">
        <v>85</v>
      </c>
      <c r="AY211" s="266" t="s">
        <v>140</v>
      </c>
    </row>
    <row r="212" s="15" customFormat="1">
      <c r="A212" s="15"/>
      <c r="B212" s="246"/>
      <c r="C212" s="247"/>
      <c r="D212" s="219" t="s">
        <v>175</v>
      </c>
      <c r="E212" s="248" t="s">
        <v>75</v>
      </c>
      <c r="F212" s="249" t="s">
        <v>1276</v>
      </c>
      <c r="G212" s="247"/>
      <c r="H212" s="248" t="s">
        <v>75</v>
      </c>
      <c r="I212" s="250"/>
      <c r="J212" s="247"/>
      <c r="K212" s="247"/>
      <c r="L212" s="251"/>
      <c r="M212" s="252"/>
      <c r="N212" s="253"/>
      <c r="O212" s="253"/>
      <c r="P212" s="253"/>
      <c r="Q212" s="253"/>
      <c r="R212" s="253"/>
      <c r="S212" s="253"/>
      <c r="T212" s="254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5" t="s">
        <v>175</v>
      </c>
      <c r="AU212" s="255" t="s">
        <v>87</v>
      </c>
      <c r="AV212" s="15" t="s">
        <v>85</v>
      </c>
      <c r="AW212" s="15" t="s">
        <v>38</v>
      </c>
      <c r="AX212" s="15" t="s">
        <v>77</v>
      </c>
      <c r="AY212" s="255" t="s">
        <v>140</v>
      </c>
    </row>
    <row r="213" s="2" customFormat="1" ht="16.5" customHeight="1">
      <c r="A213" s="40"/>
      <c r="B213" s="41"/>
      <c r="C213" s="206" t="s">
        <v>341</v>
      </c>
      <c r="D213" s="206" t="s">
        <v>142</v>
      </c>
      <c r="E213" s="207" t="s">
        <v>1277</v>
      </c>
      <c r="F213" s="208" t="s">
        <v>1278</v>
      </c>
      <c r="G213" s="209" t="s">
        <v>299</v>
      </c>
      <c r="H213" s="210">
        <v>1376.1500000000001</v>
      </c>
      <c r="I213" s="211"/>
      <c r="J213" s="212">
        <f>ROUND(I213*H213,2)</f>
        <v>0</v>
      </c>
      <c r="K213" s="208" t="s">
        <v>146</v>
      </c>
      <c r="L213" s="46"/>
      <c r="M213" s="213" t="s">
        <v>75</v>
      </c>
      <c r="N213" s="214" t="s">
        <v>47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147</v>
      </c>
      <c r="AT213" s="217" t="s">
        <v>142</v>
      </c>
      <c r="AU213" s="217" t="s">
        <v>87</v>
      </c>
      <c r="AY213" s="19" t="s">
        <v>140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85</v>
      </c>
      <c r="BK213" s="218">
        <f>ROUND(I213*H213,2)</f>
        <v>0</v>
      </c>
      <c r="BL213" s="19" t="s">
        <v>147</v>
      </c>
      <c r="BM213" s="217" t="s">
        <v>1279</v>
      </c>
    </row>
    <row r="214" s="2" customFormat="1">
      <c r="A214" s="40"/>
      <c r="B214" s="41"/>
      <c r="C214" s="42"/>
      <c r="D214" s="219" t="s">
        <v>149</v>
      </c>
      <c r="E214" s="42"/>
      <c r="F214" s="220" t="s">
        <v>1280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149</v>
      </c>
      <c r="AU214" s="19" t="s">
        <v>87</v>
      </c>
    </row>
    <row r="215" s="13" customFormat="1">
      <c r="A215" s="13"/>
      <c r="B215" s="224"/>
      <c r="C215" s="225"/>
      <c r="D215" s="219" t="s">
        <v>175</v>
      </c>
      <c r="E215" s="226" t="s">
        <v>75</v>
      </c>
      <c r="F215" s="227" t="s">
        <v>1361</v>
      </c>
      <c r="G215" s="225"/>
      <c r="H215" s="228">
        <v>1376.1500000000001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175</v>
      </c>
      <c r="AU215" s="234" t="s">
        <v>87</v>
      </c>
      <c r="AV215" s="13" t="s">
        <v>87</v>
      </c>
      <c r="AW215" s="13" t="s">
        <v>38</v>
      </c>
      <c r="AX215" s="13" t="s">
        <v>85</v>
      </c>
      <c r="AY215" s="234" t="s">
        <v>140</v>
      </c>
    </row>
    <row r="216" s="2" customFormat="1" ht="16.5" customHeight="1">
      <c r="A216" s="40"/>
      <c r="B216" s="41"/>
      <c r="C216" s="206" t="s">
        <v>346</v>
      </c>
      <c r="D216" s="206" t="s">
        <v>142</v>
      </c>
      <c r="E216" s="207" t="s">
        <v>1282</v>
      </c>
      <c r="F216" s="208" t="s">
        <v>1283</v>
      </c>
      <c r="G216" s="209" t="s">
        <v>299</v>
      </c>
      <c r="H216" s="210">
        <v>821.596</v>
      </c>
      <c r="I216" s="211"/>
      <c r="J216" s="212">
        <f>ROUND(I216*H216,2)</f>
        <v>0</v>
      </c>
      <c r="K216" s="208" t="s">
        <v>146</v>
      </c>
      <c r="L216" s="46"/>
      <c r="M216" s="213" t="s">
        <v>75</v>
      </c>
      <c r="N216" s="214" t="s">
        <v>47</v>
      </c>
      <c r="O216" s="86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147</v>
      </c>
      <c r="AT216" s="217" t="s">
        <v>142</v>
      </c>
      <c r="AU216" s="217" t="s">
        <v>87</v>
      </c>
      <c r="AY216" s="19" t="s">
        <v>140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85</v>
      </c>
      <c r="BK216" s="218">
        <f>ROUND(I216*H216,2)</f>
        <v>0</v>
      </c>
      <c r="BL216" s="19" t="s">
        <v>147</v>
      </c>
      <c r="BM216" s="217" t="s">
        <v>1284</v>
      </c>
    </row>
    <row r="217" s="2" customFormat="1">
      <c r="A217" s="40"/>
      <c r="B217" s="41"/>
      <c r="C217" s="42"/>
      <c r="D217" s="219" t="s">
        <v>149</v>
      </c>
      <c r="E217" s="42"/>
      <c r="F217" s="220" t="s">
        <v>1285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149</v>
      </c>
      <c r="AU217" s="19" t="s">
        <v>87</v>
      </c>
    </row>
    <row r="218" s="13" customFormat="1">
      <c r="A218" s="13"/>
      <c r="B218" s="224"/>
      <c r="C218" s="225"/>
      <c r="D218" s="219" t="s">
        <v>175</v>
      </c>
      <c r="E218" s="226" t="s">
        <v>75</v>
      </c>
      <c r="F218" s="227" t="s">
        <v>1362</v>
      </c>
      <c r="G218" s="225"/>
      <c r="H218" s="228">
        <v>821.596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175</v>
      </c>
      <c r="AU218" s="234" t="s">
        <v>87</v>
      </c>
      <c r="AV218" s="13" t="s">
        <v>87</v>
      </c>
      <c r="AW218" s="13" t="s">
        <v>38</v>
      </c>
      <c r="AX218" s="13" t="s">
        <v>77</v>
      </c>
      <c r="AY218" s="234" t="s">
        <v>140</v>
      </c>
    </row>
    <row r="219" s="16" customFormat="1">
      <c r="A219" s="16"/>
      <c r="B219" s="256"/>
      <c r="C219" s="257"/>
      <c r="D219" s="219" t="s">
        <v>175</v>
      </c>
      <c r="E219" s="258" t="s">
        <v>75</v>
      </c>
      <c r="F219" s="259" t="s">
        <v>247</v>
      </c>
      <c r="G219" s="257"/>
      <c r="H219" s="260">
        <v>821.596</v>
      </c>
      <c r="I219" s="261"/>
      <c r="J219" s="257"/>
      <c r="K219" s="257"/>
      <c r="L219" s="262"/>
      <c r="M219" s="263"/>
      <c r="N219" s="264"/>
      <c r="O219" s="264"/>
      <c r="P219" s="264"/>
      <c r="Q219" s="264"/>
      <c r="R219" s="264"/>
      <c r="S219" s="264"/>
      <c r="T219" s="265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66" t="s">
        <v>175</v>
      </c>
      <c r="AU219" s="266" t="s">
        <v>87</v>
      </c>
      <c r="AV219" s="16" t="s">
        <v>147</v>
      </c>
      <c r="AW219" s="16" t="s">
        <v>38</v>
      </c>
      <c r="AX219" s="16" t="s">
        <v>85</v>
      </c>
      <c r="AY219" s="266" t="s">
        <v>140</v>
      </c>
    </row>
    <row r="220" s="15" customFormat="1">
      <c r="A220" s="15"/>
      <c r="B220" s="246"/>
      <c r="C220" s="247"/>
      <c r="D220" s="219" t="s">
        <v>175</v>
      </c>
      <c r="E220" s="248" t="s">
        <v>75</v>
      </c>
      <c r="F220" s="249" t="s">
        <v>1079</v>
      </c>
      <c r="G220" s="247"/>
      <c r="H220" s="248" t="s">
        <v>75</v>
      </c>
      <c r="I220" s="250"/>
      <c r="J220" s="247"/>
      <c r="K220" s="247"/>
      <c r="L220" s="251"/>
      <c r="M220" s="252"/>
      <c r="N220" s="253"/>
      <c r="O220" s="253"/>
      <c r="P220" s="253"/>
      <c r="Q220" s="253"/>
      <c r="R220" s="253"/>
      <c r="S220" s="253"/>
      <c r="T220" s="254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5" t="s">
        <v>175</v>
      </c>
      <c r="AU220" s="255" t="s">
        <v>87</v>
      </c>
      <c r="AV220" s="15" t="s">
        <v>85</v>
      </c>
      <c r="AW220" s="15" t="s">
        <v>38</v>
      </c>
      <c r="AX220" s="15" t="s">
        <v>77</v>
      </c>
      <c r="AY220" s="255" t="s">
        <v>140</v>
      </c>
    </row>
    <row r="221" s="2" customFormat="1" ht="16.5" customHeight="1">
      <c r="A221" s="40"/>
      <c r="B221" s="41"/>
      <c r="C221" s="206" t="s">
        <v>351</v>
      </c>
      <c r="D221" s="206" t="s">
        <v>142</v>
      </c>
      <c r="E221" s="207" t="s">
        <v>1287</v>
      </c>
      <c r="F221" s="208" t="s">
        <v>1288</v>
      </c>
      <c r="G221" s="209" t="s">
        <v>299</v>
      </c>
      <c r="H221" s="210">
        <v>4107.9799999999996</v>
      </c>
      <c r="I221" s="211"/>
      <c r="J221" s="212">
        <f>ROUND(I221*H221,2)</f>
        <v>0</v>
      </c>
      <c r="K221" s="208" t="s">
        <v>146</v>
      </c>
      <c r="L221" s="46"/>
      <c r="M221" s="213" t="s">
        <v>75</v>
      </c>
      <c r="N221" s="214" t="s">
        <v>47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147</v>
      </c>
      <c r="AT221" s="217" t="s">
        <v>142</v>
      </c>
      <c r="AU221" s="217" t="s">
        <v>87</v>
      </c>
      <c r="AY221" s="19" t="s">
        <v>140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85</v>
      </c>
      <c r="BK221" s="218">
        <f>ROUND(I221*H221,2)</f>
        <v>0</v>
      </c>
      <c r="BL221" s="19" t="s">
        <v>147</v>
      </c>
      <c r="BM221" s="217" t="s">
        <v>1289</v>
      </c>
    </row>
    <row r="222" s="2" customFormat="1">
      <c r="A222" s="40"/>
      <c r="B222" s="41"/>
      <c r="C222" s="42"/>
      <c r="D222" s="219" t="s">
        <v>149</v>
      </c>
      <c r="E222" s="42"/>
      <c r="F222" s="220" t="s">
        <v>1280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149</v>
      </c>
      <c r="AU222" s="19" t="s">
        <v>87</v>
      </c>
    </row>
    <row r="223" s="13" customFormat="1">
      <c r="A223" s="13"/>
      <c r="B223" s="224"/>
      <c r="C223" s="225"/>
      <c r="D223" s="219" t="s">
        <v>175</v>
      </c>
      <c r="E223" s="226" t="s">
        <v>75</v>
      </c>
      <c r="F223" s="227" t="s">
        <v>1363</v>
      </c>
      <c r="G223" s="225"/>
      <c r="H223" s="228">
        <v>4107.9799999999996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175</v>
      </c>
      <c r="AU223" s="234" t="s">
        <v>87</v>
      </c>
      <c r="AV223" s="13" t="s">
        <v>87</v>
      </c>
      <c r="AW223" s="13" t="s">
        <v>38</v>
      </c>
      <c r="AX223" s="13" t="s">
        <v>85</v>
      </c>
      <c r="AY223" s="234" t="s">
        <v>140</v>
      </c>
    </row>
    <row r="224" s="2" customFormat="1" ht="21.75" customHeight="1">
      <c r="A224" s="40"/>
      <c r="B224" s="41"/>
      <c r="C224" s="206" t="s">
        <v>362</v>
      </c>
      <c r="D224" s="206" t="s">
        <v>142</v>
      </c>
      <c r="E224" s="207" t="s">
        <v>1301</v>
      </c>
      <c r="F224" s="208" t="s">
        <v>1302</v>
      </c>
      <c r="G224" s="209" t="s">
        <v>299</v>
      </c>
      <c r="H224" s="210">
        <v>821.596</v>
      </c>
      <c r="I224" s="211"/>
      <c r="J224" s="212">
        <f>ROUND(I224*H224,2)</f>
        <v>0</v>
      </c>
      <c r="K224" s="208" t="s">
        <v>146</v>
      </c>
      <c r="L224" s="46"/>
      <c r="M224" s="213" t="s">
        <v>75</v>
      </c>
      <c r="N224" s="214" t="s">
        <v>47</v>
      </c>
      <c r="O224" s="86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147</v>
      </c>
      <c r="AT224" s="217" t="s">
        <v>142</v>
      </c>
      <c r="AU224" s="217" t="s">
        <v>87</v>
      </c>
      <c r="AY224" s="19" t="s">
        <v>140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85</v>
      </c>
      <c r="BK224" s="218">
        <f>ROUND(I224*H224,2)</f>
        <v>0</v>
      </c>
      <c r="BL224" s="19" t="s">
        <v>147</v>
      </c>
      <c r="BM224" s="217" t="s">
        <v>1303</v>
      </c>
    </row>
    <row r="225" s="2" customFormat="1">
      <c r="A225" s="40"/>
      <c r="B225" s="41"/>
      <c r="C225" s="42"/>
      <c r="D225" s="219" t="s">
        <v>149</v>
      </c>
      <c r="E225" s="42"/>
      <c r="F225" s="220" t="s">
        <v>1304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149</v>
      </c>
      <c r="AU225" s="19" t="s">
        <v>87</v>
      </c>
    </row>
    <row r="226" s="13" customFormat="1">
      <c r="A226" s="13"/>
      <c r="B226" s="224"/>
      <c r="C226" s="225"/>
      <c r="D226" s="219" t="s">
        <v>175</v>
      </c>
      <c r="E226" s="226" t="s">
        <v>75</v>
      </c>
      <c r="F226" s="227" t="s">
        <v>1362</v>
      </c>
      <c r="G226" s="225"/>
      <c r="H226" s="228">
        <v>821.596</v>
      </c>
      <c r="I226" s="229"/>
      <c r="J226" s="225"/>
      <c r="K226" s="225"/>
      <c r="L226" s="230"/>
      <c r="M226" s="231"/>
      <c r="N226" s="232"/>
      <c r="O226" s="232"/>
      <c r="P226" s="232"/>
      <c r="Q226" s="232"/>
      <c r="R226" s="232"/>
      <c r="S226" s="232"/>
      <c r="T226" s="23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4" t="s">
        <v>175</v>
      </c>
      <c r="AU226" s="234" t="s">
        <v>87</v>
      </c>
      <c r="AV226" s="13" t="s">
        <v>87</v>
      </c>
      <c r="AW226" s="13" t="s">
        <v>38</v>
      </c>
      <c r="AX226" s="13" t="s">
        <v>85</v>
      </c>
      <c r="AY226" s="234" t="s">
        <v>140</v>
      </c>
    </row>
    <row r="227" s="2" customFormat="1" ht="21.75" customHeight="1">
      <c r="A227" s="40"/>
      <c r="B227" s="41"/>
      <c r="C227" s="206" t="s">
        <v>369</v>
      </c>
      <c r="D227" s="206" t="s">
        <v>142</v>
      </c>
      <c r="E227" s="207" t="s">
        <v>1307</v>
      </c>
      <c r="F227" s="208" t="s">
        <v>1308</v>
      </c>
      <c r="G227" s="209" t="s">
        <v>299</v>
      </c>
      <c r="H227" s="210">
        <v>119.505</v>
      </c>
      <c r="I227" s="211"/>
      <c r="J227" s="212">
        <f>ROUND(I227*H227,2)</f>
        <v>0</v>
      </c>
      <c r="K227" s="208" t="s">
        <v>146</v>
      </c>
      <c r="L227" s="46"/>
      <c r="M227" s="213" t="s">
        <v>75</v>
      </c>
      <c r="N227" s="214" t="s">
        <v>47</v>
      </c>
      <c r="O227" s="86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147</v>
      </c>
      <c r="AT227" s="217" t="s">
        <v>142</v>
      </c>
      <c r="AU227" s="217" t="s">
        <v>87</v>
      </c>
      <c r="AY227" s="19" t="s">
        <v>140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85</v>
      </c>
      <c r="BK227" s="218">
        <f>ROUND(I227*H227,2)</f>
        <v>0</v>
      </c>
      <c r="BL227" s="19" t="s">
        <v>147</v>
      </c>
      <c r="BM227" s="217" t="s">
        <v>1309</v>
      </c>
    </row>
    <row r="228" s="2" customFormat="1">
      <c r="A228" s="40"/>
      <c r="B228" s="41"/>
      <c r="C228" s="42"/>
      <c r="D228" s="219" t="s">
        <v>149</v>
      </c>
      <c r="E228" s="42"/>
      <c r="F228" s="220" t="s">
        <v>1310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149</v>
      </c>
      <c r="AU228" s="19" t="s">
        <v>87</v>
      </c>
    </row>
    <row r="229" s="13" customFormat="1">
      <c r="A229" s="13"/>
      <c r="B229" s="224"/>
      <c r="C229" s="225"/>
      <c r="D229" s="219" t="s">
        <v>175</v>
      </c>
      <c r="E229" s="226" t="s">
        <v>75</v>
      </c>
      <c r="F229" s="227" t="s">
        <v>1360</v>
      </c>
      <c r="G229" s="225"/>
      <c r="H229" s="228">
        <v>119.505</v>
      </c>
      <c r="I229" s="229"/>
      <c r="J229" s="225"/>
      <c r="K229" s="225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175</v>
      </c>
      <c r="AU229" s="234" t="s">
        <v>87</v>
      </c>
      <c r="AV229" s="13" t="s">
        <v>87</v>
      </c>
      <c r="AW229" s="13" t="s">
        <v>38</v>
      </c>
      <c r="AX229" s="13" t="s">
        <v>85</v>
      </c>
      <c r="AY229" s="234" t="s">
        <v>140</v>
      </c>
    </row>
    <row r="230" s="2" customFormat="1" ht="16.5" customHeight="1">
      <c r="A230" s="40"/>
      <c r="B230" s="41"/>
      <c r="C230" s="206" t="s">
        <v>374</v>
      </c>
      <c r="D230" s="206" t="s">
        <v>142</v>
      </c>
      <c r="E230" s="207" t="s">
        <v>1311</v>
      </c>
      <c r="F230" s="208" t="s">
        <v>298</v>
      </c>
      <c r="G230" s="209" t="s">
        <v>299</v>
      </c>
      <c r="H230" s="210">
        <v>155.72499999999999</v>
      </c>
      <c r="I230" s="211"/>
      <c r="J230" s="212">
        <f>ROUND(I230*H230,2)</f>
        <v>0</v>
      </c>
      <c r="K230" s="208" t="s">
        <v>146</v>
      </c>
      <c r="L230" s="46"/>
      <c r="M230" s="213" t="s">
        <v>75</v>
      </c>
      <c r="N230" s="214" t="s">
        <v>47</v>
      </c>
      <c r="O230" s="86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147</v>
      </c>
      <c r="AT230" s="217" t="s">
        <v>142</v>
      </c>
      <c r="AU230" s="217" t="s">
        <v>87</v>
      </c>
      <c r="AY230" s="19" t="s">
        <v>140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85</v>
      </c>
      <c r="BK230" s="218">
        <f>ROUND(I230*H230,2)</f>
        <v>0</v>
      </c>
      <c r="BL230" s="19" t="s">
        <v>147</v>
      </c>
      <c r="BM230" s="217" t="s">
        <v>1312</v>
      </c>
    </row>
    <row r="231" s="2" customFormat="1">
      <c r="A231" s="40"/>
      <c r="B231" s="41"/>
      <c r="C231" s="42"/>
      <c r="D231" s="219" t="s">
        <v>149</v>
      </c>
      <c r="E231" s="42"/>
      <c r="F231" s="220" t="s">
        <v>301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149</v>
      </c>
      <c r="AU231" s="19" t="s">
        <v>87</v>
      </c>
    </row>
    <row r="232" s="13" customFormat="1">
      <c r="A232" s="13"/>
      <c r="B232" s="224"/>
      <c r="C232" s="225"/>
      <c r="D232" s="219" t="s">
        <v>175</v>
      </c>
      <c r="E232" s="226" t="s">
        <v>75</v>
      </c>
      <c r="F232" s="227" t="s">
        <v>1359</v>
      </c>
      <c r="G232" s="225"/>
      <c r="H232" s="228">
        <v>155.72499999999999</v>
      </c>
      <c r="I232" s="229"/>
      <c r="J232" s="225"/>
      <c r="K232" s="225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175</v>
      </c>
      <c r="AU232" s="234" t="s">
        <v>87</v>
      </c>
      <c r="AV232" s="13" t="s">
        <v>87</v>
      </c>
      <c r="AW232" s="13" t="s">
        <v>38</v>
      </c>
      <c r="AX232" s="13" t="s">
        <v>85</v>
      </c>
      <c r="AY232" s="234" t="s">
        <v>140</v>
      </c>
    </row>
    <row r="233" s="12" customFormat="1" ht="22.8" customHeight="1">
      <c r="A233" s="12"/>
      <c r="B233" s="190"/>
      <c r="C233" s="191"/>
      <c r="D233" s="192" t="s">
        <v>76</v>
      </c>
      <c r="E233" s="204" t="s">
        <v>897</v>
      </c>
      <c r="F233" s="204" t="s">
        <v>898</v>
      </c>
      <c r="G233" s="191"/>
      <c r="H233" s="191"/>
      <c r="I233" s="194"/>
      <c r="J233" s="205">
        <f>BK233</f>
        <v>0</v>
      </c>
      <c r="K233" s="191"/>
      <c r="L233" s="196"/>
      <c r="M233" s="197"/>
      <c r="N233" s="198"/>
      <c r="O233" s="198"/>
      <c r="P233" s="199">
        <f>SUM(P234:P235)</f>
        <v>0</v>
      </c>
      <c r="Q233" s="198"/>
      <c r="R233" s="199">
        <f>SUM(R234:R235)</f>
        <v>0</v>
      </c>
      <c r="S233" s="198"/>
      <c r="T233" s="200">
        <f>SUM(T234:T235)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1" t="s">
        <v>85</v>
      </c>
      <c r="AT233" s="202" t="s">
        <v>76</v>
      </c>
      <c r="AU233" s="202" t="s">
        <v>85</v>
      </c>
      <c r="AY233" s="201" t="s">
        <v>140</v>
      </c>
      <c r="BK233" s="203">
        <f>SUM(BK234:BK235)</f>
        <v>0</v>
      </c>
    </row>
    <row r="234" s="2" customFormat="1" ht="21.75" customHeight="1">
      <c r="A234" s="40"/>
      <c r="B234" s="41"/>
      <c r="C234" s="206" t="s">
        <v>380</v>
      </c>
      <c r="D234" s="206" t="s">
        <v>142</v>
      </c>
      <c r="E234" s="207" t="s">
        <v>1313</v>
      </c>
      <c r="F234" s="208" t="s">
        <v>1314</v>
      </c>
      <c r="G234" s="209" t="s">
        <v>299</v>
      </c>
      <c r="H234" s="210">
        <v>17.992999999999999</v>
      </c>
      <c r="I234" s="211"/>
      <c r="J234" s="212">
        <f>ROUND(I234*H234,2)</f>
        <v>0</v>
      </c>
      <c r="K234" s="208" t="s">
        <v>146</v>
      </c>
      <c r="L234" s="46"/>
      <c r="M234" s="213" t="s">
        <v>75</v>
      </c>
      <c r="N234" s="214" t="s">
        <v>47</v>
      </c>
      <c r="O234" s="86"/>
      <c r="P234" s="215">
        <f>O234*H234</f>
        <v>0</v>
      </c>
      <c r="Q234" s="215">
        <v>0</v>
      </c>
      <c r="R234" s="215">
        <f>Q234*H234</f>
        <v>0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147</v>
      </c>
      <c r="AT234" s="217" t="s">
        <v>142</v>
      </c>
      <c r="AU234" s="217" t="s">
        <v>87</v>
      </c>
      <c r="AY234" s="19" t="s">
        <v>140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85</v>
      </c>
      <c r="BK234" s="218">
        <f>ROUND(I234*H234,2)</f>
        <v>0</v>
      </c>
      <c r="BL234" s="19" t="s">
        <v>147</v>
      </c>
      <c r="BM234" s="217" t="s">
        <v>1315</v>
      </c>
    </row>
    <row r="235" s="2" customFormat="1">
      <c r="A235" s="40"/>
      <c r="B235" s="41"/>
      <c r="C235" s="42"/>
      <c r="D235" s="219" t="s">
        <v>149</v>
      </c>
      <c r="E235" s="42"/>
      <c r="F235" s="220" t="s">
        <v>1316</v>
      </c>
      <c r="G235" s="42"/>
      <c r="H235" s="42"/>
      <c r="I235" s="221"/>
      <c r="J235" s="42"/>
      <c r="K235" s="42"/>
      <c r="L235" s="46"/>
      <c r="M235" s="278"/>
      <c r="N235" s="279"/>
      <c r="O235" s="280"/>
      <c r="P235" s="280"/>
      <c r="Q235" s="280"/>
      <c r="R235" s="280"/>
      <c r="S235" s="280"/>
      <c r="T235" s="281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149</v>
      </c>
      <c r="AU235" s="19" t="s">
        <v>87</v>
      </c>
    </row>
    <row r="236" s="2" customFormat="1" ht="6.96" customHeight="1">
      <c r="A236" s="40"/>
      <c r="B236" s="61"/>
      <c r="C236" s="62"/>
      <c r="D236" s="62"/>
      <c r="E236" s="62"/>
      <c r="F236" s="62"/>
      <c r="G236" s="62"/>
      <c r="H236" s="62"/>
      <c r="I236" s="62"/>
      <c r="J236" s="62"/>
      <c r="K236" s="62"/>
      <c r="L236" s="46"/>
      <c r="M236" s="40"/>
      <c r="O236" s="40"/>
      <c r="P236" s="40"/>
      <c r="Q236" s="40"/>
      <c r="R236" s="40"/>
      <c r="S236" s="40"/>
      <c r="T236" s="40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</row>
  </sheetData>
  <sheetProtection sheet="1" autoFilter="0" formatColumns="0" formatRows="0" objects="1" scenarios="1" spinCount="100000" saltValue="0tdj/kShdvxp2/97jQg3c4zlUg+GP/mVqNrKK7iBTrXxIyg84yHvLahGXpJqIQ03NifP9S1+TK2F+N0u3Nnd+w==" hashValue="T2kwgOt2Eq7o8XsZLsjReKXDL4Kh909ip8uIGqtAGAp0LVXz7f/TLpBelR9Y6UoQ8qxrMrKj0cGY8qrf7XSOWg==" algorithmName="SHA-512" password="CC35"/>
  <autoFilter ref="C84:K23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106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Vodojem Horská, zásobní řady a splašková kanalizace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1364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75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26. 10. 2020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30</v>
      </c>
      <c r="J24" s="138" t="s">
        <v>37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1365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ROUND((SUM(BE86:BE127)),  2)</f>
        <v>0</v>
      </c>
      <c r="G33" s="40"/>
      <c r="H33" s="40"/>
      <c r="I33" s="150">
        <v>0.20999999999999999</v>
      </c>
      <c r="J33" s="149">
        <f>ROUND(((SUM(BE86:BE127))*I33),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ROUND((SUM(BF86:BF127)),  2)</f>
        <v>0</v>
      </c>
      <c r="G34" s="40"/>
      <c r="H34" s="40"/>
      <c r="I34" s="150">
        <v>0.14999999999999999</v>
      </c>
      <c r="J34" s="149">
        <f>ROUND(((SUM(BF86:BF127))*I34),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ROUND((SUM(BG86:BG127)),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ROUND((SUM(BH86:BH127)),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ROUND((SUM(BI86:BI127)),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Vodojem Horská, zásobní řady a splašková kanalizace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05a - VRN - Vedlejší rozpočtové náklady-uznatelné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Liberec</v>
      </c>
      <c r="G52" s="42"/>
      <c r="H52" s="42"/>
      <c r="I52" s="34" t="s">
        <v>24</v>
      </c>
      <c r="J52" s="74" t="str">
        <f>IF(J12="","",J12)</f>
        <v>26. 10. 2020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Statutární město Liberec</v>
      </c>
      <c r="G54" s="42"/>
      <c r="H54" s="42"/>
      <c r="I54" s="34" t="s">
        <v>34</v>
      </c>
      <c r="J54" s="38" t="str">
        <f>E21</f>
        <v>SNOWPLAN, spol. s 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SNOWPLAN, spol. s 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111</v>
      </c>
      <c r="D57" s="164"/>
      <c r="E57" s="164"/>
      <c r="F57" s="164"/>
      <c r="G57" s="164"/>
      <c r="H57" s="164"/>
      <c r="I57" s="164"/>
      <c r="J57" s="165" t="s">
        <v>112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67"/>
      <c r="C60" s="168"/>
      <c r="D60" s="169" t="s">
        <v>1089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1366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1090</v>
      </c>
      <c r="E62" s="176"/>
      <c r="F62" s="176"/>
      <c r="G62" s="176"/>
      <c r="H62" s="176"/>
      <c r="I62" s="176"/>
      <c r="J62" s="177">
        <f>J93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1367</v>
      </c>
      <c r="E63" s="176"/>
      <c r="F63" s="176"/>
      <c r="G63" s="176"/>
      <c r="H63" s="176"/>
      <c r="I63" s="176"/>
      <c r="J63" s="177">
        <f>J114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1368</v>
      </c>
      <c r="E64" s="176"/>
      <c r="F64" s="176"/>
      <c r="G64" s="176"/>
      <c r="H64" s="176"/>
      <c r="I64" s="176"/>
      <c r="J64" s="177">
        <f>J116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1369</v>
      </c>
      <c r="E65" s="176"/>
      <c r="F65" s="176"/>
      <c r="G65" s="176"/>
      <c r="H65" s="176"/>
      <c r="I65" s="176"/>
      <c r="J65" s="177">
        <f>J121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1370</v>
      </c>
      <c r="E66" s="176"/>
      <c r="F66" s="176"/>
      <c r="G66" s="176"/>
      <c r="H66" s="176"/>
      <c r="I66" s="176"/>
      <c r="J66" s="177">
        <f>J125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125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Vodojem Horská, zásobní řady a splašková kanalizace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107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05a - VRN - Vedlejší rozpočtové náklady-uznatelné náklady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22</v>
      </c>
      <c r="D80" s="42"/>
      <c r="E80" s="42"/>
      <c r="F80" s="29" t="str">
        <f>F12</f>
        <v>Liberec</v>
      </c>
      <c r="G80" s="42"/>
      <c r="H80" s="42"/>
      <c r="I80" s="34" t="s">
        <v>24</v>
      </c>
      <c r="J80" s="74" t="str">
        <f>IF(J12="","",J12)</f>
        <v>26. 10. 2020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26</v>
      </c>
      <c r="D82" s="42"/>
      <c r="E82" s="42"/>
      <c r="F82" s="29" t="str">
        <f>E15</f>
        <v>Statutární město Liberec</v>
      </c>
      <c r="G82" s="42"/>
      <c r="H82" s="42"/>
      <c r="I82" s="34" t="s">
        <v>34</v>
      </c>
      <c r="J82" s="38" t="str">
        <f>E21</f>
        <v>SNOWPLAN, spol. s 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32</v>
      </c>
      <c r="D83" s="42"/>
      <c r="E83" s="42"/>
      <c r="F83" s="29" t="str">
        <f>IF(E18="","",E18)</f>
        <v>Vyplň údaj</v>
      </c>
      <c r="G83" s="42"/>
      <c r="H83" s="42"/>
      <c r="I83" s="34" t="s">
        <v>39</v>
      </c>
      <c r="J83" s="38" t="str">
        <f>E24</f>
        <v>SNOWPLAN, spol. s r.o.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126</v>
      </c>
      <c r="D85" s="182" t="s">
        <v>61</v>
      </c>
      <c r="E85" s="182" t="s">
        <v>57</v>
      </c>
      <c r="F85" s="182" t="s">
        <v>58</v>
      </c>
      <c r="G85" s="182" t="s">
        <v>127</v>
      </c>
      <c r="H85" s="182" t="s">
        <v>128</v>
      </c>
      <c r="I85" s="182" t="s">
        <v>129</v>
      </c>
      <c r="J85" s="182" t="s">
        <v>112</v>
      </c>
      <c r="K85" s="183" t="s">
        <v>130</v>
      </c>
      <c r="L85" s="184"/>
      <c r="M85" s="94" t="s">
        <v>75</v>
      </c>
      <c r="N85" s="95" t="s">
        <v>46</v>
      </c>
      <c r="O85" s="95" t="s">
        <v>131</v>
      </c>
      <c r="P85" s="95" t="s">
        <v>132</v>
      </c>
      <c r="Q85" s="95" t="s">
        <v>133</v>
      </c>
      <c r="R85" s="95" t="s">
        <v>134</v>
      </c>
      <c r="S85" s="95" t="s">
        <v>135</v>
      </c>
      <c r="T85" s="96" t="s">
        <v>136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137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0</v>
      </c>
      <c r="S86" s="98"/>
      <c r="T86" s="188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76</v>
      </c>
      <c r="AU86" s="19" t="s">
        <v>113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76</v>
      </c>
      <c r="E87" s="193" t="s">
        <v>1096</v>
      </c>
      <c r="F87" s="193" t="s">
        <v>1097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P88+P93+P114+P116+P121+P125</f>
        <v>0</v>
      </c>
      <c r="Q87" s="198"/>
      <c r="R87" s="199">
        <f>R88+R93+R114+R116+R121+R125</f>
        <v>0</v>
      </c>
      <c r="S87" s="198"/>
      <c r="T87" s="200">
        <f>T88+T93+T114+T116+T121+T125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164</v>
      </c>
      <c r="AT87" s="202" t="s">
        <v>76</v>
      </c>
      <c r="AU87" s="202" t="s">
        <v>77</v>
      </c>
      <c r="AY87" s="201" t="s">
        <v>140</v>
      </c>
      <c r="BK87" s="203">
        <f>BK88+BK93+BK114+BK116+BK121+BK125</f>
        <v>0</v>
      </c>
    </row>
    <row r="88" s="12" customFormat="1" ht="22.8" customHeight="1">
      <c r="A88" s="12"/>
      <c r="B88" s="190"/>
      <c r="C88" s="191"/>
      <c r="D88" s="192" t="s">
        <v>76</v>
      </c>
      <c r="E88" s="204" t="s">
        <v>77</v>
      </c>
      <c r="F88" s="204" t="s">
        <v>1097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SUM(P89:P92)</f>
        <v>0</v>
      </c>
      <c r="Q88" s="198"/>
      <c r="R88" s="199">
        <f>SUM(R89:R92)</f>
        <v>0</v>
      </c>
      <c r="S88" s="198"/>
      <c r="T88" s="200">
        <f>SUM(T89:T92)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164</v>
      </c>
      <c r="AT88" s="202" t="s">
        <v>76</v>
      </c>
      <c r="AU88" s="202" t="s">
        <v>85</v>
      </c>
      <c r="AY88" s="201" t="s">
        <v>140</v>
      </c>
      <c r="BK88" s="203">
        <f>SUM(BK89:BK92)</f>
        <v>0</v>
      </c>
    </row>
    <row r="89" s="2" customFormat="1" ht="16.5" customHeight="1">
      <c r="A89" s="40"/>
      <c r="B89" s="41"/>
      <c r="C89" s="206" t="s">
        <v>85</v>
      </c>
      <c r="D89" s="206" t="s">
        <v>142</v>
      </c>
      <c r="E89" s="207" t="s">
        <v>1371</v>
      </c>
      <c r="F89" s="208" t="s">
        <v>1372</v>
      </c>
      <c r="G89" s="209" t="s">
        <v>1102</v>
      </c>
      <c r="H89" s="210">
        <v>1</v>
      </c>
      <c r="I89" s="211"/>
      <c r="J89" s="212">
        <f>ROUND(I89*H89,2)</f>
        <v>0</v>
      </c>
      <c r="K89" s="208" t="s">
        <v>146</v>
      </c>
      <c r="L89" s="46"/>
      <c r="M89" s="213" t="s">
        <v>75</v>
      </c>
      <c r="N89" s="214" t="s">
        <v>47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1103</v>
      </c>
      <c r="AT89" s="217" t="s">
        <v>142</v>
      </c>
      <c r="AU89" s="217" t="s">
        <v>87</v>
      </c>
      <c r="AY89" s="19" t="s">
        <v>140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85</v>
      </c>
      <c r="BK89" s="218">
        <f>ROUND(I89*H89,2)</f>
        <v>0</v>
      </c>
      <c r="BL89" s="19" t="s">
        <v>1103</v>
      </c>
      <c r="BM89" s="217" t="s">
        <v>1373</v>
      </c>
    </row>
    <row r="90" s="2" customFormat="1">
      <c r="A90" s="40"/>
      <c r="B90" s="41"/>
      <c r="C90" s="42"/>
      <c r="D90" s="219" t="s">
        <v>149</v>
      </c>
      <c r="E90" s="42"/>
      <c r="F90" s="220" t="s">
        <v>1372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149</v>
      </c>
      <c r="AU90" s="19" t="s">
        <v>87</v>
      </c>
    </row>
    <row r="91" s="2" customFormat="1" ht="16.5" customHeight="1">
      <c r="A91" s="40"/>
      <c r="B91" s="41"/>
      <c r="C91" s="206" t="s">
        <v>87</v>
      </c>
      <c r="D91" s="206" t="s">
        <v>142</v>
      </c>
      <c r="E91" s="207" t="s">
        <v>347</v>
      </c>
      <c r="F91" s="208" t="s">
        <v>1374</v>
      </c>
      <c r="G91" s="209" t="s">
        <v>1102</v>
      </c>
      <c r="H91" s="210">
        <v>1</v>
      </c>
      <c r="I91" s="211"/>
      <c r="J91" s="212">
        <f>ROUND(I91*H91,2)</f>
        <v>0</v>
      </c>
      <c r="K91" s="208" t="s">
        <v>75</v>
      </c>
      <c r="L91" s="46"/>
      <c r="M91" s="213" t="s">
        <v>75</v>
      </c>
      <c r="N91" s="214" t="s">
        <v>47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1103</v>
      </c>
      <c r="AT91" s="217" t="s">
        <v>142</v>
      </c>
      <c r="AU91" s="217" t="s">
        <v>87</v>
      </c>
      <c r="AY91" s="19" t="s">
        <v>140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85</v>
      </c>
      <c r="BK91" s="218">
        <f>ROUND(I91*H91,2)</f>
        <v>0</v>
      </c>
      <c r="BL91" s="19" t="s">
        <v>1103</v>
      </c>
      <c r="BM91" s="217" t="s">
        <v>1375</v>
      </c>
    </row>
    <row r="92" s="2" customFormat="1">
      <c r="A92" s="40"/>
      <c r="B92" s="41"/>
      <c r="C92" s="42"/>
      <c r="D92" s="219" t="s">
        <v>149</v>
      </c>
      <c r="E92" s="42"/>
      <c r="F92" s="220" t="s">
        <v>1374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149</v>
      </c>
      <c r="AU92" s="19" t="s">
        <v>87</v>
      </c>
    </row>
    <row r="93" s="12" customFormat="1" ht="22.8" customHeight="1">
      <c r="A93" s="12"/>
      <c r="B93" s="190"/>
      <c r="C93" s="191"/>
      <c r="D93" s="192" t="s">
        <v>76</v>
      </c>
      <c r="E93" s="204" t="s">
        <v>1098</v>
      </c>
      <c r="F93" s="204" t="s">
        <v>1099</v>
      </c>
      <c r="G93" s="191"/>
      <c r="H93" s="191"/>
      <c r="I93" s="194"/>
      <c r="J93" s="205">
        <f>BK93</f>
        <v>0</v>
      </c>
      <c r="K93" s="191"/>
      <c r="L93" s="196"/>
      <c r="M93" s="197"/>
      <c r="N93" s="198"/>
      <c r="O93" s="198"/>
      <c r="P93" s="199">
        <f>SUM(P94:P113)</f>
        <v>0</v>
      </c>
      <c r="Q93" s="198"/>
      <c r="R93" s="199">
        <f>SUM(R94:R113)</f>
        <v>0</v>
      </c>
      <c r="S93" s="198"/>
      <c r="T93" s="200">
        <f>SUM(T94:T113)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164</v>
      </c>
      <c r="AT93" s="202" t="s">
        <v>76</v>
      </c>
      <c r="AU93" s="202" t="s">
        <v>85</v>
      </c>
      <c r="AY93" s="201" t="s">
        <v>140</v>
      </c>
      <c r="BK93" s="203">
        <f>SUM(BK94:BK113)</f>
        <v>0</v>
      </c>
    </row>
    <row r="94" s="2" customFormat="1" ht="16.5" customHeight="1">
      <c r="A94" s="40"/>
      <c r="B94" s="41"/>
      <c r="C94" s="206" t="s">
        <v>164</v>
      </c>
      <c r="D94" s="206" t="s">
        <v>142</v>
      </c>
      <c r="E94" s="207" t="s">
        <v>1376</v>
      </c>
      <c r="F94" s="208" t="s">
        <v>1377</v>
      </c>
      <c r="G94" s="209" t="s">
        <v>1102</v>
      </c>
      <c r="H94" s="210">
        <v>1</v>
      </c>
      <c r="I94" s="211"/>
      <c r="J94" s="212">
        <f>ROUND(I94*H94,2)</f>
        <v>0</v>
      </c>
      <c r="K94" s="208" t="s">
        <v>146</v>
      </c>
      <c r="L94" s="46"/>
      <c r="M94" s="213" t="s">
        <v>75</v>
      </c>
      <c r="N94" s="214" t="s">
        <v>47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1103</v>
      </c>
      <c r="AT94" s="217" t="s">
        <v>142</v>
      </c>
      <c r="AU94" s="217" t="s">
        <v>87</v>
      </c>
      <c r="AY94" s="19" t="s">
        <v>140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85</v>
      </c>
      <c r="BK94" s="218">
        <f>ROUND(I94*H94,2)</f>
        <v>0</v>
      </c>
      <c r="BL94" s="19" t="s">
        <v>1103</v>
      </c>
      <c r="BM94" s="217" t="s">
        <v>1378</v>
      </c>
    </row>
    <row r="95" s="2" customFormat="1">
      <c r="A95" s="40"/>
      <c r="B95" s="41"/>
      <c r="C95" s="42"/>
      <c r="D95" s="219" t="s">
        <v>149</v>
      </c>
      <c r="E95" s="42"/>
      <c r="F95" s="220" t="s">
        <v>1377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149</v>
      </c>
      <c r="AU95" s="19" t="s">
        <v>87</v>
      </c>
    </row>
    <row r="96" s="2" customFormat="1">
      <c r="A96" s="40"/>
      <c r="B96" s="41"/>
      <c r="C96" s="42"/>
      <c r="D96" s="219" t="s">
        <v>378</v>
      </c>
      <c r="E96" s="42"/>
      <c r="F96" s="277" t="s">
        <v>1379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378</v>
      </c>
      <c r="AU96" s="19" t="s">
        <v>87</v>
      </c>
    </row>
    <row r="97" s="2" customFormat="1" ht="16.5" customHeight="1">
      <c r="A97" s="40"/>
      <c r="B97" s="41"/>
      <c r="C97" s="206" t="s">
        <v>169</v>
      </c>
      <c r="D97" s="206" t="s">
        <v>142</v>
      </c>
      <c r="E97" s="207" t="s">
        <v>1380</v>
      </c>
      <c r="F97" s="208" t="s">
        <v>1381</v>
      </c>
      <c r="G97" s="209" t="s">
        <v>1102</v>
      </c>
      <c r="H97" s="210">
        <v>1</v>
      </c>
      <c r="I97" s="211"/>
      <c r="J97" s="212">
        <f>ROUND(I97*H97,2)</f>
        <v>0</v>
      </c>
      <c r="K97" s="208" t="s">
        <v>146</v>
      </c>
      <c r="L97" s="46"/>
      <c r="M97" s="213" t="s">
        <v>75</v>
      </c>
      <c r="N97" s="214" t="s">
        <v>47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1103</v>
      </c>
      <c r="AT97" s="217" t="s">
        <v>142</v>
      </c>
      <c r="AU97" s="217" t="s">
        <v>87</v>
      </c>
      <c r="AY97" s="19" t="s">
        <v>140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85</v>
      </c>
      <c r="BK97" s="218">
        <f>ROUND(I97*H97,2)</f>
        <v>0</v>
      </c>
      <c r="BL97" s="19" t="s">
        <v>1103</v>
      </c>
      <c r="BM97" s="217" t="s">
        <v>1382</v>
      </c>
    </row>
    <row r="98" s="2" customFormat="1">
      <c r="A98" s="40"/>
      <c r="B98" s="41"/>
      <c r="C98" s="42"/>
      <c r="D98" s="219" t="s">
        <v>149</v>
      </c>
      <c r="E98" s="42"/>
      <c r="F98" s="220" t="s">
        <v>1381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149</v>
      </c>
      <c r="AU98" s="19" t="s">
        <v>87</v>
      </c>
    </row>
    <row r="99" s="2" customFormat="1" ht="16.5" customHeight="1">
      <c r="A99" s="40"/>
      <c r="B99" s="41"/>
      <c r="C99" s="206" t="s">
        <v>181</v>
      </c>
      <c r="D99" s="206" t="s">
        <v>142</v>
      </c>
      <c r="E99" s="207" t="s">
        <v>1383</v>
      </c>
      <c r="F99" s="208" t="s">
        <v>1384</v>
      </c>
      <c r="G99" s="209" t="s">
        <v>1102</v>
      </c>
      <c r="H99" s="210">
        <v>1</v>
      </c>
      <c r="I99" s="211"/>
      <c r="J99" s="212">
        <f>ROUND(I99*H99,2)</f>
        <v>0</v>
      </c>
      <c r="K99" s="208" t="s">
        <v>146</v>
      </c>
      <c r="L99" s="46"/>
      <c r="M99" s="213" t="s">
        <v>75</v>
      </c>
      <c r="N99" s="214" t="s">
        <v>47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1103</v>
      </c>
      <c r="AT99" s="217" t="s">
        <v>142</v>
      </c>
      <c r="AU99" s="217" t="s">
        <v>87</v>
      </c>
      <c r="AY99" s="19" t="s">
        <v>140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85</v>
      </c>
      <c r="BK99" s="218">
        <f>ROUND(I99*H99,2)</f>
        <v>0</v>
      </c>
      <c r="BL99" s="19" t="s">
        <v>1103</v>
      </c>
      <c r="BM99" s="217" t="s">
        <v>1385</v>
      </c>
    </row>
    <row r="100" s="2" customFormat="1">
      <c r="A100" s="40"/>
      <c r="B100" s="41"/>
      <c r="C100" s="42"/>
      <c r="D100" s="219" t="s">
        <v>149</v>
      </c>
      <c r="E100" s="42"/>
      <c r="F100" s="220" t="s">
        <v>1384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149</v>
      </c>
      <c r="AU100" s="19" t="s">
        <v>87</v>
      </c>
    </row>
    <row r="101" s="2" customFormat="1" ht="16.5" customHeight="1">
      <c r="A101" s="40"/>
      <c r="B101" s="41"/>
      <c r="C101" s="206" t="s">
        <v>186</v>
      </c>
      <c r="D101" s="206" t="s">
        <v>142</v>
      </c>
      <c r="E101" s="207" t="s">
        <v>1100</v>
      </c>
      <c r="F101" s="208" t="s">
        <v>1101</v>
      </c>
      <c r="G101" s="209" t="s">
        <v>1102</v>
      </c>
      <c r="H101" s="210">
        <v>1</v>
      </c>
      <c r="I101" s="211"/>
      <c r="J101" s="212">
        <f>ROUND(I101*H101,2)</f>
        <v>0</v>
      </c>
      <c r="K101" s="208" t="s">
        <v>146</v>
      </c>
      <c r="L101" s="46"/>
      <c r="M101" s="213" t="s">
        <v>75</v>
      </c>
      <c r="N101" s="214" t="s">
        <v>47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1103</v>
      </c>
      <c r="AT101" s="217" t="s">
        <v>142</v>
      </c>
      <c r="AU101" s="217" t="s">
        <v>87</v>
      </c>
      <c r="AY101" s="19" t="s">
        <v>140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85</v>
      </c>
      <c r="BK101" s="218">
        <f>ROUND(I101*H101,2)</f>
        <v>0</v>
      </c>
      <c r="BL101" s="19" t="s">
        <v>1103</v>
      </c>
      <c r="BM101" s="217" t="s">
        <v>1386</v>
      </c>
    </row>
    <row r="102" s="2" customFormat="1">
      <c r="A102" s="40"/>
      <c r="B102" s="41"/>
      <c r="C102" s="42"/>
      <c r="D102" s="219" t="s">
        <v>149</v>
      </c>
      <c r="E102" s="42"/>
      <c r="F102" s="220" t="s">
        <v>1101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149</v>
      </c>
      <c r="AU102" s="19" t="s">
        <v>87</v>
      </c>
    </row>
    <row r="103" s="2" customFormat="1" ht="16.5" customHeight="1">
      <c r="A103" s="40"/>
      <c r="B103" s="41"/>
      <c r="C103" s="206" t="s">
        <v>206</v>
      </c>
      <c r="D103" s="206" t="s">
        <v>142</v>
      </c>
      <c r="E103" s="207" t="s">
        <v>1387</v>
      </c>
      <c r="F103" s="208" t="s">
        <v>1388</v>
      </c>
      <c r="G103" s="209" t="s">
        <v>1102</v>
      </c>
      <c r="H103" s="210">
        <v>1</v>
      </c>
      <c r="I103" s="211"/>
      <c r="J103" s="212">
        <f>ROUND(I103*H103,2)</f>
        <v>0</v>
      </c>
      <c r="K103" s="208" t="s">
        <v>146</v>
      </c>
      <c r="L103" s="46"/>
      <c r="M103" s="213" t="s">
        <v>75</v>
      </c>
      <c r="N103" s="214" t="s">
        <v>47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1103</v>
      </c>
      <c r="AT103" s="217" t="s">
        <v>142</v>
      </c>
      <c r="AU103" s="217" t="s">
        <v>87</v>
      </c>
      <c r="AY103" s="19" t="s">
        <v>140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85</v>
      </c>
      <c r="BK103" s="218">
        <f>ROUND(I103*H103,2)</f>
        <v>0</v>
      </c>
      <c r="BL103" s="19" t="s">
        <v>1103</v>
      </c>
      <c r="BM103" s="217" t="s">
        <v>1389</v>
      </c>
    </row>
    <row r="104" s="2" customFormat="1">
      <c r="A104" s="40"/>
      <c r="B104" s="41"/>
      <c r="C104" s="42"/>
      <c r="D104" s="219" t="s">
        <v>149</v>
      </c>
      <c r="E104" s="42"/>
      <c r="F104" s="220" t="s">
        <v>1388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149</v>
      </c>
      <c r="AU104" s="19" t="s">
        <v>87</v>
      </c>
    </row>
    <row r="105" s="2" customFormat="1">
      <c r="A105" s="40"/>
      <c r="B105" s="41"/>
      <c r="C105" s="42"/>
      <c r="D105" s="219" t="s">
        <v>378</v>
      </c>
      <c r="E105" s="42"/>
      <c r="F105" s="277" t="s">
        <v>1390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378</v>
      </c>
      <c r="AU105" s="19" t="s">
        <v>87</v>
      </c>
    </row>
    <row r="106" s="2" customFormat="1" ht="16.5" customHeight="1">
      <c r="A106" s="40"/>
      <c r="B106" s="41"/>
      <c r="C106" s="206" t="s">
        <v>211</v>
      </c>
      <c r="D106" s="206" t="s">
        <v>142</v>
      </c>
      <c r="E106" s="207" t="s">
        <v>1391</v>
      </c>
      <c r="F106" s="208" t="s">
        <v>1392</v>
      </c>
      <c r="G106" s="209" t="s">
        <v>1102</v>
      </c>
      <c r="H106" s="210">
        <v>1</v>
      </c>
      <c r="I106" s="211"/>
      <c r="J106" s="212">
        <f>ROUND(I106*H106,2)</f>
        <v>0</v>
      </c>
      <c r="K106" s="208" t="s">
        <v>146</v>
      </c>
      <c r="L106" s="46"/>
      <c r="M106" s="213" t="s">
        <v>75</v>
      </c>
      <c r="N106" s="214" t="s">
        <v>47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1103</v>
      </c>
      <c r="AT106" s="217" t="s">
        <v>142</v>
      </c>
      <c r="AU106" s="217" t="s">
        <v>87</v>
      </c>
      <c r="AY106" s="19" t="s">
        <v>140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85</v>
      </c>
      <c r="BK106" s="218">
        <f>ROUND(I106*H106,2)</f>
        <v>0</v>
      </c>
      <c r="BL106" s="19" t="s">
        <v>1103</v>
      </c>
      <c r="BM106" s="217" t="s">
        <v>1393</v>
      </c>
    </row>
    <row r="107" s="2" customFormat="1">
      <c r="A107" s="40"/>
      <c r="B107" s="41"/>
      <c r="C107" s="42"/>
      <c r="D107" s="219" t="s">
        <v>149</v>
      </c>
      <c r="E107" s="42"/>
      <c r="F107" s="220" t="s">
        <v>1392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149</v>
      </c>
      <c r="AU107" s="19" t="s">
        <v>87</v>
      </c>
    </row>
    <row r="108" s="2" customFormat="1" ht="16.5" customHeight="1">
      <c r="A108" s="40"/>
      <c r="B108" s="41"/>
      <c r="C108" s="206" t="s">
        <v>219</v>
      </c>
      <c r="D108" s="206" t="s">
        <v>142</v>
      </c>
      <c r="E108" s="207" t="s">
        <v>1394</v>
      </c>
      <c r="F108" s="208" t="s">
        <v>1395</v>
      </c>
      <c r="G108" s="209" t="s">
        <v>1102</v>
      </c>
      <c r="H108" s="210">
        <v>1</v>
      </c>
      <c r="I108" s="211"/>
      <c r="J108" s="212">
        <f>ROUND(I108*H108,2)</f>
        <v>0</v>
      </c>
      <c r="K108" s="208" t="s">
        <v>146</v>
      </c>
      <c r="L108" s="46"/>
      <c r="M108" s="213" t="s">
        <v>75</v>
      </c>
      <c r="N108" s="214" t="s">
        <v>47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1103</v>
      </c>
      <c r="AT108" s="217" t="s">
        <v>142</v>
      </c>
      <c r="AU108" s="217" t="s">
        <v>87</v>
      </c>
      <c r="AY108" s="19" t="s">
        <v>140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85</v>
      </c>
      <c r="BK108" s="218">
        <f>ROUND(I108*H108,2)</f>
        <v>0</v>
      </c>
      <c r="BL108" s="19" t="s">
        <v>1103</v>
      </c>
      <c r="BM108" s="217" t="s">
        <v>1396</v>
      </c>
    </row>
    <row r="109" s="2" customFormat="1">
      <c r="A109" s="40"/>
      <c r="B109" s="41"/>
      <c r="C109" s="42"/>
      <c r="D109" s="219" t="s">
        <v>149</v>
      </c>
      <c r="E109" s="42"/>
      <c r="F109" s="220" t="s">
        <v>1395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149</v>
      </c>
      <c r="AU109" s="19" t="s">
        <v>87</v>
      </c>
    </row>
    <row r="110" s="2" customFormat="1" ht="16.5" customHeight="1">
      <c r="A110" s="40"/>
      <c r="B110" s="41"/>
      <c r="C110" s="206" t="s">
        <v>224</v>
      </c>
      <c r="D110" s="206" t="s">
        <v>142</v>
      </c>
      <c r="E110" s="207" t="s">
        <v>1397</v>
      </c>
      <c r="F110" s="208" t="s">
        <v>1398</v>
      </c>
      <c r="G110" s="209" t="s">
        <v>1102</v>
      </c>
      <c r="H110" s="210">
        <v>1</v>
      </c>
      <c r="I110" s="211"/>
      <c r="J110" s="212">
        <f>ROUND(I110*H110,2)</f>
        <v>0</v>
      </c>
      <c r="K110" s="208" t="s">
        <v>146</v>
      </c>
      <c r="L110" s="46"/>
      <c r="M110" s="213" t="s">
        <v>75</v>
      </c>
      <c r="N110" s="214" t="s">
        <v>47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1103</v>
      </c>
      <c r="AT110" s="217" t="s">
        <v>142</v>
      </c>
      <c r="AU110" s="217" t="s">
        <v>87</v>
      </c>
      <c r="AY110" s="19" t="s">
        <v>140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85</v>
      </c>
      <c r="BK110" s="218">
        <f>ROUND(I110*H110,2)</f>
        <v>0</v>
      </c>
      <c r="BL110" s="19" t="s">
        <v>1103</v>
      </c>
      <c r="BM110" s="217" t="s">
        <v>1399</v>
      </c>
    </row>
    <row r="111" s="2" customFormat="1">
      <c r="A111" s="40"/>
      <c r="B111" s="41"/>
      <c r="C111" s="42"/>
      <c r="D111" s="219" t="s">
        <v>149</v>
      </c>
      <c r="E111" s="42"/>
      <c r="F111" s="220" t="s">
        <v>1398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149</v>
      </c>
      <c r="AU111" s="19" t="s">
        <v>87</v>
      </c>
    </row>
    <row r="112" s="2" customFormat="1" ht="16.5" customHeight="1">
      <c r="A112" s="40"/>
      <c r="B112" s="41"/>
      <c r="C112" s="206" t="s">
        <v>929</v>
      </c>
      <c r="D112" s="206" t="s">
        <v>142</v>
      </c>
      <c r="E112" s="207" t="s">
        <v>1400</v>
      </c>
      <c r="F112" s="208" t="s">
        <v>1401</v>
      </c>
      <c r="G112" s="209" t="s">
        <v>1102</v>
      </c>
      <c r="H112" s="210">
        <v>1</v>
      </c>
      <c r="I112" s="211"/>
      <c r="J112" s="212">
        <f>ROUND(I112*H112,2)</f>
        <v>0</v>
      </c>
      <c r="K112" s="208" t="s">
        <v>146</v>
      </c>
      <c r="L112" s="46"/>
      <c r="M112" s="213" t="s">
        <v>75</v>
      </c>
      <c r="N112" s="214" t="s">
        <v>47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1103</v>
      </c>
      <c r="AT112" s="217" t="s">
        <v>142</v>
      </c>
      <c r="AU112" s="217" t="s">
        <v>87</v>
      </c>
      <c r="AY112" s="19" t="s">
        <v>140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85</v>
      </c>
      <c r="BK112" s="218">
        <f>ROUND(I112*H112,2)</f>
        <v>0</v>
      </c>
      <c r="BL112" s="19" t="s">
        <v>1103</v>
      </c>
      <c r="BM112" s="217" t="s">
        <v>1402</v>
      </c>
    </row>
    <row r="113" s="2" customFormat="1">
      <c r="A113" s="40"/>
      <c r="B113" s="41"/>
      <c r="C113" s="42"/>
      <c r="D113" s="219" t="s">
        <v>149</v>
      </c>
      <c r="E113" s="42"/>
      <c r="F113" s="220" t="s">
        <v>1401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149</v>
      </c>
      <c r="AU113" s="19" t="s">
        <v>87</v>
      </c>
    </row>
    <row r="114" s="12" customFormat="1" ht="22.8" customHeight="1">
      <c r="A114" s="12"/>
      <c r="B114" s="190"/>
      <c r="C114" s="191"/>
      <c r="D114" s="192" t="s">
        <v>76</v>
      </c>
      <c r="E114" s="204" t="s">
        <v>1403</v>
      </c>
      <c r="F114" s="204" t="s">
        <v>1372</v>
      </c>
      <c r="G114" s="191"/>
      <c r="H114" s="191"/>
      <c r="I114" s="194"/>
      <c r="J114" s="205">
        <f>BK114</f>
        <v>0</v>
      </c>
      <c r="K114" s="191"/>
      <c r="L114" s="196"/>
      <c r="M114" s="197"/>
      <c r="N114" s="198"/>
      <c r="O114" s="198"/>
      <c r="P114" s="199">
        <f>P115</f>
        <v>0</v>
      </c>
      <c r="Q114" s="198"/>
      <c r="R114" s="199">
        <f>R115</f>
        <v>0</v>
      </c>
      <c r="S114" s="198"/>
      <c r="T114" s="200">
        <f>T115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1" t="s">
        <v>164</v>
      </c>
      <c r="AT114" s="202" t="s">
        <v>76</v>
      </c>
      <c r="AU114" s="202" t="s">
        <v>85</v>
      </c>
      <c r="AY114" s="201" t="s">
        <v>140</v>
      </c>
      <c r="BK114" s="203">
        <f>BK115</f>
        <v>0</v>
      </c>
    </row>
    <row r="115" s="2" customFormat="1" ht="16.5" customHeight="1">
      <c r="A115" s="40"/>
      <c r="B115" s="41"/>
      <c r="C115" s="206" t="s">
        <v>240</v>
      </c>
      <c r="D115" s="206" t="s">
        <v>142</v>
      </c>
      <c r="E115" s="207" t="s">
        <v>82</v>
      </c>
      <c r="F115" s="208" t="s">
        <v>1404</v>
      </c>
      <c r="G115" s="209" t="s">
        <v>1102</v>
      </c>
      <c r="H115" s="210">
        <v>1</v>
      </c>
      <c r="I115" s="211"/>
      <c r="J115" s="212">
        <f>ROUND(I115*H115,2)</f>
        <v>0</v>
      </c>
      <c r="K115" s="208" t="s">
        <v>75</v>
      </c>
      <c r="L115" s="46"/>
      <c r="M115" s="213" t="s">
        <v>75</v>
      </c>
      <c r="N115" s="214" t="s">
        <v>47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1103</v>
      </c>
      <c r="AT115" s="217" t="s">
        <v>142</v>
      </c>
      <c r="AU115" s="217" t="s">
        <v>87</v>
      </c>
      <c r="AY115" s="19" t="s">
        <v>140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85</v>
      </c>
      <c r="BK115" s="218">
        <f>ROUND(I115*H115,2)</f>
        <v>0</v>
      </c>
      <c r="BL115" s="19" t="s">
        <v>1103</v>
      </c>
      <c r="BM115" s="217" t="s">
        <v>1405</v>
      </c>
    </row>
    <row r="116" s="12" customFormat="1" ht="22.8" customHeight="1">
      <c r="A116" s="12"/>
      <c r="B116" s="190"/>
      <c r="C116" s="191"/>
      <c r="D116" s="192" t="s">
        <v>76</v>
      </c>
      <c r="E116" s="204" t="s">
        <v>1406</v>
      </c>
      <c r="F116" s="204" t="s">
        <v>1407</v>
      </c>
      <c r="G116" s="191"/>
      <c r="H116" s="191"/>
      <c r="I116" s="194"/>
      <c r="J116" s="205">
        <f>BK116</f>
        <v>0</v>
      </c>
      <c r="K116" s="191"/>
      <c r="L116" s="196"/>
      <c r="M116" s="197"/>
      <c r="N116" s="198"/>
      <c r="O116" s="198"/>
      <c r="P116" s="199">
        <f>SUM(P117:P120)</f>
        <v>0</v>
      </c>
      <c r="Q116" s="198"/>
      <c r="R116" s="199">
        <f>SUM(R117:R120)</f>
        <v>0</v>
      </c>
      <c r="S116" s="198"/>
      <c r="T116" s="200">
        <f>SUM(T117:T120)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1" t="s">
        <v>164</v>
      </c>
      <c r="AT116" s="202" t="s">
        <v>76</v>
      </c>
      <c r="AU116" s="202" t="s">
        <v>85</v>
      </c>
      <c r="AY116" s="201" t="s">
        <v>140</v>
      </c>
      <c r="BK116" s="203">
        <f>SUM(BK117:BK120)</f>
        <v>0</v>
      </c>
    </row>
    <row r="117" s="2" customFormat="1" ht="16.5" customHeight="1">
      <c r="A117" s="40"/>
      <c r="B117" s="41"/>
      <c r="C117" s="206" t="s">
        <v>8</v>
      </c>
      <c r="D117" s="206" t="s">
        <v>142</v>
      </c>
      <c r="E117" s="207" t="s">
        <v>1408</v>
      </c>
      <c r="F117" s="208" t="s">
        <v>1409</v>
      </c>
      <c r="G117" s="209" t="s">
        <v>1102</v>
      </c>
      <c r="H117" s="210">
        <v>1</v>
      </c>
      <c r="I117" s="211"/>
      <c r="J117" s="212">
        <f>ROUND(I117*H117,2)</f>
        <v>0</v>
      </c>
      <c r="K117" s="208" t="s">
        <v>146</v>
      </c>
      <c r="L117" s="46"/>
      <c r="M117" s="213" t="s">
        <v>75</v>
      </c>
      <c r="N117" s="214" t="s">
        <v>47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1103</v>
      </c>
      <c r="AT117" s="217" t="s">
        <v>142</v>
      </c>
      <c r="AU117" s="217" t="s">
        <v>87</v>
      </c>
      <c r="AY117" s="19" t="s">
        <v>140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85</v>
      </c>
      <c r="BK117" s="218">
        <f>ROUND(I117*H117,2)</f>
        <v>0</v>
      </c>
      <c r="BL117" s="19" t="s">
        <v>1103</v>
      </c>
      <c r="BM117" s="217" t="s">
        <v>1410</v>
      </c>
    </row>
    <row r="118" s="2" customFormat="1">
      <c r="A118" s="40"/>
      <c r="B118" s="41"/>
      <c r="C118" s="42"/>
      <c r="D118" s="219" t="s">
        <v>149</v>
      </c>
      <c r="E118" s="42"/>
      <c r="F118" s="220" t="s">
        <v>1409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149</v>
      </c>
      <c r="AU118" s="19" t="s">
        <v>87</v>
      </c>
    </row>
    <row r="119" s="2" customFormat="1" ht="16.5" customHeight="1">
      <c r="A119" s="40"/>
      <c r="B119" s="41"/>
      <c r="C119" s="206" t="s">
        <v>254</v>
      </c>
      <c r="D119" s="206" t="s">
        <v>142</v>
      </c>
      <c r="E119" s="207" t="s">
        <v>1411</v>
      </c>
      <c r="F119" s="208" t="s">
        <v>1412</v>
      </c>
      <c r="G119" s="209" t="s">
        <v>1102</v>
      </c>
      <c r="H119" s="210">
        <v>1</v>
      </c>
      <c r="I119" s="211"/>
      <c r="J119" s="212">
        <f>ROUND(I119*H119,2)</f>
        <v>0</v>
      </c>
      <c r="K119" s="208" t="s">
        <v>75</v>
      </c>
      <c r="L119" s="46"/>
      <c r="M119" s="213" t="s">
        <v>75</v>
      </c>
      <c r="N119" s="214" t="s">
        <v>47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1103</v>
      </c>
      <c r="AT119" s="217" t="s">
        <v>142</v>
      </c>
      <c r="AU119" s="217" t="s">
        <v>87</v>
      </c>
      <c r="AY119" s="19" t="s">
        <v>140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85</v>
      </c>
      <c r="BK119" s="218">
        <f>ROUND(I119*H119,2)</f>
        <v>0</v>
      </c>
      <c r="BL119" s="19" t="s">
        <v>1103</v>
      </c>
      <c r="BM119" s="217" t="s">
        <v>1413</v>
      </c>
    </row>
    <row r="120" s="2" customFormat="1">
      <c r="A120" s="40"/>
      <c r="B120" s="41"/>
      <c r="C120" s="42"/>
      <c r="D120" s="219" t="s">
        <v>149</v>
      </c>
      <c r="E120" s="42"/>
      <c r="F120" s="220" t="s">
        <v>1412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149</v>
      </c>
      <c r="AU120" s="19" t="s">
        <v>87</v>
      </c>
    </row>
    <row r="121" s="12" customFormat="1" ht="22.8" customHeight="1">
      <c r="A121" s="12"/>
      <c r="B121" s="190"/>
      <c r="C121" s="191"/>
      <c r="D121" s="192" t="s">
        <v>76</v>
      </c>
      <c r="E121" s="204" t="s">
        <v>1414</v>
      </c>
      <c r="F121" s="204" t="s">
        <v>1415</v>
      </c>
      <c r="G121" s="191"/>
      <c r="H121" s="191"/>
      <c r="I121" s="194"/>
      <c r="J121" s="205">
        <f>BK121</f>
        <v>0</v>
      </c>
      <c r="K121" s="191"/>
      <c r="L121" s="196"/>
      <c r="M121" s="197"/>
      <c r="N121" s="198"/>
      <c r="O121" s="198"/>
      <c r="P121" s="199">
        <f>SUM(P122:P124)</f>
        <v>0</v>
      </c>
      <c r="Q121" s="198"/>
      <c r="R121" s="199">
        <f>SUM(R122:R124)</f>
        <v>0</v>
      </c>
      <c r="S121" s="198"/>
      <c r="T121" s="200">
        <f>SUM(T122:T124)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1" t="s">
        <v>164</v>
      </c>
      <c r="AT121" s="202" t="s">
        <v>76</v>
      </c>
      <c r="AU121" s="202" t="s">
        <v>85</v>
      </c>
      <c r="AY121" s="201" t="s">
        <v>140</v>
      </c>
      <c r="BK121" s="203">
        <f>SUM(BK122:BK124)</f>
        <v>0</v>
      </c>
    </row>
    <row r="122" s="2" customFormat="1" ht="16.5" customHeight="1">
      <c r="A122" s="40"/>
      <c r="B122" s="41"/>
      <c r="C122" s="206" t="s">
        <v>263</v>
      </c>
      <c r="D122" s="206" t="s">
        <v>142</v>
      </c>
      <c r="E122" s="207" t="s">
        <v>1416</v>
      </c>
      <c r="F122" s="208" t="s">
        <v>1417</v>
      </c>
      <c r="G122" s="209" t="s">
        <v>1102</v>
      </c>
      <c r="H122" s="210">
        <v>1</v>
      </c>
      <c r="I122" s="211"/>
      <c r="J122" s="212">
        <f>ROUND(I122*H122,2)</f>
        <v>0</v>
      </c>
      <c r="K122" s="208" t="s">
        <v>146</v>
      </c>
      <c r="L122" s="46"/>
      <c r="M122" s="213" t="s">
        <v>75</v>
      </c>
      <c r="N122" s="214" t="s">
        <v>47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1103</v>
      </c>
      <c r="AT122" s="217" t="s">
        <v>142</v>
      </c>
      <c r="AU122" s="217" t="s">
        <v>87</v>
      </c>
      <c r="AY122" s="19" t="s">
        <v>140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85</v>
      </c>
      <c r="BK122" s="218">
        <f>ROUND(I122*H122,2)</f>
        <v>0</v>
      </c>
      <c r="BL122" s="19" t="s">
        <v>1103</v>
      </c>
      <c r="BM122" s="217" t="s">
        <v>1418</v>
      </c>
    </row>
    <row r="123" s="2" customFormat="1">
      <c r="A123" s="40"/>
      <c r="B123" s="41"/>
      <c r="C123" s="42"/>
      <c r="D123" s="219" t="s">
        <v>149</v>
      </c>
      <c r="E123" s="42"/>
      <c r="F123" s="220" t="s">
        <v>1417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149</v>
      </c>
      <c r="AU123" s="19" t="s">
        <v>87</v>
      </c>
    </row>
    <row r="124" s="2" customFormat="1">
      <c r="A124" s="40"/>
      <c r="B124" s="41"/>
      <c r="C124" s="42"/>
      <c r="D124" s="219" t="s">
        <v>378</v>
      </c>
      <c r="E124" s="42"/>
      <c r="F124" s="277" t="s">
        <v>1419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378</v>
      </c>
      <c r="AU124" s="19" t="s">
        <v>87</v>
      </c>
    </row>
    <row r="125" s="12" customFormat="1" ht="22.8" customHeight="1">
      <c r="A125" s="12"/>
      <c r="B125" s="190"/>
      <c r="C125" s="191"/>
      <c r="D125" s="192" t="s">
        <v>76</v>
      </c>
      <c r="E125" s="204" t="s">
        <v>1420</v>
      </c>
      <c r="F125" s="204" t="s">
        <v>1421</v>
      </c>
      <c r="G125" s="191"/>
      <c r="H125" s="191"/>
      <c r="I125" s="194"/>
      <c r="J125" s="205">
        <f>BK125</f>
        <v>0</v>
      </c>
      <c r="K125" s="191"/>
      <c r="L125" s="196"/>
      <c r="M125" s="197"/>
      <c r="N125" s="198"/>
      <c r="O125" s="198"/>
      <c r="P125" s="199">
        <f>SUM(P126:P127)</f>
        <v>0</v>
      </c>
      <c r="Q125" s="198"/>
      <c r="R125" s="199">
        <f>SUM(R126:R127)</f>
        <v>0</v>
      </c>
      <c r="S125" s="198"/>
      <c r="T125" s="200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1" t="s">
        <v>164</v>
      </c>
      <c r="AT125" s="202" t="s">
        <v>76</v>
      </c>
      <c r="AU125" s="202" t="s">
        <v>85</v>
      </c>
      <c r="AY125" s="201" t="s">
        <v>140</v>
      </c>
      <c r="BK125" s="203">
        <f>SUM(BK126:BK127)</f>
        <v>0</v>
      </c>
    </row>
    <row r="126" s="2" customFormat="1" ht="16.5" customHeight="1">
      <c r="A126" s="40"/>
      <c r="B126" s="41"/>
      <c r="C126" s="206" t="s">
        <v>269</v>
      </c>
      <c r="D126" s="206" t="s">
        <v>142</v>
      </c>
      <c r="E126" s="207" t="s">
        <v>1422</v>
      </c>
      <c r="F126" s="208" t="s">
        <v>1423</v>
      </c>
      <c r="G126" s="209" t="s">
        <v>1102</v>
      </c>
      <c r="H126" s="210">
        <v>1</v>
      </c>
      <c r="I126" s="211"/>
      <c r="J126" s="212">
        <f>ROUND(I126*H126,2)</f>
        <v>0</v>
      </c>
      <c r="K126" s="208" t="s">
        <v>146</v>
      </c>
      <c r="L126" s="46"/>
      <c r="M126" s="213" t="s">
        <v>75</v>
      </c>
      <c r="N126" s="214" t="s">
        <v>47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1103</v>
      </c>
      <c r="AT126" s="217" t="s">
        <v>142</v>
      </c>
      <c r="AU126" s="217" t="s">
        <v>87</v>
      </c>
      <c r="AY126" s="19" t="s">
        <v>140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85</v>
      </c>
      <c r="BK126" s="218">
        <f>ROUND(I126*H126,2)</f>
        <v>0</v>
      </c>
      <c r="BL126" s="19" t="s">
        <v>1103</v>
      </c>
      <c r="BM126" s="217" t="s">
        <v>1424</v>
      </c>
    </row>
    <row r="127" s="2" customFormat="1">
      <c r="A127" s="40"/>
      <c r="B127" s="41"/>
      <c r="C127" s="42"/>
      <c r="D127" s="219" t="s">
        <v>149</v>
      </c>
      <c r="E127" s="42"/>
      <c r="F127" s="220" t="s">
        <v>1423</v>
      </c>
      <c r="G127" s="42"/>
      <c r="H127" s="42"/>
      <c r="I127" s="221"/>
      <c r="J127" s="42"/>
      <c r="K127" s="42"/>
      <c r="L127" s="46"/>
      <c r="M127" s="278"/>
      <c r="N127" s="279"/>
      <c r="O127" s="280"/>
      <c r="P127" s="280"/>
      <c r="Q127" s="280"/>
      <c r="R127" s="280"/>
      <c r="S127" s="280"/>
      <c r="T127" s="281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149</v>
      </c>
      <c r="AU127" s="19" t="s">
        <v>87</v>
      </c>
    </row>
    <row r="128" s="2" customFormat="1" ht="6.96" customHeight="1">
      <c r="A128" s="40"/>
      <c r="B128" s="61"/>
      <c r="C128" s="62"/>
      <c r="D128" s="62"/>
      <c r="E128" s="62"/>
      <c r="F128" s="62"/>
      <c r="G128" s="62"/>
      <c r="H128" s="62"/>
      <c r="I128" s="62"/>
      <c r="J128" s="62"/>
      <c r="K128" s="62"/>
      <c r="L128" s="46"/>
      <c r="M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</sheetData>
  <sheetProtection sheet="1" autoFilter="0" formatColumns="0" formatRows="0" objects="1" scenarios="1" spinCount="100000" saltValue="1Z9mrGyuOTEFtGPCXXKbJi83fxWD7HQo3BwsbuSoEavFtbe3knW9oWUwHumQFFJtkRX8Y2bo1fXscxtAefEuqw==" hashValue="LFBziaAttwSyVMdpgjMGJcJpWfA10IespyV3j4J0iINy9dNEDV3Xk+0FrE+X6nHo9ewC03BsTe2VfNxZnNx/Xg==" algorithmName="SHA-512" password="CC35"/>
  <autoFilter ref="C85:K12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106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Vodojem Horská, zásobní řady a splašková kanalizace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1425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75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26. 10. 2020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30</v>
      </c>
      <c r="J24" s="138" t="s">
        <v>37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1365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ROUND((SUM(BE86:BE127)),  2)</f>
        <v>0</v>
      </c>
      <c r="G33" s="40"/>
      <c r="H33" s="40"/>
      <c r="I33" s="150">
        <v>0.20999999999999999</v>
      </c>
      <c r="J33" s="149">
        <f>ROUND(((SUM(BE86:BE127))*I33),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ROUND((SUM(BF86:BF127)),  2)</f>
        <v>0</v>
      </c>
      <c r="G34" s="40"/>
      <c r="H34" s="40"/>
      <c r="I34" s="150">
        <v>0.14999999999999999</v>
      </c>
      <c r="J34" s="149">
        <f>ROUND(((SUM(BF86:BF127))*I34),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ROUND((SUM(BG86:BG127)),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ROUND((SUM(BH86:BH127)),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ROUND((SUM(BI86:BI127)),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Vodojem Horská, zásobní řady a splašková kanalizace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05b - VRN - Vedlejší rozpočtové náklady-neuznatelné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Liberec</v>
      </c>
      <c r="G52" s="42"/>
      <c r="H52" s="42"/>
      <c r="I52" s="34" t="s">
        <v>24</v>
      </c>
      <c r="J52" s="74" t="str">
        <f>IF(J12="","",J12)</f>
        <v>26. 10. 2020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Statutární město Liberec</v>
      </c>
      <c r="G54" s="42"/>
      <c r="H54" s="42"/>
      <c r="I54" s="34" t="s">
        <v>34</v>
      </c>
      <c r="J54" s="38" t="str">
        <f>E21</f>
        <v>SNOWPLAN, spol. s 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SNOWPLAN, spol. s 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111</v>
      </c>
      <c r="D57" s="164"/>
      <c r="E57" s="164"/>
      <c r="F57" s="164"/>
      <c r="G57" s="164"/>
      <c r="H57" s="164"/>
      <c r="I57" s="164"/>
      <c r="J57" s="165" t="s">
        <v>112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113</v>
      </c>
    </row>
    <row r="60" s="9" customFormat="1" ht="24.96" customHeight="1">
      <c r="A60" s="9"/>
      <c r="B60" s="167"/>
      <c r="C60" s="168"/>
      <c r="D60" s="169" t="s">
        <v>1089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1366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1090</v>
      </c>
      <c r="E62" s="176"/>
      <c r="F62" s="176"/>
      <c r="G62" s="176"/>
      <c r="H62" s="176"/>
      <c r="I62" s="176"/>
      <c r="J62" s="177">
        <f>J93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1367</v>
      </c>
      <c r="E63" s="176"/>
      <c r="F63" s="176"/>
      <c r="G63" s="176"/>
      <c r="H63" s="176"/>
      <c r="I63" s="176"/>
      <c r="J63" s="177">
        <f>J114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1368</v>
      </c>
      <c r="E64" s="176"/>
      <c r="F64" s="176"/>
      <c r="G64" s="176"/>
      <c r="H64" s="176"/>
      <c r="I64" s="176"/>
      <c r="J64" s="177">
        <f>J116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1369</v>
      </c>
      <c r="E65" s="176"/>
      <c r="F65" s="176"/>
      <c r="G65" s="176"/>
      <c r="H65" s="176"/>
      <c r="I65" s="176"/>
      <c r="J65" s="177">
        <f>J121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1370</v>
      </c>
      <c r="E66" s="176"/>
      <c r="F66" s="176"/>
      <c r="G66" s="176"/>
      <c r="H66" s="176"/>
      <c r="I66" s="176"/>
      <c r="J66" s="177">
        <f>J125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125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Vodojem Horská, zásobní řady a splašková kanalizace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107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05b - VRN - Vedlejší rozpočtové náklady-neuznatelné náklady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22</v>
      </c>
      <c r="D80" s="42"/>
      <c r="E80" s="42"/>
      <c r="F80" s="29" t="str">
        <f>F12</f>
        <v>Liberec</v>
      </c>
      <c r="G80" s="42"/>
      <c r="H80" s="42"/>
      <c r="I80" s="34" t="s">
        <v>24</v>
      </c>
      <c r="J80" s="74" t="str">
        <f>IF(J12="","",J12)</f>
        <v>26. 10. 2020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26</v>
      </c>
      <c r="D82" s="42"/>
      <c r="E82" s="42"/>
      <c r="F82" s="29" t="str">
        <f>E15</f>
        <v>Statutární město Liberec</v>
      </c>
      <c r="G82" s="42"/>
      <c r="H82" s="42"/>
      <c r="I82" s="34" t="s">
        <v>34</v>
      </c>
      <c r="J82" s="38" t="str">
        <f>E21</f>
        <v>SNOWPLAN, spol. s 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32</v>
      </c>
      <c r="D83" s="42"/>
      <c r="E83" s="42"/>
      <c r="F83" s="29" t="str">
        <f>IF(E18="","",E18)</f>
        <v>Vyplň údaj</v>
      </c>
      <c r="G83" s="42"/>
      <c r="H83" s="42"/>
      <c r="I83" s="34" t="s">
        <v>39</v>
      </c>
      <c r="J83" s="38" t="str">
        <f>E24</f>
        <v>SNOWPLAN, spol. s r.o.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126</v>
      </c>
      <c r="D85" s="182" t="s">
        <v>61</v>
      </c>
      <c r="E85" s="182" t="s">
        <v>57</v>
      </c>
      <c r="F85" s="182" t="s">
        <v>58</v>
      </c>
      <c r="G85" s="182" t="s">
        <v>127</v>
      </c>
      <c r="H85" s="182" t="s">
        <v>128</v>
      </c>
      <c r="I85" s="182" t="s">
        <v>129</v>
      </c>
      <c r="J85" s="182" t="s">
        <v>112</v>
      </c>
      <c r="K85" s="183" t="s">
        <v>130</v>
      </c>
      <c r="L85" s="184"/>
      <c r="M85" s="94" t="s">
        <v>75</v>
      </c>
      <c r="N85" s="95" t="s">
        <v>46</v>
      </c>
      <c r="O85" s="95" t="s">
        <v>131</v>
      </c>
      <c r="P85" s="95" t="s">
        <v>132</v>
      </c>
      <c r="Q85" s="95" t="s">
        <v>133</v>
      </c>
      <c r="R85" s="95" t="s">
        <v>134</v>
      </c>
      <c r="S85" s="95" t="s">
        <v>135</v>
      </c>
      <c r="T85" s="96" t="s">
        <v>136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137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0</v>
      </c>
      <c r="S86" s="98"/>
      <c r="T86" s="188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76</v>
      </c>
      <c r="AU86" s="19" t="s">
        <v>113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76</v>
      </c>
      <c r="E87" s="193" t="s">
        <v>1096</v>
      </c>
      <c r="F87" s="193" t="s">
        <v>1097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P88+P93+P114+P116+P121+P125</f>
        <v>0</v>
      </c>
      <c r="Q87" s="198"/>
      <c r="R87" s="199">
        <f>R88+R93+R114+R116+R121+R125</f>
        <v>0</v>
      </c>
      <c r="S87" s="198"/>
      <c r="T87" s="200">
        <f>T88+T93+T114+T116+T121+T125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164</v>
      </c>
      <c r="AT87" s="202" t="s">
        <v>76</v>
      </c>
      <c r="AU87" s="202" t="s">
        <v>77</v>
      </c>
      <c r="AY87" s="201" t="s">
        <v>140</v>
      </c>
      <c r="BK87" s="203">
        <f>BK88+BK93+BK114+BK116+BK121+BK125</f>
        <v>0</v>
      </c>
    </row>
    <row r="88" s="12" customFormat="1" ht="22.8" customHeight="1">
      <c r="A88" s="12"/>
      <c r="B88" s="190"/>
      <c r="C88" s="191"/>
      <c r="D88" s="192" t="s">
        <v>76</v>
      </c>
      <c r="E88" s="204" t="s">
        <v>77</v>
      </c>
      <c r="F88" s="204" t="s">
        <v>1097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SUM(P89:P92)</f>
        <v>0</v>
      </c>
      <c r="Q88" s="198"/>
      <c r="R88" s="199">
        <f>SUM(R89:R92)</f>
        <v>0</v>
      </c>
      <c r="S88" s="198"/>
      <c r="T88" s="200">
        <f>SUM(T89:T92)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164</v>
      </c>
      <c r="AT88" s="202" t="s">
        <v>76</v>
      </c>
      <c r="AU88" s="202" t="s">
        <v>85</v>
      </c>
      <c r="AY88" s="201" t="s">
        <v>140</v>
      </c>
      <c r="BK88" s="203">
        <f>SUM(BK89:BK92)</f>
        <v>0</v>
      </c>
    </row>
    <row r="89" s="2" customFormat="1" ht="16.5" customHeight="1">
      <c r="A89" s="40"/>
      <c r="B89" s="41"/>
      <c r="C89" s="206" t="s">
        <v>85</v>
      </c>
      <c r="D89" s="206" t="s">
        <v>142</v>
      </c>
      <c r="E89" s="207" t="s">
        <v>1371</v>
      </c>
      <c r="F89" s="208" t="s">
        <v>1372</v>
      </c>
      <c r="G89" s="209" t="s">
        <v>1102</v>
      </c>
      <c r="H89" s="210">
        <v>1</v>
      </c>
      <c r="I89" s="211"/>
      <c r="J89" s="212">
        <f>ROUND(I89*H89,2)</f>
        <v>0</v>
      </c>
      <c r="K89" s="208" t="s">
        <v>146</v>
      </c>
      <c r="L89" s="46"/>
      <c r="M89" s="213" t="s">
        <v>75</v>
      </c>
      <c r="N89" s="214" t="s">
        <v>47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1103</v>
      </c>
      <c r="AT89" s="217" t="s">
        <v>142</v>
      </c>
      <c r="AU89" s="217" t="s">
        <v>87</v>
      </c>
      <c r="AY89" s="19" t="s">
        <v>140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85</v>
      </c>
      <c r="BK89" s="218">
        <f>ROUND(I89*H89,2)</f>
        <v>0</v>
      </c>
      <c r="BL89" s="19" t="s">
        <v>1103</v>
      </c>
      <c r="BM89" s="217" t="s">
        <v>1373</v>
      </c>
    </row>
    <row r="90" s="2" customFormat="1">
      <c r="A90" s="40"/>
      <c r="B90" s="41"/>
      <c r="C90" s="42"/>
      <c r="D90" s="219" t="s">
        <v>149</v>
      </c>
      <c r="E90" s="42"/>
      <c r="F90" s="220" t="s">
        <v>1372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149</v>
      </c>
      <c r="AU90" s="19" t="s">
        <v>87</v>
      </c>
    </row>
    <row r="91" s="2" customFormat="1" ht="16.5" customHeight="1">
      <c r="A91" s="40"/>
      <c r="B91" s="41"/>
      <c r="C91" s="206" t="s">
        <v>87</v>
      </c>
      <c r="D91" s="206" t="s">
        <v>142</v>
      </c>
      <c r="E91" s="207" t="s">
        <v>347</v>
      </c>
      <c r="F91" s="208" t="s">
        <v>1374</v>
      </c>
      <c r="G91" s="209" t="s">
        <v>1102</v>
      </c>
      <c r="H91" s="210">
        <v>1</v>
      </c>
      <c r="I91" s="211"/>
      <c r="J91" s="212">
        <f>ROUND(I91*H91,2)</f>
        <v>0</v>
      </c>
      <c r="K91" s="208" t="s">
        <v>75</v>
      </c>
      <c r="L91" s="46"/>
      <c r="M91" s="213" t="s">
        <v>75</v>
      </c>
      <c r="N91" s="214" t="s">
        <v>47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1103</v>
      </c>
      <c r="AT91" s="217" t="s">
        <v>142</v>
      </c>
      <c r="AU91" s="217" t="s">
        <v>87</v>
      </c>
      <c r="AY91" s="19" t="s">
        <v>140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85</v>
      </c>
      <c r="BK91" s="218">
        <f>ROUND(I91*H91,2)</f>
        <v>0</v>
      </c>
      <c r="BL91" s="19" t="s">
        <v>1103</v>
      </c>
      <c r="BM91" s="217" t="s">
        <v>1375</v>
      </c>
    </row>
    <row r="92" s="2" customFormat="1">
      <c r="A92" s="40"/>
      <c r="B92" s="41"/>
      <c r="C92" s="42"/>
      <c r="D92" s="219" t="s">
        <v>149</v>
      </c>
      <c r="E92" s="42"/>
      <c r="F92" s="220" t="s">
        <v>1374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149</v>
      </c>
      <c r="AU92" s="19" t="s">
        <v>87</v>
      </c>
    </row>
    <row r="93" s="12" customFormat="1" ht="22.8" customHeight="1">
      <c r="A93" s="12"/>
      <c r="B93" s="190"/>
      <c r="C93" s="191"/>
      <c r="D93" s="192" t="s">
        <v>76</v>
      </c>
      <c r="E93" s="204" t="s">
        <v>1098</v>
      </c>
      <c r="F93" s="204" t="s">
        <v>1099</v>
      </c>
      <c r="G93" s="191"/>
      <c r="H93" s="191"/>
      <c r="I93" s="194"/>
      <c r="J93" s="205">
        <f>BK93</f>
        <v>0</v>
      </c>
      <c r="K93" s="191"/>
      <c r="L93" s="196"/>
      <c r="M93" s="197"/>
      <c r="N93" s="198"/>
      <c r="O93" s="198"/>
      <c r="P93" s="199">
        <f>SUM(P94:P113)</f>
        <v>0</v>
      </c>
      <c r="Q93" s="198"/>
      <c r="R93" s="199">
        <f>SUM(R94:R113)</f>
        <v>0</v>
      </c>
      <c r="S93" s="198"/>
      <c r="T93" s="200">
        <f>SUM(T94:T113)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164</v>
      </c>
      <c r="AT93" s="202" t="s">
        <v>76</v>
      </c>
      <c r="AU93" s="202" t="s">
        <v>85</v>
      </c>
      <c r="AY93" s="201" t="s">
        <v>140</v>
      </c>
      <c r="BK93" s="203">
        <f>SUM(BK94:BK113)</f>
        <v>0</v>
      </c>
    </row>
    <row r="94" s="2" customFormat="1" ht="16.5" customHeight="1">
      <c r="A94" s="40"/>
      <c r="B94" s="41"/>
      <c r="C94" s="206" t="s">
        <v>164</v>
      </c>
      <c r="D94" s="206" t="s">
        <v>142</v>
      </c>
      <c r="E94" s="207" t="s">
        <v>1376</v>
      </c>
      <c r="F94" s="208" t="s">
        <v>1377</v>
      </c>
      <c r="G94" s="209" t="s">
        <v>1102</v>
      </c>
      <c r="H94" s="210">
        <v>1</v>
      </c>
      <c r="I94" s="211"/>
      <c r="J94" s="212">
        <f>ROUND(I94*H94,2)</f>
        <v>0</v>
      </c>
      <c r="K94" s="208" t="s">
        <v>146</v>
      </c>
      <c r="L94" s="46"/>
      <c r="M94" s="213" t="s">
        <v>75</v>
      </c>
      <c r="N94" s="214" t="s">
        <v>47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1103</v>
      </c>
      <c r="AT94" s="217" t="s">
        <v>142</v>
      </c>
      <c r="AU94" s="217" t="s">
        <v>87</v>
      </c>
      <c r="AY94" s="19" t="s">
        <v>140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85</v>
      </c>
      <c r="BK94" s="218">
        <f>ROUND(I94*H94,2)</f>
        <v>0</v>
      </c>
      <c r="BL94" s="19" t="s">
        <v>1103</v>
      </c>
      <c r="BM94" s="217" t="s">
        <v>1378</v>
      </c>
    </row>
    <row r="95" s="2" customFormat="1">
      <c r="A95" s="40"/>
      <c r="B95" s="41"/>
      <c r="C95" s="42"/>
      <c r="D95" s="219" t="s">
        <v>149</v>
      </c>
      <c r="E95" s="42"/>
      <c r="F95" s="220" t="s">
        <v>1377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149</v>
      </c>
      <c r="AU95" s="19" t="s">
        <v>87</v>
      </c>
    </row>
    <row r="96" s="2" customFormat="1">
      <c r="A96" s="40"/>
      <c r="B96" s="41"/>
      <c r="C96" s="42"/>
      <c r="D96" s="219" t="s">
        <v>378</v>
      </c>
      <c r="E96" s="42"/>
      <c r="F96" s="277" t="s">
        <v>1379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378</v>
      </c>
      <c r="AU96" s="19" t="s">
        <v>87</v>
      </c>
    </row>
    <row r="97" s="2" customFormat="1" ht="16.5" customHeight="1">
      <c r="A97" s="40"/>
      <c r="B97" s="41"/>
      <c r="C97" s="206" t="s">
        <v>169</v>
      </c>
      <c r="D97" s="206" t="s">
        <v>142</v>
      </c>
      <c r="E97" s="207" t="s">
        <v>1380</v>
      </c>
      <c r="F97" s="208" t="s">
        <v>1381</v>
      </c>
      <c r="G97" s="209" t="s">
        <v>1102</v>
      </c>
      <c r="H97" s="210">
        <v>1</v>
      </c>
      <c r="I97" s="211"/>
      <c r="J97" s="212">
        <f>ROUND(I97*H97,2)</f>
        <v>0</v>
      </c>
      <c r="K97" s="208" t="s">
        <v>146</v>
      </c>
      <c r="L97" s="46"/>
      <c r="M97" s="213" t="s">
        <v>75</v>
      </c>
      <c r="N97" s="214" t="s">
        <v>47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1103</v>
      </c>
      <c r="AT97" s="217" t="s">
        <v>142</v>
      </c>
      <c r="AU97" s="217" t="s">
        <v>87</v>
      </c>
      <c r="AY97" s="19" t="s">
        <v>140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85</v>
      </c>
      <c r="BK97" s="218">
        <f>ROUND(I97*H97,2)</f>
        <v>0</v>
      </c>
      <c r="BL97" s="19" t="s">
        <v>1103</v>
      </c>
      <c r="BM97" s="217" t="s">
        <v>1382</v>
      </c>
    </row>
    <row r="98" s="2" customFormat="1">
      <c r="A98" s="40"/>
      <c r="B98" s="41"/>
      <c r="C98" s="42"/>
      <c r="D98" s="219" t="s">
        <v>149</v>
      </c>
      <c r="E98" s="42"/>
      <c r="F98" s="220" t="s">
        <v>1381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149</v>
      </c>
      <c r="AU98" s="19" t="s">
        <v>87</v>
      </c>
    </row>
    <row r="99" s="2" customFormat="1" ht="16.5" customHeight="1">
      <c r="A99" s="40"/>
      <c r="B99" s="41"/>
      <c r="C99" s="206" t="s">
        <v>181</v>
      </c>
      <c r="D99" s="206" t="s">
        <v>142</v>
      </c>
      <c r="E99" s="207" t="s">
        <v>1383</v>
      </c>
      <c r="F99" s="208" t="s">
        <v>1384</v>
      </c>
      <c r="G99" s="209" t="s">
        <v>1102</v>
      </c>
      <c r="H99" s="210">
        <v>1</v>
      </c>
      <c r="I99" s="211"/>
      <c r="J99" s="212">
        <f>ROUND(I99*H99,2)</f>
        <v>0</v>
      </c>
      <c r="K99" s="208" t="s">
        <v>146</v>
      </c>
      <c r="L99" s="46"/>
      <c r="M99" s="213" t="s">
        <v>75</v>
      </c>
      <c r="N99" s="214" t="s">
        <v>47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1103</v>
      </c>
      <c r="AT99" s="217" t="s">
        <v>142</v>
      </c>
      <c r="AU99" s="217" t="s">
        <v>87</v>
      </c>
      <c r="AY99" s="19" t="s">
        <v>140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85</v>
      </c>
      <c r="BK99" s="218">
        <f>ROUND(I99*H99,2)</f>
        <v>0</v>
      </c>
      <c r="BL99" s="19" t="s">
        <v>1103</v>
      </c>
      <c r="BM99" s="217" t="s">
        <v>1385</v>
      </c>
    </row>
    <row r="100" s="2" customFormat="1">
      <c r="A100" s="40"/>
      <c r="B100" s="41"/>
      <c r="C100" s="42"/>
      <c r="D100" s="219" t="s">
        <v>149</v>
      </c>
      <c r="E100" s="42"/>
      <c r="F100" s="220" t="s">
        <v>1384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149</v>
      </c>
      <c r="AU100" s="19" t="s">
        <v>87</v>
      </c>
    </row>
    <row r="101" s="2" customFormat="1" ht="16.5" customHeight="1">
      <c r="A101" s="40"/>
      <c r="B101" s="41"/>
      <c r="C101" s="206" t="s">
        <v>186</v>
      </c>
      <c r="D101" s="206" t="s">
        <v>142</v>
      </c>
      <c r="E101" s="207" t="s">
        <v>1100</v>
      </c>
      <c r="F101" s="208" t="s">
        <v>1101</v>
      </c>
      <c r="G101" s="209" t="s">
        <v>1102</v>
      </c>
      <c r="H101" s="210">
        <v>1</v>
      </c>
      <c r="I101" s="211"/>
      <c r="J101" s="212">
        <f>ROUND(I101*H101,2)</f>
        <v>0</v>
      </c>
      <c r="K101" s="208" t="s">
        <v>146</v>
      </c>
      <c r="L101" s="46"/>
      <c r="M101" s="213" t="s">
        <v>75</v>
      </c>
      <c r="N101" s="214" t="s">
        <v>47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1103</v>
      </c>
      <c r="AT101" s="217" t="s">
        <v>142</v>
      </c>
      <c r="AU101" s="217" t="s">
        <v>87</v>
      </c>
      <c r="AY101" s="19" t="s">
        <v>140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85</v>
      </c>
      <c r="BK101" s="218">
        <f>ROUND(I101*H101,2)</f>
        <v>0</v>
      </c>
      <c r="BL101" s="19" t="s">
        <v>1103</v>
      </c>
      <c r="BM101" s="217" t="s">
        <v>1386</v>
      </c>
    </row>
    <row r="102" s="2" customFormat="1">
      <c r="A102" s="40"/>
      <c r="B102" s="41"/>
      <c r="C102" s="42"/>
      <c r="D102" s="219" t="s">
        <v>149</v>
      </c>
      <c r="E102" s="42"/>
      <c r="F102" s="220" t="s">
        <v>1101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149</v>
      </c>
      <c r="AU102" s="19" t="s">
        <v>87</v>
      </c>
    </row>
    <row r="103" s="2" customFormat="1" ht="16.5" customHeight="1">
      <c r="A103" s="40"/>
      <c r="B103" s="41"/>
      <c r="C103" s="206" t="s">
        <v>206</v>
      </c>
      <c r="D103" s="206" t="s">
        <v>142</v>
      </c>
      <c r="E103" s="207" t="s">
        <v>1387</v>
      </c>
      <c r="F103" s="208" t="s">
        <v>1388</v>
      </c>
      <c r="G103" s="209" t="s">
        <v>1102</v>
      </c>
      <c r="H103" s="210">
        <v>1</v>
      </c>
      <c r="I103" s="211"/>
      <c r="J103" s="212">
        <f>ROUND(I103*H103,2)</f>
        <v>0</v>
      </c>
      <c r="K103" s="208" t="s">
        <v>146</v>
      </c>
      <c r="L103" s="46"/>
      <c r="M103" s="213" t="s">
        <v>75</v>
      </c>
      <c r="N103" s="214" t="s">
        <v>47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1103</v>
      </c>
      <c r="AT103" s="217" t="s">
        <v>142</v>
      </c>
      <c r="AU103" s="217" t="s">
        <v>87</v>
      </c>
      <c r="AY103" s="19" t="s">
        <v>140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85</v>
      </c>
      <c r="BK103" s="218">
        <f>ROUND(I103*H103,2)</f>
        <v>0</v>
      </c>
      <c r="BL103" s="19" t="s">
        <v>1103</v>
      </c>
      <c r="BM103" s="217" t="s">
        <v>1389</v>
      </c>
    </row>
    <row r="104" s="2" customFormat="1">
      <c r="A104" s="40"/>
      <c r="B104" s="41"/>
      <c r="C104" s="42"/>
      <c r="D104" s="219" t="s">
        <v>149</v>
      </c>
      <c r="E104" s="42"/>
      <c r="F104" s="220" t="s">
        <v>1388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149</v>
      </c>
      <c r="AU104" s="19" t="s">
        <v>87</v>
      </c>
    </row>
    <row r="105" s="2" customFormat="1">
      <c r="A105" s="40"/>
      <c r="B105" s="41"/>
      <c r="C105" s="42"/>
      <c r="D105" s="219" t="s">
        <v>378</v>
      </c>
      <c r="E105" s="42"/>
      <c r="F105" s="277" t="s">
        <v>1390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378</v>
      </c>
      <c r="AU105" s="19" t="s">
        <v>87</v>
      </c>
    </row>
    <row r="106" s="2" customFormat="1" ht="16.5" customHeight="1">
      <c r="A106" s="40"/>
      <c r="B106" s="41"/>
      <c r="C106" s="206" t="s">
        <v>211</v>
      </c>
      <c r="D106" s="206" t="s">
        <v>142</v>
      </c>
      <c r="E106" s="207" t="s">
        <v>1391</v>
      </c>
      <c r="F106" s="208" t="s">
        <v>1392</v>
      </c>
      <c r="G106" s="209" t="s">
        <v>1102</v>
      </c>
      <c r="H106" s="210">
        <v>1</v>
      </c>
      <c r="I106" s="211"/>
      <c r="J106" s="212">
        <f>ROUND(I106*H106,2)</f>
        <v>0</v>
      </c>
      <c r="K106" s="208" t="s">
        <v>146</v>
      </c>
      <c r="L106" s="46"/>
      <c r="M106" s="213" t="s">
        <v>75</v>
      </c>
      <c r="N106" s="214" t="s">
        <v>47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1103</v>
      </c>
      <c r="AT106" s="217" t="s">
        <v>142</v>
      </c>
      <c r="AU106" s="217" t="s">
        <v>87</v>
      </c>
      <c r="AY106" s="19" t="s">
        <v>140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85</v>
      </c>
      <c r="BK106" s="218">
        <f>ROUND(I106*H106,2)</f>
        <v>0</v>
      </c>
      <c r="BL106" s="19" t="s">
        <v>1103</v>
      </c>
      <c r="BM106" s="217" t="s">
        <v>1393</v>
      </c>
    </row>
    <row r="107" s="2" customFormat="1">
      <c r="A107" s="40"/>
      <c r="B107" s="41"/>
      <c r="C107" s="42"/>
      <c r="D107" s="219" t="s">
        <v>149</v>
      </c>
      <c r="E107" s="42"/>
      <c r="F107" s="220" t="s">
        <v>1392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149</v>
      </c>
      <c r="AU107" s="19" t="s">
        <v>87</v>
      </c>
    </row>
    <row r="108" s="2" customFormat="1" ht="16.5" customHeight="1">
      <c r="A108" s="40"/>
      <c r="B108" s="41"/>
      <c r="C108" s="206" t="s">
        <v>219</v>
      </c>
      <c r="D108" s="206" t="s">
        <v>142</v>
      </c>
      <c r="E108" s="207" t="s">
        <v>1394</v>
      </c>
      <c r="F108" s="208" t="s">
        <v>1395</v>
      </c>
      <c r="G108" s="209" t="s">
        <v>1102</v>
      </c>
      <c r="H108" s="210">
        <v>1</v>
      </c>
      <c r="I108" s="211"/>
      <c r="J108" s="212">
        <f>ROUND(I108*H108,2)</f>
        <v>0</v>
      </c>
      <c r="K108" s="208" t="s">
        <v>146</v>
      </c>
      <c r="L108" s="46"/>
      <c r="M108" s="213" t="s">
        <v>75</v>
      </c>
      <c r="N108" s="214" t="s">
        <v>47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1103</v>
      </c>
      <c r="AT108" s="217" t="s">
        <v>142</v>
      </c>
      <c r="AU108" s="217" t="s">
        <v>87</v>
      </c>
      <c r="AY108" s="19" t="s">
        <v>140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85</v>
      </c>
      <c r="BK108" s="218">
        <f>ROUND(I108*H108,2)</f>
        <v>0</v>
      </c>
      <c r="BL108" s="19" t="s">
        <v>1103</v>
      </c>
      <c r="BM108" s="217" t="s">
        <v>1396</v>
      </c>
    </row>
    <row r="109" s="2" customFormat="1">
      <c r="A109" s="40"/>
      <c r="B109" s="41"/>
      <c r="C109" s="42"/>
      <c r="D109" s="219" t="s">
        <v>149</v>
      </c>
      <c r="E109" s="42"/>
      <c r="F109" s="220" t="s">
        <v>1395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149</v>
      </c>
      <c r="AU109" s="19" t="s">
        <v>87</v>
      </c>
    </row>
    <row r="110" s="2" customFormat="1" ht="16.5" customHeight="1">
      <c r="A110" s="40"/>
      <c r="B110" s="41"/>
      <c r="C110" s="206" t="s">
        <v>224</v>
      </c>
      <c r="D110" s="206" t="s">
        <v>142</v>
      </c>
      <c r="E110" s="207" t="s">
        <v>1397</v>
      </c>
      <c r="F110" s="208" t="s">
        <v>1398</v>
      </c>
      <c r="G110" s="209" t="s">
        <v>1102</v>
      </c>
      <c r="H110" s="210">
        <v>1</v>
      </c>
      <c r="I110" s="211"/>
      <c r="J110" s="212">
        <f>ROUND(I110*H110,2)</f>
        <v>0</v>
      </c>
      <c r="K110" s="208" t="s">
        <v>146</v>
      </c>
      <c r="L110" s="46"/>
      <c r="M110" s="213" t="s">
        <v>75</v>
      </c>
      <c r="N110" s="214" t="s">
        <v>47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1103</v>
      </c>
      <c r="AT110" s="217" t="s">
        <v>142</v>
      </c>
      <c r="AU110" s="217" t="s">
        <v>87</v>
      </c>
      <c r="AY110" s="19" t="s">
        <v>140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85</v>
      </c>
      <c r="BK110" s="218">
        <f>ROUND(I110*H110,2)</f>
        <v>0</v>
      </c>
      <c r="BL110" s="19" t="s">
        <v>1103</v>
      </c>
      <c r="BM110" s="217" t="s">
        <v>1399</v>
      </c>
    </row>
    <row r="111" s="2" customFormat="1">
      <c r="A111" s="40"/>
      <c r="B111" s="41"/>
      <c r="C111" s="42"/>
      <c r="D111" s="219" t="s">
        <v>149</v>
      </c>
      <c r="E111" s="42"/>
      <c r="F111" s="220" t="s">
        <v>1398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149</v>
      </c>
      <c r="AU111" s="19" t="s">
        <v>87</v>
      </c>
    </row>
    <row r="112" s="2" customFormat="1" ht="16.5" customHeight="1">
      <c r="A112" s="40"/>
      <c r="B112" s="41"/>
      <c r="C112" s="206" t="s">
        <v>929</v>
      </c>
      <c r="D112" s="206" t="s">
        <v>142</v>
      </c>
      <c r="E112" s="207" t="s">
        <v>1400</v>
      </c>
      <c r="F112" s="208" t="s">
        <v>1401</v>
      </c>
      <c r="G112" s="209" t="s">
        <v>1102</v>
      </c>
      <c r="H112" s="210">
        <v>1</v>
      </c>
      <c r="I112" s="211"/>
      <c r="J112" s="212">
        <f>ROUND(I112*H112,2)</f>
        <v>0</v>
      </c>
      <c r="K112" s="208" t="s">
        <v>146</v>
      </c>
      <c r="L112" s="46"/>
      <c r="M112" s="213" t="s">
        <v>75</v>
      </c>
      <c r="N112" s="214" t="s">
        <v>47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1103</v>
      </c>
      <c r="AT112" s="217" t="s">
        <v>142</v>
      </c>
      <c r="AU112" s="217" t="s">
        <v>87</v>
      </c>
      <c r="AY112" s="19" t="s">
        <v>140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85</v>
      </c>
      <c r="BK112" s="218">
        <f>ROUND(I112*H112,2)</f>
        <v>0</v>
      </c>
      <c r="BL112" s="19" t="s">
        <v>1103</v>
      </c>
      <c r="BM112" s="217" t="s">
        <v>1402</v>
      </c>
    </row>
    <row r="113" s="2" customFormat="1">
      <c r="A113" s="40"/>
      <c r="B113" s="41"/>
      <c r="C113" s="42"/>
      <c r="D113" s="219" t="s">
        <v>149</v>
      </c>
      <c r="E113" s="42"/>
      <c r="F113" s="220" t="s">
        <v>1401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149</v>
      </c>
      <c r="AU113" s="19" t="s">
        <v>87</v>
      </c>
    </row>
    <row r="114" s="12" customFormat="1" ht="22.8" customHeight="1">
      <c r="A114" s="12"/>
      <c r="B114" s="190"/>
      <c r="C114" s="191"/>
      <c r="D114" s="192" t="s">
        <v>76</v>
      </c>
      <c r="E114" s="204" t="s">
        <v>1403</v>
      </c>
      <c r="F114" s="204" t="s">
        <v>1372</v>
      </c>
      <c r="G114" s="191"/>
      <c r="H114" s="191"/>
      <c r="I114" s="194"/>
      <c r="J114" s="205">
        <f>BK114</f>
        <v>0</v>
      </c>
      <c r="K114" s="191"/>
      <c r="L114" s="196"/>
      <c r="M114" s="197"/>
      <c r="N114" s="198"/>
      <c r="O114" s="198"/>
      <c r="P114" s="199">
        <f>P115</f>
        <v>0</v>
      </c>
      <c r="Q114" s="198"/>
      <c r="R114" s="199">
        <f>R115</f>
        <v>0</v>
      </c>
      <c r="S114" s="198"/>
      <c r="T114" s="200">
        <f>T115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1" t="s">
        <v>164</v>
      </c>
      <c r="AT114" s="202" t="s">
        <v>76</v>
      </c>
      <c r="AU114" s="202" t="s">
        <v>85</v>
      </c>
      <c r="AY114" s="201" t="s">
        <v>140</v>
      </c>
      <c r="BK114" s="203">
        <f>BK115</f>
        <v>0</v>
      </c>
    </row>
    <row r="115" s="2" customFormat="1" ht="16.5" customHeight="1">
      <c r="A115" s="40"/>
      <c r="B115" s="41"/>
      <c r="C115" s="206" t="s">
        <v>240</v>
      </c>
      <c r="D115" s="206" t="s">
        <v>142</v>
      </c>
      <c r="E115" s="207" t="s">
        <v>82</v>
      </c>
      <c r="F115" s="208" t="s">
        <v>1404</v>
      </c>
      <c r="G115" s="209" t="s">
        <v>1102</v>
      </c>
      <c r="H115" s="210">
        <v>1</v>
      </c>
      <c r="I115" s="211"/>
      <c r="J115" s="212">
        <f>ROUND(I115*H115,2)</f>
        <v>0</v>
      </c>
      <c r="K115" s="208" t="s">
        <v>75</v>
      </c>
      <c r="L115" s="46"/>
      <c r="M115" s="213" t="s">
        <v>75</v>
      </c>
      <c r="N115" s="214" t="s">
        <v>47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1103</v>
      </c>
      <c r="AT115" s="217" t="s">
        <v>142</v>
      </c>
      <c r="AU115" s="217" t="s">
        <v>87</v>
      </c>
      <c r="AY115" s="19" t="s">
        <v>140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85</v>
      </c>
      <c r="BK115" s="218">
        <f>ROUND(I115*H115,2)</f>
        <v>0</v>
      </c>
      <c r="BL115" s="19" t="s">
        <v>1103</v>
      </c>
      <c r="BM115" s="217" t="s">
        <v>1405</v>
      </c>
    </row>
    <row r="116" s="12" customFormat="1" ht="22.8" customHeight="1">
      <c r="A116" s="12"/>
      <c r="B116" s="190"/>
      <c r="C116" s="191"/>
      <c r="D116" s="192" t="s">
        <v>76</v>
      </c>
      <c r="E116" s="204" t="s">
        <v>1406</v>
      </c>
      <c r="F116" s="204" t="s">
        <v>1407</v>
      </c>
      <c r="G116" s="191"/>
      <c r="H116" s="191"/>
      <c r="I116" s="194"/>
      <c r="J116" s="205">
        <f>BK116</f>
        <v>0</v>
      </c>
      <c r="K116" s="191"/>
      <c r="L116" s="196"/>
      <c r="M116" s="197"/>
      <c r="N116" s="198"/>
      <c r="O116" s="198"/>
      <c r="P116" s="199">
        <f>SUM(P117:P120)</f>
        <v>0</v>
      </c>
      <c r="Q116" s="198"/>
      <c r="R116" s="199">
        <f>SUM(R117:R120)</f>
        <v>0</v>
      </c>
      <c r="S116" s="198"/>
      <c r="T116" s="200">
        <f>SUM(T117:T120)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1" t="s">
        <v>164</v>
      </c>
      <c r="AT116" s="202" t="s">
        <v>76</v>
      </c>
      <c r="AU116" s="202" t="s">
        <v>85</v>
      </c>
      <c r="AY116" s="201" t="s">
        <v>140</v>
      </c>
      <c r="BK116" s="203">
        <f>SUM(BK117:BK120)</f>
        <v>0</v>
      </c>
    </row>
    <row r="117" s="2" customFormat="1" ht="16.5" customHeight="1">
      <c r="A117" s="40"/>
      <c r="B117" s="41"/>
      <c r="C117" s="206" t="s">
        <v>8</v>
      </c>
      <c r="D117" s="206" t="s">
        <v>142</v>
      </c>
      <c r="E117" s="207" t="s">
        <v>1408</v>
      </c>
      <c r="F117" s="208" t="s">
        <v>1409</v>
      </c>
      <c r="G117" s="209" t="s">
        <v>1102</v>
      </c>
      <c r="H117" s="210">
        <v>1</v>
      </c>
      <c r="I117" s="211"/>
      <c r="J117" s="212">
        <f>ROUND(I117*H117,2)</f>
        <v>0</v>
      </c>
      <c r="K117" s="208" t="s">
        <v>146</v>
      </c>
      <c r="L117" s="46"/>
      <c r="M117" s="213" t="s">
        <v>75</v>
      </c>
      <c r="N117" s="214" t="s">
        <v>47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1103</v>
      </c>
      <c r="AT117" s="217" t="s">
        <v>142</v>
      </c>
      <c r="AU117" s="217" t="s">
        <v>87</v>
      </c>
      <c r="AY117" s="19" t="s">
        <v>140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85</v>
      </c>
      <c r="BK117" s="218">
        <f>ROUND(I117*H117,2)</f>
        <v>0</v>
      </c>
      <c r="BL117" s="19" t="s">
        <v>1103</v>
      </c>
      <c r="BM117" s="217" t="s">
        <v>1410</v>
      </c>
    </row>
    <row r="118" s="2" customFormat="1">
      <c r="A118" s="40"/>
      <c r="B118" s="41"/>
      <c r="C118" s="42"/>
      <c r="D118" s="219" t="s">
        <v>149</v>
      </c>
      <c r="E118" s="42"/>
      <c r="F118" s="220" t="s">
        <v>1409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149</v>
      </c>
      <c r="AU118" s="19" t="s">
        <v>87</v>
      </c>
    </row>
    <row r="119" s="2" customFormat="1" ht="16.5" customHeight="1">
      <c r="A119" s="40"/>
      <c r="B119" s="41"/>
      <c r="C119" s="206" t="s">
        <v>254</v>
      </c>
      <c r="D119" s="206" t="s">
        <v>142</v>
      </c>
      <c r="E119" s="207" t="s">
        <v>1411</v>
      </c>
      <c r="F119" s="208" t="s">
        <v>1412</v>
      </c>
      <c r="G119" s="209" t="s">
        <v>1102</v>
      </c>
      <c r="H119" s="210">
        <v>1</v>
      </c>
      <c r="I119" s="211"/>
      <c r="J119" s="212">
        <f>ROUND(I119*H119,2)</f>
        <v>0</v>
      </c>
      <c r="K119" s="208" t="s">
        <v>75</v>
      </c>
      <c r="L119" s="46"/>
      <c r="M119" s="213" t="s">
        <v>75</v>
      </c>
      <c r="N119" s="214" t="s">
        <v>47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1103</v>
      </c>
      <c r="AT119" s="217" t="s">
        <v>142</v>
      </c>
      <c r="AU119" s="217" t="s">
        <v>87</v>
      </c>
      <c r="AY119" s="19" t="s">
        <v>140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85</v>
      </c>
      <c r="BK119" s="218">
        <f>ROUND(I119*H119,2)</f>
        <v>0</v>
      </c>
      <c r="BL119" s="19" t="s">
        <v>1103</v>
      </c>
      <c r="BM119" s="217" t="s">
        <v>1413</v>
      </c>
    </row>
    <row r="120" s="2" customFormat="1">
      <c r="A120" s="40"/>
      <c r="B120" s="41"/>
      <c r="C120" s="42"/>
      <c r="D120" s="219" t="s">
        <v>149</v>
      </c>
      <c r="E120" s="42"/>
      <c r="F120" s="220" t="s">
        <v>1412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149</v>
      </c>
      <c r="AU120" s="19" t="s">
        <v>87</v>
      </c>
    </row>
    <row r="121" s="12" customFormat="1" ht="22.8" customHeight="1">
      <c r="A121" s="12"/>
      <c r="B121" s="190"/>
      <c r="C121" s="191"/>
      <c r="D121" s="192" t="s">
        <v>76</v>
      </c>
      <c r="E121" s="204" t="s">
        <v>1414</v>
      </c>
      <c r="F121" s="204" t="s">
        <v>1415</v>
      </c>
      <c r="G121" s="191"/>
      <c r="H121" s="191"/>
      <c r="I121" s="194"/>
      <c r="J121" s="205">
        <f>BK121</f>
        <v>0</v>
      </c>
      <c r="K121" s="191"/>
      <c r="L121" s="196"/>
      <c r="M121" s="197"/>
      <c r="N121" s="198"/>
      <c r="O121" s="198"/>
      <c r="P121" s="199">
        <f>SUM(P122:P124)</f>
        <v>0</v>
      </c>
      <c r="Q121" s="198"/>
      <c r="R121" s="199">
        <f>SUM(R122:R124)</f>
        <v>0</v>
      </c>
      <c r="S121" s="198"/>
      <c r="T121" s="200">
        <f>SUM(T122:T124)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1" t="s">
        <v>164</v>
      </c>
      <c r="AT121" s="202" t="s">
        <v>76</v>
      </c>
      <c r="AU121" s="202" t="s">
        <v>85</v>
      </c>
      <c r="AY121" s="201" t="s">
        <v>140</v>
      </c>
      <c r="BK121" s="203">
        <f>SUM(BK122:BK124)</f>
        <v>0</v>
      </c>
    </row>
    <row r="122" s="2" customFormat="1" ht="16.5" customHeight="1">
      <c r="A122" s="40"/>
      <c r="B122" s="41"/>
      <c r="C122" s="206" t="s">
        <v>263</v>
      </c>
      <c r="D122" s="206" t="s">
        <v>142</v>
      </c>
      <c r="E122" s="207" t="s">
        <v>1416</v>
      </c>
      <c r="F122" s="208" t="s">
        <v>1417</v>
      </c>
      <c r="G122" s="209" t="s">
        <v>1102</v>
      </c>
      <c r="H122" s="210">
        <v>1</v>
      </c>
      <c r="I122" s="211"/>
      <c r="J122" s="212">
        <f>ROUND(I122*H122,2)</f>
        <v>0</v>
      </c>
      <c r="K122" s="208" t="s">
        <v>146</v>
      </c>
      <c r="L122" s="46"/>
      <c r="M122" s="213" t="s">
        <v>75</v>
      </c>
      <c r="N122" s="214" t="s">
        <v>47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1103</v>
      </c>
      <c r="AT122" s="217" t="s">
        <v>142</v>
      </c>
      <c r="AU122" s="217" t="s">
        <v>87</v>
      </c>
      <c r="AY122" s="19" t="s">
        <v>140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85</v>
      </c>
      <c r="BK122" s="218">
        <f>ROUND(I122*H122,2)</f>
        <v>0</v>
      </c>
      <c r="BL122" s="19" t="s">
        <v>1103</v>
      </c>
      <c r="BM122" s="217" t="s">
        <v>1418</v>
      </c>
    </row>
    <row r="123" s="2" customFormat="1">
      <c r="A123" s="40"/>
      <c r="B123" s="41"/>
      <c r="C123" s="42"/>
      <c r="D123" s="219" t="s">
        <v>149</v>
      </c>
      <c r="E123" s="42"/>
      <c r="F123" s="220" t="s">
        <v>1417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149</v>
      </c>
      <c r="AU123" s="19" t="s">
        <v>87</v>
      </c>
    </row>
    <row r="124" s="2" customFormat="1">
      <c r="A124" s="40"/>
      <c r="B124" s="41"/>
      <c r="C124" s="42"/>
      <c r="D124" s="219" t="s">
        <v>378</v>
      </c>
      <c r="E124" s="42"/>
      <c r="F124" s="277" t="s">
        <v>1419</v>
      </c>
      <c r="G124" s="42"/>
      <c r="H124" s="42"/>
      <c r="I124" s="221"/>
      <c r="J124" s="42"/>
      <c r="K124" s="42"/>
      <c r="L124" s="46"/>
      <c r="M124" s="222"/>
      <c r="N124" s="22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378</v>
      </c>
      <c r="AU124" s="19" t="s">
        <v>87</v>
      </c>
    </row>
    <row r="125" s="12" customFormat="1" ht="22.8" customHeight="1">
      <c r="A125" s="12"/>
      <c r="B125" s="190"/>
      <c r="C125" s="191"/>
      <c r="D125" s="192" t="s">
        <v>76</v>
      </c>
      <c r="E125" s="204" t="s">
        <v>1420</v>
      </c>
      <c r="F125" s="204" t="s">
        <v>1421</v>
      </c>
      <c r="G125" s="191"/>
      <c r="H125" s="191"/>
      <c r="I125" s="194"/>
      <c r="J125" s="205">
        <f>BK125</f>
        <v>0</v>
      </c>
      <c r="K125" s="191"/>
      <c r="L125" s="196"/>
      <c r="M125" s="197"/>
      <c r="N125" s="198"/>
      <c r="O125" s="198"/>
      <c r="P125" s="199">
        <f>SUM(P126:P127)</f>
        <v>0</v>
      </c>
      <c r="Q125" s="198"/>
      <c r="R125" s="199">
        <f>SUM(R126:R127)</f>
        <v>0</v>
      </c>
      <c r="S125" s="198"/>
      <c r="T125" s="200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1" t="s">
        <v>164</v>
      </c>
      <c r="AT125" s="202" t="s">
        <v>76</v>
      </c>
      <c r="AU125" s="202" t="s">
        <v>85</v>
      </c>
      <c r="AY125" s="201" t="s">
        <v>140</v>
      </c>
      <c r="BK125" s="203">
        <f>SUM(BK126:BK127)</f>
        <v>0</v>
      </c>
    </row>
    <row r="126" s="2" customFormat="1" ht="16.5" customHeight="1">
      <c r="A126" s="40"/>
      <c r="B126" s="41"/>
      <c r="C126" s="206" t="s">
        <v>269</v>
      </c>
      <c r="D126" s="206" t="s">
        <v>142</v>
      </c>
      <c r="E126" s="207" t="s">
        <v>1422</v>
      </c>
      <c r="F126" s="208" t="s">
        <v>1423</v>
      </c>
      <c r="G126" s="209" t="s">
        <v>1102</v>
      </c>
      <c r="H126" s="210">
        <v>1</v>
      </c>
      <c r="I126" s="211"/>
      <c r="J126" s="212">
        <f>ROUND(I126*H126,2)</f>
        <v>0</v>
      </c>
      <c r="K126" s="208" t="s">
        <v>146</v>
      </c>
      <c r="L126" s="46"/>
      <c r="M126" s="213" t="s">
        <v>75</v>
      </c>
      <c r="N126" s="214" t="s">
        <v>47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1103</v>
      </c>
      <c r="AT126" s="217" t="s">
        <v>142</v>
      </c>
      <c r="AU126" s="217" t="s">
        <v>87</v>
      </c>
      <c r="AY126" s="19" t="s">
        <v>140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85</v>
      </c>
      <c r="BK126" s="218">
        <f>ROUND(I126*H126,2)</f>
        <v>0</v>
      </c>
      <c r="BL126" s="19" t="s">
        <v>1103</v>
      </c>
      <c r="BM126" s="217" t="s">
        <v>1424</v>
      </c>
    </row>
    <row r="127" s="2" customFormat="1">
      <c r="A127" s="40"/>
      <c r="B127" s="41"/>
      <c r="C127" s="42"/>
      <c r="D127" s="219" t="s">
        <v>149</v>
      </c>
      <c r="E127" s="42"/>
      <c r="F127" s="220" t="s">
        <v>1423</v>
      </c>
      <c r="G127" s="42"/>
      <c r="H127" s="42"/>
      <c r="I127" s="221"/>
      <c r="J127" s="42"/>
      <c r="K127" s="42"/>
      <c r="L127" s="46"/>
      <c r="M127" s="278"/>
      <c r="N127" s="279"/>
      <c r="O127" s="280"/>
      <c r="P127" s="280"/>
      <c r="Q127" s="280"/>
      <c r="R127" s="280"/>
      <c r="S127" s="280"/>
      <c r="T127" s="281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149</v>
      </c>
      <c r="AU127" s="19" t="s">
        <v>87</v>
      </c>
    </row>
    <row r="128" s="2" customFormat="1" ht="6.96" customHeight="1">
      <c r="A128" s="40"/>
      <c r="B128" s="61"/>
      <c r="C128" s="62"/>
      <c r="D128" s="62"/>
      <c r="E128" s="62"/>
      <c r="F128" s="62"/>
      <c r="G128" s="62"/>
      <c r="H128" s="62"/>
      <c r="I128" s="62"/>
      <c r="J128" s="62"/>
      <c r="K128" s="62"/>
      <c r="L128" s="46"/>
      <c r="M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</sheetData>
  <sheetProtection sheet="1" autoFilter="0" formatColumns="0" formatRows="0" objects="1" scenarios="1" spinCount="100000" saltValue="aHAL6RjnfQfJziW5ZDpQ35+qGU+qqjgbbdNd/SWd24NlpudSlm8FatVZykdWtmc8kecWlybhNoI2pXCL3hRy3g==" hashValue="4TtTybwy0FtAO3imkxUX98Akc4uNpzZGfCwCeYw+X++OVaKJMU+5/GQpvI8rEy1XuNHTIqk/329dbsn5rEKu2A==" algorithmName="SHA-512" password="CC35"/>
  <autoFilter ref="C85:K12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2" customWidth="1"/>
    <col min="2" max="2" width="1.667969" style="282" customWidth="1"/>
    <col min="3" max="4" width="5" style="282" customWidth="1"/>
    <col min="5" max="5" width="11.66016" style="282" customWidth="1"/>
    <col min="6" max="6" width="9.160156" style="282" customWidth="1"/>
    <col min="7" max="7" width="5" style="282" customWidth="1"/>
    <col min="8" max="8" width="77.83203" style="282" customWidth="1"/>
    <col min="9" max="10" width="20" style="282" customWidth="1"/>
    <col min="11" max="11" width="1.667969" style="282" customWidth="1"/>
  </cols>
  <sheetData>
    <row r="1" s="1" customFormat="1" ht="37.5" customHeight="1"/>
    <row r="2" s="1" customFormat="1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7" customFormat="1" ht="45" customHeight="1">
      <c r="B3" s="286"/>
      <c r="C3" s="287" t="s">
        <v>1426</v>
      </c>
      <c r="D3" s="287"/>
      <c r="E3" s="287"/>
      <c r="F3" s="287"/>
      <c r="G3" s="287"/>
      <c r="H3" s="287"/>
      <c r="I3" s="287"/>
      <c r="J3" s="287"/>
      <c r="K3" s="288"/>
    </row>
    <row r="4" s="1" customFormat="1" ht="25.5" customHeight="1">
      <c r="B4" s="289"/>
      <c r="C4" s="290" t="s">
        <v>1427</v>
      </c>
      <c r="D4" s="290"/>
      <c r="E4" s="290"/>
      <c r="F4" s="290"/>
      <c r="G4" s="290"/>
      <c r="H4" s="290"/>
      <c r="I4" s="290"/>
      <c r="J4" s="290"/>
      <c r="K4" s="291"/>
    </row>
    <row r="5" s="1" customFormat="1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s="1" customFormat="1" ht="15" customHeight="1">
      <c r="B6" s="289"/>
      <c r="C6" s="293" t="s">
        <v>1428</v>
      </c>
      <c r="D6" s="293"/>
      <c r="E6" s="293"/>
      <c r="F6" s="293"/>
      <c r="G6" s="293"/>
      <c r="H6" s="293"/>
      <c r="I6" s="293"/>
      <c r="J6" s="293"/>
      <c r="K6" s="291"/>
    </row>
    <row r="7" s="1" customFormat="1" ht="15" customHeight="1">
      <c r="B7" s="294"/>
      <c r="C7" s="293" t="s">
        <v>1429</v>
      </c>
      <c r="D7" s="293"/>
      <c r="E7" s="293"/>
      <c r="F7" s="293"/>
      <c r="G7" s="293"/>
      <c r="H7" s="293"/>
      <c r="I7" s="293"/>
      <c r="J7" s="293"/>
      <c r="K7" s="291"/>
    </row>
    <row r="8" s="1" customFormat="1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s="1" customFormat="1" ht="15" customHeight="1">
      <c r="B9" s="294"/>
      <c r="C9" s="293" t="s">
        <v>1430</v>
      </c>
      <c r="D9" s="293"/>
      <c r="E9" s="293"/>
      <c r="F9" s="293"/>
      <c r="G9" s="293"/>
      <c r="H9" s="293"/>
      <c r="I9" s="293"/>
      <c r="J9" s="293"/>
      <c r="K9" s="291"/>
    </row>
    <row r="10" s="1" customFormat="1" ht="15" customHeight="1">
      <c r="B10" s="294"/>
      <c r="C10" s="293"/>
      <c r="D10" s="293" t="s">
        <v>1431</v>
      </c>
      <c r="E10" s="293"/>
      <c r="F10" s="293"/>
      <c r="G10" s="293"/>
      <c r="H10" s="293"/>
      <c r="I10" s="293"/>
      <c r="J10" s="293"/>
      <c r="K10" s="291"/>
    </row>
    <row r="11" s="1" customFormat="1" ht="15" customHeight="1">
      <c r="B11" s="294"/>
      <c r="C11" s="295"/>
      <c r="D11" s="293" t="s">
        <v>1432</v>
      </c>
      <c r="E11" s="293"/>
      <c r="F11" s="293"/>
      <c r="G11" s="293"/>
      <c r="H11" s="293"/>
      <c r="I11" s="293"/>
      <c r="J11" s="293"/>
      <c r="K11" s="291"/>
    </row>
    <row r="12" s="1" customFormat="1" ht="15" customHeight="1">
      <c r="B12" s="294"/>
      <c r="C12" s="295"/>
      <c r="D12" s="293"/>
      <c r="E12" s="293"/>
      <c r="F12" s="293"/>
      <c r="G12" s="293"/>
      <c r="H12" s="293"/>
      <c r="I12" s="293"/>
      <c r="J12" s="293"/>
      <c r="K12" s="291"/>
    </row>
    <row r="13" s="1" customFormat="1" ht="15" customHeight="1">
      <c r="B13" s="294"/>
      <c r="C13" s="295"/>
      <c r="D13" s="296" t="s">
        <v>1433</v>
      </c>
      <c r="E13" s="293"/>
      <c r="F13" s="293"/>
      <c r="G13" s="293"/>
      <c r="H13" s="293"/>
      <c r="I13" s="293"/>
      <c r="J13" s="293"/>
      <c r="K13" s="291"/>
    </row>
    <row r="14" s="1" customFormat="1" ht="12.75" customHeight="1">
      <c r="B14" s="294"/>
      <c r="C14" s="295"/>
      <c r="D14" s="295"/>
      <c r="E14" s="295"/>
      <c r="F14" s="295"/>
      <c r="G14" s="295"/>
      <c r="H14" s="295"/>
      <c r="I14" s="295"/>
      <c r="J14" s="295"/>
      <c r="K14" s="291"/>
    </row>
    <row r="15" s="1" customFormat="1" ht="15" customHeight="1">
      <c r="B15" s="294"/>
      <c r="C15" s="295"/>
      <c r="D15" s="293" t="s">
        <v>1434</v>
      </c>
      <c r="E15" s="293"/>
      <c r="F15" s="293"/>
      <c r="G15" s="293"/>
      <c r="H15" s="293"/>
      <c r="I15" s="293"/>
      <c r="J15" s="293"/>
      <c r="K15" s="291"/>
    </row>
    <row r="16" s="1" customFormat="1" ht="15" customHeight="1">
      <c r="B16" s="294"/>
      <c r="C16" s="295"/>
      <c r="D16" s="293" t="s">
        <v>1435</v>
      </c>
      <c r="E16" s="293"/>
      <c r="F16" s="293"/>
      <c r="G16" s="293"/>
      <c r="H16" s="293"/>
      <c r="I16" s="293"/>
      <c r="J16" s="293"/>
      <c r="K16" s="291"/>
    </row>
    <row r="17" s="1" customFormat="1" ht="15" customHeight="1">
      <c r="B17" s="294"/>
      <c r="C17" s="295"/>
      <c r="D17" s="293" t="s">
        <v>1436</v>
      </c>
      <c r="E17" s="293"/>
      <c r="F17" s="293"/>
      <c r="G17" s="293"/>
      <c r="H17" s="293"/>
      <c r="I17" s="293"/>
      <c r="J17" s="293"/>
      <c r="K17" s="291"/>
    </row>
    <row r="18" s="1" customFormat="1" ht="15" customHeight="1">
      <c r="B18" s="294"/>
      <c r="C18" s="295"/>
      <c r="D18" s="295"/>
      <c r="E18" s="297" t="s">
        <v>84</v>
      </c>
      <c r="F18" s="293" t="s">
        <v>1437</v>
      </c>
      <c r="G18" s="293"/>
      <c r="H18" s="293"/>
      <c r="I18" s="293"/>
      <c r="J18" s="293"/>
      <c r="K18" s="291"/>
    </row>
    <row r="19" s="1" customFormat="1" ht="15" customHeight="1">
      <c r="B19" s="294"/>
      <c r="C19" s="295"/>
      <c r="D19" s="295"/>
      <c r="E19" s="297" t="s">
        <v>1438</v>
      </c>
      <c r="F19" s="293" t="s">
        <v>1439</v>
      </c>
      <c r="G19" s="293"/>
      <c r="H19" s="293"/>
      <c r="I19" s="293"/>
      <c r="J19" s="293"/>
      <c r="K19" s="291"/>
    </row>
    <row r="20" s="1" customFormat="1" ht="15" customHeight="1">
      <c r="B20" s="294"/>
      <c r="C20" s="295"/>
      <c r="D20" s="295"/>
      <c r="E20" s="297" t="s">
        <v>1440</v>
      </c>
      <c r="F20" s="293" t="s">
        <v>1441</v>
      </c>
      <c r="G20" s="293"/>
      <c r="H20" s="293"/>
      <c r="I20" s="293"/>
      <c r="J20" s="293"/>
      <c r="K20" s="291"/>
    </row>
    <row r="21" s="1" customFormat="1" ht="15" customHeight="1">
      <c r="B21" s="294"/>
      <c r="C21" s="295"/>
      <c r="D21" s="295"/>
      <c r="E21" s="297" t="s">
        <v>1442</v>
      </c>
      <c r="F21" s="293" t="s">
        <v>1443</v>
      </c>
      <c r="G21" s="293"/>
      <c r="H21" s="293"/>
      <c r="I21" s="293"/>
      <c r="J21" s="293"/>
      <c r="K21" s="291"/>
    </row>
    <row r="22" s="1" customFormat="1" ht="15" customHeight="1">
      <c r="B22" s="294"/>
      <c r="C22" s="295"/>
      <c r="D22" s="295"/>
      <c r="E22" s="297" t="s">
        <v>1444</v>
      </c>
      <c r="F22" s="293" t="s">
        <v>1445</v>
      </c>
      <c r="G22" s="293"/>
      <c r="H22" s="293"/>
      <c r="I22" s="293"/>
      <c r="J22" s="293"/>
      <c r="K22" s="291"/>
    </row>
    <row r="23" s="1" customFormat="1" ht="15" customHeight="1">
      <c r="B23" s="294"/>
      <c r="C23" s="295"/>
      <c r="D23" s="295"/>
      <c r="E23" s="297" t="s">
        <v>1446</v>
      </c>
      <c r="F23" s="293" t="s">
        <v>1447</v>
      </c>
      <c r="G23" s="293"/>
      <c r="H23" s="293"/>
      <c r="I23" s="293"/>
      <c r="J23" s="293"/>
      <c r="K23" s="291"/>
    </row>
    <row r="24" s="1" customFormat="1" ht="12.75" customHeight="1">
      <c r="B24" s="294"/>
      <c r="C24" s="295"/>
      <c r="D24" s="295"/>
      <c r="E24" s="295"/>
      <c r="F24" s="295"/>
      <c r="G24" s="295"/>
      <c r="H24" s="295"/>
      <c r="I24" s="295"/>
      <c r="J24" s="295"/>
      <c r="K24" s="291"/>
    </row>
    <row r="25" s="1" customFormat="1" ht="15" customHeight="1">
      <c r="B25" s="294"/>
      <c r="C25" s="293" t="s">
        <v>1448</v>
      </c>
      <c r="D25" s="293"/>
      <c r="E25" s="293"/>
      <c r="F25" s="293"/>
      <c r="G25" s="293"/>
      <c r="H25" s="293"/>
      <c r="I25" s="293"/>
      <c r="J25" s="293"/>
      <c r="K25" s="291"/>
    </row>
    <row r="26" s="1" customFormat="1" ht="15" customHeight="1">
      <c r="B26" s="294"/>
      <c r="C26" s="293" t="s">
        <v>1449</v>
      </c>
      <c r="D26" s="293"/>
      <c r="E26" s="293"/>
      <c r="F26" s="293"/>
      <c r="G26" s="293"/>
      <c r="H26" s="293"/>
      <c r="I26" s="293"/>
      <c r="J26" s="293"/>
      <c r="K26" s="291"/>
    </row>
    <row r="27" s="1" customFormat="1" ht="15" customHeight="1">
      <c r="B27" s="294"/>
      <c r="C27" s="293"/>
      <c r="D27" s="293" t="s">
        <v>1450</v>
      </c>
      <c r="E27" s="293"/>
      <c r="F27" s="293"/>
      <c r="G27" s="293"/>
      <c r="H27" s="293"/>
      <c r="I27" s="293"/>
      <c r="J27" s="293"/>
      <c r="K27" s="291"/>
    </row>
    <row r="28" s="1" customFormat="1" ht="15" customHeight="1">
      <c r="B28" s="294"/>
      <c r="C28" s="295"/>
      <c r="D28" s="293" t="s">
        <v>1451</v>
      </c>
      <c r="E28" s="293"/>
      <c r="F28" s="293"/>
      <c r="G28" s="293"/>
      <c r="H28" s="293"/>
      <c r="I28" s="293"/>
      <c r="J28" s="293"/>
      <c r="K28" s="291"/>
    </row>
    <row r="29" s="1" customFormat="1" ht="12.75" customHeight="1">
      <c r="B29" s="294"/>
      <c r="C29" s="295"/>
      <c r="D29" s="295"/>
      <c r="E29" s="295"/>
      <c r="F29" s="295"/>
      <c r="G29" s="295"/>
      <c r="H29" s="295"/>
      <c r="I29" s="295"/>
      <c r="J29" s="295"/>
      <c r="K29" s="291"/>
    </row>
    <row r="30" s="1" customFormat="1" ht="15" customHeight="1">
      <c r="B30" s="294"/>
      <c r="C30" s="295"/>
      <c r="D30" s="293" t="s">
        <v>1452</v>
      </c>
      <c r="E30" s="293"/>
      <c r="F30" s="293"/>
      <c r="G30" s="293"/>
      <c r="H30" s="293"/>
      <c r="I30" s="293"/>
      <c r="J30" s="293"/>
      <c r="K30" s="291"/>
    </row>
    <row r="31" s="1" customFormat="1" ht="15" customHeight="1">
      <c r="B31" s="294"/>
      <c r="C31" s="295"/>
      <c r="D31" s="293" t="s">
        <v>1453</v>
      </c>
      <c r="E31" s="293"/>
      <c r="F31" s="293"/>
      <c r="G31" s="293"/>
      <c r="H31" s="293"/>
      <c r="I31" s="293"/>
      <c r="J31" s="293"/>
      <c r="K31" s="291"/>
    </row>
    <row r="32" s="1" customFormat="1" ht="12.75" customHeight="1">
      <c r="B32" s="294"/>
      <c r="C32" s="295"/>
      <c r="D32" s="295"/>
      <c r="E32" s="295"/>
      <c r="F32" s="295"/>
      <c r="G32" s="295"/>
      <c r="H32" s="295"/>
      <c r="I32" s="295"/>
      <c r="J32" s="295"/>
      <c r="K32" s="291"/>
    </row>
    <row r="33" s="1" customFormat="1" ht="15" customHeight="1">
      <c r="B33" s="294"/>
      <c r="C33" s="295"/>
      <c r="D33" s="293" t="s">
        <v>1454</v>
      </c>
      <c r="E33" s="293"/>
      <c r="F33" s="293"/>
      <c r="G33" s="293"/>
      <c r="H33" s="293"/>
      <c r="I33" s="293"/>
      <c r="J33" s="293"/>
      <c r="K33" s="291"/>
    </row>
    <row r="34" s="1" customFormat="1" ht="15" customHeight="1">
      <c r="B34" s="294"/>
      <c r="C34" s="295"/>
      <c r="D34" s="293" t="s">
        <v>1455</v>
      </c>
      <c r="E34" s="293"/>
      <c r="F34" s="293"/>
      <c r="G34" s="293"/>
      <c r="H34" s="293"/>
      <c r="I34" s="293"/>
      <c r="J34" s="293"/>
      <c r="K34" s="291"/>
    </row>
    <row r="35" s="1" customFormat="1" ht="15" customHeight="1">
      <c r="B35" s="294"/>
      <c r="C35" s="295"/>
      <c r="D35" s="293" t="s">
        <v>1456</v>
      </c>
      <c r="E35" s="293"/>
      <c r="F35" s="293"/>
      <c r="G35" s="293"/>
      <c r="H35" s="293"/>
      <c r="I35" s="293"/>
      <c r="J35" s="293"/>
      <c r="K35" s="291"/>
    </row>
    <row r="36" s="1" customFormat="1" ht="15" customHeight="1">
      <c r="B36" s="294"/>
      <c r="C36" s="295"/>
      <c r="D36" s="293"/>
      <c r="E36" s="296" t="s">
        <v>126</v>
      </c>
      <c r="F36" s="293"/>
      <c r="G36" s="293" t="s">
        <v>1457</v>
      </c>
      <c r="H36" s="293"/>
      <c r="I36" s="293"/>
      <c r="J36" s="293"/>
      <c r="K36" s="291"/>
    </row>
    <row r="37" s="1" customFormat="1" ht="30.75" customHeight="1">
      <c r="B37" s="294"/>
      <c r="C37" s="295"/>
      <c r="D37" s="293"/>
      <c r="E37" s="296" t="s">
        <v>1458</v>
      </c>
      <c r="F37" s="293"/>
      <c r="G37" s="293" t="s">
        <v>1459</v>
      </c>
      <c r="H37" s="293"/>
      <c r="I37" s="293"/>
      <c r="J37" s="293"/>
      <c r="K37" s="291"/>
    </row>
    <row r="38" s="1" customFormat="1" ht="15" customHeight="1">
      <c r="B38" s="294"/>
      <c r="C38" s="295"/>
      <c r="D38" s="293"/>
      <c r="E38" s="296" t="s">
        <v>57</v>
      </c>
      <c r="F38" s="293"/>
      <c r="G38" s="293" t="s">
        <v>1460</v>
      </c>
      <c r="H38" s="293"/>
      <c r="I38" s="293"/>
      <c r="J38" s="293"/>
      <c r="K38" s="291"/>
    </row>
    <row r="39" s="1" customFormat="1" ht="15" customHeight="1">
      <c r="B39" s="294"/>
      <c r="C39" s="295"/>
      <c r="D39" s="293"/>
      <c r="E39" s="296" t="s">
        <v>58</v>
      </c>
      <c r="F39" s="293"/>
      <c r="G39" s="293" t="s">
        <v>1461</v>
      </c>
      <c r="H39" s="293"/>
      <c r="I39" s="293"/>
      <c r="J39" s="293"/>
      <c r="K39" s="291"/>
    </row>
    <row r="40" s="1" customFormat="1" ht="15" customHeight="1">
      <c r="B40" s="294"/>
      <c r="C40" s="295"/>
      <c r="D40" s="293"/>
      <c r="E40" s="296" t="s">
        <v>127</v>
      </c>
      <c r="F40" s="293"/>
      <c r="G40" s="293" t="s">
        <v>1462</v>
      </c>
      <c r="H40" s="293"/>
      <c r="I40" s="293"/>
      <c r="J40" s="293"/>
      <c r="K40" s="291"/>
    </row>
    <row r="41" s="1" customFormat="1" ht="15" customHeight="1">
      <c r="B41" s="294"/>
      <c r="C41" s="295"/>
      <c r="D41" s="293"/>
      <c r="E41" s="296" t="s">
        <v>128</v>
      </c>
      <c r="F41" s="293"/>
      <c r="G41" s="293" t="s">
        <v>1463</v>
      </c>
      <c r="H41" s="293"/>
      <c r="I41" s="293"/>
      <c r="J41" s="293"/>
      <c r="K41" s="291"/>
    </row>
    <row r="42" s="1" customFormat="1" ht="15" customHeight="1">
      <c r="B42" s="294"/>
      <c r="C42" s="295"/>
      <c r="D42" s="293"/>
      <c r="E42" s="296" t="s">
        <v>1464</v>
      </c>
      <c r="F42" s="293"/>
      <c r="G42" s="293" t="s">
        <v>1465</v>
      </c>
      <c r="H42" s="293"/>
      <c r="I42" s="293"/>
      <c r="J42" s="293"/>
      <c r="K42" s="291"/>
    </row>
    <row r="43" s="1" customFormat="1" ht="15" customHeight="1">
      <c r="B43" s="294"/>
      <c r="C43" s="295"/>
      <c r="D43" s="293"/>
      <c r="E43" s="296"/>
      <c r="F43" s="293"/>
      <c r="G43" s="293" t="s">
        <v>1466</v>
      </c>
      <c r="H43" s="293"/>
      <c r="I43" s="293"/>
      <c r="J43" s="293"/>
      <c r="K43" s="291"/>
    </row>
    <row r="44" s="1" customFormat="1" ht="15" customHeight="1">
      <c r="B44" s="294"/>
      <c r="C44" s="295"/>
      <c r="D44" s="293"/>
      <c r="E44" s="296" t="s">
        <v>1467</v>
      </c>
      <c r="F44" s="293"/>
      <c r="G44" s="293" t="s">
        <v>1468</v>
      </c>
      <c r="H44" s="293"/>
      <c r="I44" s="293"/>
      <c r="J44" s="293"/>
      <c r="K44" s="291"/>
    </row>
    <row r="45" s="1" customFormat="1" ht="15" customHeight="1">
      <c r="B45" s="294"/>
      <c r="C45" s="295"/>
      <c r="D45" s="293"/>
      <c r="E45" s="296" t="s">
        <v>130</v>
      </c>
      <c r="F45" s="293"/>
      <c r="G45" s="293" t="s">
        <v>1469</v>
      </c>
      <c r="H45" s="293"/>
      <c r="I45" s="293"/>
      <c r="J45" s="293"/>
      <c r="K45" s="291"/>
    </row>
    <row r="46" s="1" customFormat="1" ht="12.75" customHeight="1">
      <c r="B46" s="294"/>
      <c r="C46" s="295"/>
      <c r="D46" s="293"/>
      <c r="E46" s="293"/>
      <c r="F46" s="293"/>
      <c r="G46" s="293"/>
      <c r="H46" s="293"/>
      <c r="I46" s="293"/>
      <c r="J46" s="293"/>
      <c r="K46" s="291"/>
    </row>
    <row r="47" s="1" customFormat="1" ht="15" customHeight="1">
      <c r="B47" s="294"/>
      <c r="C47" s="295"/>
      <c r="D47" s="293" t="s">
        <v>1470</v>
      </c>
      <c r="E47" s="293"/>
      <c r="F47" s="293"/>
      <c r="G47" s="293"/>
      <c r="H47" s="293"/>
      <c r="I47" s="293"/>
      <c r="J47" s="293"/>
      <c r="K47" s="291"/>
    </row>
    <row r="48" s="1" customFormat="1" ht="15" customHeight="1">
      <c r="B48" s="294"/>
      <c r="C48" s="295"/>
      <c r="D48" s="295"/>
      <c r="E48" s="293" t="s">
        <v>1471</v>
      </c>
      <c r="F48" s="293"/>
      <c r="G48" s="293"/>
      <c r="H48" s="293"/>
      <c r="I48" s="293"/>
      <c r="J48" s="293"/>
      <c r="K48" s="291"/>
    </row>
    <row r="49" s="1" customFormat="1" ht="15" customHeight="1">
      <c r="B49" s="294"/>
      <c r="C49" s="295"/>
      <c r="D49" s="295"/>
      <c r="E49" s="293" t="s">
        <v>1472</v>
      </c>
      <c r="F49" s="293"/>
      <c r="G49" s="293"/>
      <c r="H49" s="293"/>
      <c r="I49" s="293"/>
      <c r="J49" s="293"/>
      <c r="K49" s="291"/>
    </row>
    <row r="50" s="1" customFormat="1" ht="15" customHeight="1">
      <c r="B50" s="294"/>
      <c r="C50" s="295"/>
      <c r="D50" s="295"/>
      <c r="E50" s="293" t="s">
        <v>1473</v>
      </c>
      <c r="F50" s="293"/>
      <c r="G50" s="293"/>
      <c r="H50" s="293"/>
      <c r="I50" s="293"/>
      <c r="J50" s="293"/>
      <c r="K50" s="291"/>
    </row>
    <row r="51" s="1" customFormat="1" ht="15" customHeight="1">
      <c r="B51" s="294"/>
      <c r="C51" s="295"/>
      <c r="D51" s="293" t="s">
        <v>1474</v>
      </c>
      <c r="E51" s="293"/>
      <c r="F51" s="293"/>
      <c r="G51" s="293"/>
      <c r="H51" s="293"/>
      <c r="I51" s="293"/>
      <c r="J51" s="293"/>
      <c r="K51" s="291"/>
    </row>
    <row r="52" s="1" customFormat="1" ht="25.5" customHeight="1">
      <c r="B52" s="289"/>
      <c r="C52" s="290" t="s">
        <v>1475</v>
      </c>
      <c r="D52" s="290"/>
      <c r="E52" s="290"/>
      <c r="F52" s="290"/>
      <c r="G52" s="290"/>
      <c r="H52" s="290"/>
      <c r="I52" s="290"/>
      <c r="J52" s="290"/>
      <c r="K52" s="291"/>
    </row>
    <row r="53" s="1" customFormat="1" ht="5.25" customHeight="1">
      <c r="B53" s="289"/>
      <c r="C53" s="292"/>
      <c r="D53" s="292"/>
      <c r="E53" s="292"/>
      <c r="F53" s="292"/>
      <c r="G53" s="292"/>
      <c r="H53" s="292"/>
      <c r="I53" s="292"/>
      <c r="J53" s="292"/>
      <c r="K53" s="291"/>
    </row>
    <row r="54" s="1" customFormat="1" ht="15" customHeight="1">
      <c r="B54" s="289"/>
      <c r="C54" s="293" t="s">
        <v>1476</v>
      </c>
      <c r="D54" s="293"/>
      <c r="E54" s="293"/>
      <c r="F54" s="293"/>
      <c r="G54" s="293"/>
      <c r="H54" s="293"/>
      <c r="I54" s="293"/>
      <c r="J54" s="293"/>
      <c r="K54" s="291"/>
    </row>
    <row r="55" s="1" customFormat="1" ht="15" customHeight="1">
      <c r="B55" s="289"/>
      <c r="C55" s="293" t="s">
        <v>1477</v>
      </c>
      <c r="D55" s="293"/>
      <c r="E55" s="293"/>
      <c r="F55" s="293"/>
      <c r="G55" s="293"/>
      <c r="H55" s="293"/>
      <c r="I55" s="293"/>
      <c r="J55" s="293"/>
      <c r="K55" s="291"/>
    </row>
    <row r="56" s="1" customFormat="1" ht="12.75" customHeight="1">
      <c r="B56" s="289"/>
      <c r="C56" s="293"/>
      <c r="D56" s="293"/>
      <c r="E56" s="293"/>
      <c r="F56" s="293"/>
      <c r="G56" s="293"/>
      <c r="H56" s="293"/>
      <c r="I56" s="293"/>
      <c r="J56" s="293"/>
      <c r="K56" s="291"/>
    </row>
    <row r="57" s="1" customFormat="1" ht="15" customHeight="1">
      <c r="B57" s="289"/>
      <c r="C57" s="293" t="s">
        <v>1478</v>
      </c>
      <c r="D57" s="293"/>
      <c r="E57" s="293"/>
      <c r="F57" s="293"/>
      <c r="G57" s="293"/>
      <c r="H57" s="293"/>
      <c r="I57" s="293"/>
      <c r="J57" s="293"/>
      <c r="K57" s="291"/>
    </row>
    <row r="58" s="1" customFormat="1" ht="15" customHeight="1">
      <c r="B58" s="289"/>
      <c r="C58" s="295"/>
      <c r="D58" s="293" t="s">
        <v>1479</v>
      </c>
      <c r="E58" s="293"/>
      <c r="F58" s="293"/>
      <c r="G58" s="293"/>
      <c r="H58" s="293"/>
      <c r="I58" s="293"/>
      <c r="J58" s="293"/>
      <c r="K58" s="291"/>
    </row>
    <row r="59" s="1" customFormat="1" ht="15" customHeight="1">
      <c r="B59" s="289"/>
      <c r="C59" s="295"/>
      <c r="D59" s="293" t="s">
        <v>1480</v>
      </c>
      <c r="E59" s="293"/>
      <c r="F59" s="293"/>
      <c r="G59" s="293"/>
      <c r="H59" s="293"/>
      <c r="I59" s="293"/>
      <c r="J59" s="293"/>
      <c r="K59" s="291"/>
    </row>
    <row r="60" s="1" customFormat="1" ht="15" customHeight="1">
      <c r="B60" s="289"/>
      <c r="C60" s="295"/>
      <c r="D60" s="293" t="s">
        <v>1481</v>
      </c>
      <c r="E60" s="293"/>
      <c r="F60" s="293"/>
      <c r="G60" s="293"/>
      <c r="H60" s="293"/>
      <c r="I60" s="293"/>
      <c r="J60" s="293"/>
      <c r="K60" s="291"/>
    </row>
    <row r="61" s="1" customFormat="1" ht="15" customHeight="1">
      <c r="B61" s="289"/>
      <c r="C61" s="295"/>
      <c r="D61" s="293" t="s">
        <v>1482</v>
      </c>
      <c r="E61" s="293"/>
      <c r="F61" s="293"/>
      <c r="G61" s="293"/>
      <c r="H61" s="293"/>
      <c r="I61" s="293"/>
      <c r="J61" s="293"/>
      <c r="K61" s="291"/>
    </row>
    <row r="62" s="1" customFormat="1" ht="15" customHeight="1">
      <c r="B62" s="289"/>
      <c r="C62" s="295"/>
      <c r="D62" s="298" t="s">
        <v>1483</v>
      </c>
      <c r="E62" s="298"/>
      <c r="F62" s="298"/>
      <c r="G62" s="298"/>
      <c r="H62" s="298"/>
      <c r="I62" s="298"/>
      <c r="J62" s="298"/>
      <c r="K62" s="291"/>
    </row>
    <row r="63" s="1" customFormat="1" ht="15" customHeight="1">
      <c r="B63" s="289"/>
      <c r="C63" s="295"/>
      <c r="D63" s="293" t="s">
        <v>1484</v>
      </c>
      <c r="E63" s="293"/>
      <c r="F63" s="293"/>
      <c r="G63" s="293"/>
      <c r="H63" s="293"/>
      <c r="I63" s="293"/>
      <c r="J63" s="293"/>
      <c r="K63" s="291"/>
    </row>
    <row r="64" s="1" customFormat="1" ht="12.75" customHeight="1">
      <c r="B64" s="289"/>
      <c r="C64" s="295"/>
      <c r="D64" s="295"/>
      <c r="E64" s="299"/>
      <c r="F64" s="295"/>
      <c r="G64" s="295"/>
      <c r="H64" s="295"/>
      <c r="I64" s="295"/>
      <c r="J64" s="295"/>
      <c r="K64" s="291"/>
    </row>
    <row r="65" s="1" customFormat="1" ht="15" customHeight="1">
      <c r="B65" s="289"/>
      <c r="C65" s="295"/>
      <c r="D65" s="293" t="s">
        <v>1485</v>
      </c>
      <c r="E65" s="293"/>
      <c r="F65" s="293"/>
      <c r="G65" s="293"/>
      <c r="H65" s="293"/>
      <c r="I65" s="293"/>
      <c r="J65" s="293"/>
      <c r="K65" s="291"/>
    </row>
    <row r="66" s="1" customFormat="1" ht="15" customHeight="1">
      <c r="B66" s="289"/>
      <c r="C66" s="295"/>
      <c r="D66" s="298" t="s">
        <v>1486</v>
      </c>
      <c r="E66" s="298"/>
      <c r="F66" s="298"/>
      <c r="G66" s="298"/>
      <c r="H66" s="298"/>
      <c r="I66" s="298"/>
      <c r="J66" s="298"/>
      <c r="K66" s="291"/>
    </row>
    <row r="67" s="1" customFormat="1" ht="15" customHeight="1">
      <c r="B67" s="289"/>
      <c r="C67" s="295"/>
      <c r="D67" s="293" t="s">
        <v>1487</v>
      </c>
      <c r="E67" s="293"/>
      <c r="F67" s="293"/>
      <c r="G67" s="293"/>
      <c r="H67" s="293"/>
      <c r="I67" s="293"/>
      <c r="J67" s="293"/>
      <c r="K67" s="291"/>
    </row>
    <row r="68" s="1" customFormat="1" ht="15" customHeight="1">
      <c r="B68" s="289"/>
      <c r="C68" s="295"/>
      <c r="D68" s="293" t="s">
        <v>1488</v>
      </c>
      <c r="E68" s="293"/>
      <c r="F68" s="293"/>
      <c r="G68" s="293"/>
      <c r="H68" s="293"/>
      <c r="I68" s="293"/>
      <c r="J68" s="293"/>
      <c r="K68" s="291"/>
    </row>
    <row r="69" s="1" customFormat="1" ht="15" customHeight="1">
      <c r="B69" s="289"/>
      <c r="C69" s="295"/>
      <c r="D69" s="293" t="s">
        <v>1489</v>
      </c>
      <c r="E69" s="293"/>
      <c r="F69" s="293"/>
      <c r="G69" s="293"/>
      <c r="H69" s="293"/>
      <c r="I69" s="293"/>
      <c r="J69" s="293"/>
      <c r="K69" s="291"/>
    </row>
    <row r="70" s="1" customFormat="1" ht="15" customHeight="1">
      <c r="B70" s="289"/>
      <c r="C70" s="295"/>
      <c r="D70" s="293" t="s">
        <v>1490</v>
      </c>
      <c r="E70" s="293"/>
      <c r="F70" s="293"/>
      <c r="G70" s="293"/>
      <c r="H70" s="293"/>
      <c r="I70" s="293"/>
      <c r="J70" s="293"/>
      <c r="K70" s="291"/>
    </row>
    <row r="71" s="1" customFormat="1" ht="12.75" customHeight="1">
      <c r="B71" s="300"/>
      <c r="C71" s="301"/>
      <c r="D71" s="301"/>
      <c r="E71" s="301"/>
      <c r="F71" s="301"/>
      <c r="G71" s="301"/>
      <c r="H71" s="301"/>
      <c r="I71" s="301"/>
      <c r="J71" s="301"/>
      <c r="K71" s="302"/>
    </row>
    <row r="72" s="1" customFormat="1" ht="18.75" customHeight="1">
      <c r="B72" s="303"/>
      <c r="C72" s="303"/>
      <c r="D72" s="303"/>
      <c r="E72" s="303"/>
      <c r="F72" s="303"/>
      <c r="G72" s="303"/>
      <c r="H72" s="303"/>
      <c r="I72" s="303"/>
      <c r="J72" s="303"/>
      <c r="K72" s="304"/>
    </row>
    <row r="73" s="1" customFormat="1" ht="18.75" customHeight="1">
      <c r="B73" s="304"/>
      <c r="C73" s="304"/>
      <c r="D73" s="304"/>
      <c r="E73" s="304"/>
      <c r="F73" s="304"/>
      <c r="G73" s="304"/>
      <c r="H73" s="304"/>
      <c r="I73" s="304"/>
      <c r="J73" s="304"/>
      <c r="K73" s="304"/>
    </row>
    <row r="74" s="1" customFormat="1" ht="7.5" customHeight="1">
      <c r="B74" s="305"/>
      <c r="C74" s="306"/>
      <c r="D74" s="306"/>
      <c r="E74" s="306"/>
      <c r="F74" s="306"/>
      <c r="G74" s="306"/>
      <c r="H74" s="306"/>
      <c r="I74" s="306"/>
      <c r="J74" s="306"/>
      <c r="K74" s="307"/>
    </row>
    <row r="75" s="1" customFormat="1" ht="45" customHeight="1">
      <c r="B75" s="308"/>
      <c r="C75" s="309" t="s">
        <v>1491</v>
      </c>
      <c r="D75" s="309"/>
      <c r="E75" s="309"/>
      <c r="F75" s="309"/>
      <c r="G75" s="309"/>
      <c r="H75" s="309"/>
      <c r="I75" s="309"/>
      <c r="J75" s="309"/>
      <c r="K75" s="310"/>
    </row>
    <row r="76" s="1" customFormat="1" ht="17.25" customHeight="1">
      <c r="B76" s="308"/>
      <c r="C76" s="311" t="s">
        <v>1492</v>
      </c>
      <c r="D76" s="311"/>
      <c r="E76" s="311"/>
      <c r="F76" s="311" t="s">
        <v>1493</v>
      </c>
      <c r="G76" s="312"/>
      <c r="H76" s="311" t="s">
        <v>58</v>
      </c>
      <c r="I76" s="311" t="s">
        <v>61</v>
      </c>
      <c r="J76" s="311" t="s">
        <v>1494</v>
      </c>
      <c r="K76" s="310"/>
    </row>
    <row r="77" s="1" customFormat="1" ht="17.25" customHeight="1">
      <c r="B77" s="308"/>
      <c r="C77" s="313" t="s">
        <v>1495</v>
      </c>
      <c r="D77" s="313"/>
      <c r="E77" s="313"/>
      <c r="F77" s="314" t="s">
        <v>1496</v>
      </c>
      <c r="G77" s="315"/>
      <c r="H77" s="313"/>
      <c r="I77" s="313"/>
      <c r="J77" s="313" t="s">
        <v>1497</v>
      </c>
      <c r="K77" s="310"/>
    </row>
    <row r="78" s="1" customFormat="1" ht="5.25" customHeight="1">
      <c r="B78" s="308"/>
      <c r="C78" s="316"/>
      <c r="D78" s="316"/>
      <c r="E78" s="316"/>
      <c r="F78" s="316"/>
      <c r="G78" s="317"/>
      <c r="H78" s="316"/>
      <c r="I78" s="316"/>
      <c r="J78" s="316"/>
      <c r="K78" s="310"/>
    </row>
    <row r="79" s="1" customFormat="1" ht="15" customHeight="1">
      <c r="B79" s="308"/>
      <c r="C79" s="296" t="s">
        <v>57</v>
      </c>
      <c r="D79" s="318"/>
      <c r="E79" s="318"/>
      <c r="F79" s="319" t="s">
        <v>1498</v>
      </c>
      <c r="G79" s="320"/>
      <c r="H79" s="296" t="s">
        <v>1499</v>
      </c>
      <c r="I79" s="296" t="s">
        <v>1500</v>
      </c>
      <c r="J79" s="296">
        <v>20</v>
      </c>
      <c r="K79" s="310"/>
    </row>
    <row r="80" s="1" customFormat="1" ht="15" customHeight="1">
      <c r="B80" s="308"/>
      <c r="C80" s="296" t="s">
        <v>1501</v>
      </c>
      <c r="D80" s="296"/>
      <c r="E80" s="296"/>
      <c r="F80" s="319" t="s">
        <v>1498</v>
      </c>
      <c r="G80" s="320"/>
      <c r="H80" s="296" t="s">
        <v>1502</v>
      </c>
      <c r="I80" s="296" t="s">
        <v>1500</v>
      </c>
      <c r="J80" s="296">
        <v>120</v>
      </c>
      <c r="K80" s="310"/>
    </row>
    <row r="81" s="1" customFormat="1" ht="15" customHeight="1">
      <c r="B81" s="321"/>
      <c r="C81" s="296" t="s">
        <v>1503</v>
      </c>
      <c r="D81" s="296"/>
      <c r="E81" s="296"/>
      <c r="F81" s="319" t="s">
        <v>1504</v>
      </c>
      <c r="G81" s="320"/>
      <c r="H81" s="296" t="s">
        <v>1505</v>
      </c>
      <c r="I81" s="296" t="s">
        <v>1500</v>
      </c>
      <c r="J81" s="296">
        <v>50</v>
      </c>
      <c r="K81" s="310"/>
    </row>
    <row r="82" s="1" customFormat="1" ht="15" customHeight="1">
      <c r="B82" s="321"/>
      <c r="C82" s="296" t="s">
        <v>1506</v>
      </c>
      <c r="D82" s="296"/>
      <c r="E82" s="296"/>
      <c r="F82" s="319" t="s">
        <v>1498</v>
      </c>
      <c r="G82" s="320"/>
      <c r="H82" s="296" t="s">
        <v>1507</v>
      </c>
      <c r="I82" s="296" t="s">
        <v>1508</v>
      </c>
      <c r="J82" s="296"/>
      <c r="K82" s="310"/>
    </row>
    <row r="83" s="1" customFormat="1" ht="15" customHeight="1">
      <c r="B83" s="321"/>
      <c r="C83" s="322" t="s">
        <v>1509</v>
      </c>
      <c r="D83" s="322"/>
      <c r="E83" s="322"/>
      <c r="F83" s="323" t="s">
        <v>1504</v>
      </c>
      <c r="G83" s="322"/>
      <c r="H83" s="322" t="s">
        <v>1510</v>
      </c>
      <c r="I83" s="322" t="s">
        <v>1500</v>
      </c>
      <c r="J83" s="322">
        <v>15</v>
      </c>
      <c r="K83" s="310"/>
    </row>
    <row r="84" s="1" customFormat="1" ht="15" customHeight="1">
      <c r="B84" s="321"/>
      <c r="C84" s="322" t="s">
        <v>1511</v>
      </c>
      <c r="D84" s="322"/>
      <c r="E84" s="322"/>
      <c r="F84" s="323" t="s">
        <v>1504</v>
      </c>
      <c r="G84" s="322"/>
      <c r="H84" s="322" t="s">
        <v>1512</v>
      </c>
      <c r="I84" s="322" t="s">
        <v>1500</v>
      </c>
      <c r="J84" s="322">
        <v>15</v>
      </c>
      <c r="K84" s="310"/>
    </row>
    <row r="85" s="1" customFormat="1" ht="15" customHeight="1">
      <c r="B85" s="321"/>
      <c r="C85" s="322" t="s">
        <v>1513</v>
      </c>
      <c r="D85" s="322"/>
      <c r="E85" s="322"/>
      <c r="F85" s="323" t="s">
        <v>1504</v>
      </c>
      <c r="G85" s="322"/>
      <c r="H85" s="322" t="s">
        <v>1514</v>
      </c>
      <c r="I85" s="322" t="s">
        <v>1500</v>
      </c>
      <c r="J85" s="322">
        <v>20</v>
      </c>
      <c r="K85" s="310"/>
    </row>
    <row r="86" s="1" customFormat="1" ht="15" customHeight="1">
      <c r="B86" s="321"/>
      <c r="C86" s="322" t="s">
        <v>1515</v>
      </c>
      <c r="D86" s="322"/>
      <c r="E86" s="322"/>
      <c r="F86" s="323" t="s">
        <v>1504</v>
      </c>
      <c r="G86" s="322"/>
      <c r="H86" s="322" t="s">
        <v>1516</v>
      </c>
      <c r="I86" s="322" t="s">
        <v>1500</v>
      </c>
      <c r="J86" s="322">
        <v>20</v>
      </c>
      <c r="K86" s="310"/>
    </row>
    <row r="87" s="1" customFormat="1" ht="15" customHeight="1">
      <c r="B87" s="321"/>
      <c r="C87" s="296" t="s">
        <v>1517</v>
      </c>
      <c r="D87" s="296"/>
      <c r="E87" s="296"/>
      <c r="F87" s="319" t="s">
        <v>1504</v>
      </c>
      <c r="G87" s="320"/>
      <c r="H87" s="296" t="s">
        <v>1518</v>
      </c>
      <c r="I87" s="296" t="s">
        <v>1500</v>
      </c>
      <c r="J87" s="296">
        <v>50</v>
      </c>
      <c r="K87" s="310"/>
    </row>
    <row r="88" s="1" customFormat="1" ht="15" customHeight="1">
      <c r="B88" s="321"/>
      <c r="C88" s="296" t="s">
        <v>1519</v>
      </c>
      <c r="D88" s="296"/>
      <c r="E88" s="296"/>
      <c r="F88" s="319" t="s">
        <v>1504</v>
      </c>
      <c r="G88" s="320"/>
      <c r="H88" s="296" t="s">
        <v>1520</v>
      </c>
      <c r="I88" s="296" t="s">
        <v>1500</v>
      </c>
      <c r="J88" s="296">
        <v>20</v>
      </c>
      <c r="K88" s="310"/>
    </row>
    <row r="89" s="1" customFormat="1" ht="15" customHeight="1">
      <c r="B89" s="321"/>
      <c r="C89" s="296" t="s">
        <v>1521</v>
      </c>
      <c r="D89" s="296"/>
      <c r="E89" s="296"/>
      <c r="F89" s="319" t="s">
        <v>1504</v>
      </c>
      <c r="G89" s="320"/>
      <c r="H89" s="296" t="s">
        <v>1522</v>
      </c>
      <c r="I89" s="296" t="s">
        <v>1500</v>
      </c>
      <c r="J89" s="296">
        <v>20</v>
      </c>
      <c r="K89" s="310"/>
    </row>
    <row r="90" s="1" customFormat="1" ht="15" customHeight="1">
      <c r="B90" s="321"/>
      <c r="C90" s="296" t="s">
        <v>1523</v>
      </c>
      <c r="D90" s="296"/>
      <c r="E90" s="296"/>
      <c r="F90" s="319" t="s">
        <v>1504</v>
      </c>
      <c r="G90" s="320"/>
      <c r="H90" s="296" t="s">
        <v>1524</v>
      </c>
      <c r="I90" s="296" t="s">
        <v>1500</v>
      </c>
      <c r="J90" s="296">
        <v>50</v>
      </c>
      <c r="K90" s="310"/>
    </row>
    <row r="91" s="1" customFormat="1" ht="15" customHeight="1">
      <c r="B91" s="321"/>
      <c r="C91" s="296" t="s">
        <v>1525</v>
      </c>
      <c r="D91" s="296"/>
      <c r="E91" s="296"/>
      <c r="F91" s="319" t="s">
        <v>1504</v>
      </c>
      <c r="G91" s="320"/>
      <c r="H91" s="296" t="s">
        <v>1525</v>
      </c>
      <c r="I91" s="296" t="s">
        <v>1500</v>
      </c>
      <c r="J91" s="296">
        <v>50</v>
      </c>
      <c r="K91" s="310"/>
    </row>
    <row r="92" s="1" customFormat="1" ht="15" customHeight="1">
      <c r="B92" s="321"/>
      <c r="C92" s="296" t="s">
        <v>1526</v>
      </c>
      <c r="D92" s="296"/>
      <c r="E92" s="296"/>
      <c r="F92" s="319" t="s">
        <v>1504</v>
      </c>
      <c r="G92" s="320"/>
      <c r="H92" s="296" t="s">
        <v>1527</v>
      </c>
      <c r="I92" s="296" t="s">
        <v>1500</v>
      </c>
      <c r="J92" s="296">
        <v>255</v>
      </c>
      <c r="K92" s="310"/>
    </row>
    <row r="93" s="1" customFormat="1" ht="15" customHeight="1">
      <c r="B93" s="321"/>
      <c r="C93" s="296" t="s">
        <v>1528</v>
      </c>
      <c r="D93" s="296"/>
      <c r="E93" s="296"/>
      <c r="F93" s="319" t="s">
        <v>1498</v>
      </c>
      <c r="G93" s="320"/>
      <c r="H93" s="296" t="s">
        <v>1529</v>
      </c>
      <c r="I93" s="296" t="s">
        <v>1530</v>
      </c>
      <c r="J93" s="296"/>
      <c r="K93" s="310"/>
    </row>
    <row r="94" s="1" customFormat="1" ht="15" customHeight="1">
      <c r="B94" s="321"/>
      <c r="C94" s="296" t="s">
        <v>1531</v>
      </c>
      <c r="D94" s="296"/>
      <c r="E94" s="296"/>
      <c r="F94" s="319" t="s">
        <v>1498</v>
      </c>
      <c r="G94" s="320"/>
      <c r="H94" s="296" t="s">
        <v>1532</v>
      </c>
      <c r="I94" s="296" t="s">
        <v>1533</v>
      </c>
      <c r="J94" s="296"/>
      <c r="K94" s="310"/>
    </row>
    <row r="95" s="1" customFormat="1" ht="15" customHeight="1">
      <c r="B95" s="321"/>
      <c r="C95" s="296" t="s">
        <v>1534</v>
      </c>
      <c r="D95" s="296"/>
      <c r="E95" s="296"/>
      <c r="F95" s="319" t="s">
        <v>1498</v>
      </c>
      <c r="G95" s="320"/>
      <c r="H95" s="296" t="s">
        <v>1534</v>
      </c>
      <c r="I95" s="296" t="s">
        <v>1533</v>
      </c>
      <c r="J95" s="296"/>
      <c r="K95" s="310"/>
    </row>
    <row r="96" s="1" customFormat="1" ht="15" customHeight="1">
      <c r="B96" s="321"/>
      <c r="C96" s="296" t="s">
        <v>42</v>
      </c>
      <c r="D96" s="296"/>
      <c r="E96" s="296"/>
      <c r="F96" s="319" t="s">
        <v>1498</v>
      </c>
      <c r="G96" s="320"/>
      <c r="H96" s="296" t="s">
        <v>1535</v>
      </c>
      <c r="I96" s="296" t="s">
        <v>1533</v>
      </c>
      <c r="J96" s="296"/>
      <c r="K96" s="310"/>
    </row>
    <row r="97" s="1" customFormat="1" ht="15" customHeight="1">
      <c r="B97" s="321"/>
      <c r="C97" s="296" t="s">
        <v>52</v>
      </c>
      <c r="D97" s="296"/>
      <c r="E97" s="296"/>
      <c r="F97" s="319" t="s">
        <v>1498</v>
      </c>
      <c r="G97" s="320"/>
      <c r="H97" s="296" t="s">
        <v>1536</v>
      </c>
      <c r="I97" s="296" t="s">
        <v>1533</v>
      </c>
      <c r="J97" s="296"/>
      <c r="K97" s="310"/>
    </row>
    <row r="98" s="1" customFormat="1" ht="15" customHeight="1">
      <c r="B98" s="324"/>
      <c r="C98" s="325"/>
      <c r="D98" s="325"/>
      <c r="E98" s="325"/>
      <c r="F98" s="325"/>
      <c r="G98" s="325"/>
      <c r="H98" s="325"/>
      <c r="I98" s="325"/>
      <c r="J98" s="325"/>
      <c r="K98" s="326"/>
    </row>
    <row r="99" s="1" customFormat="1" ht="18.75" customHeight="1">
      <c r="B99" s="327"/>
      <c r="C99" s="328"/>
      <c r="D99" s="328"/>
      <c r="E99" s="328"/>
      <c r="F99" s="328"/>
      <c r="G99" s="328"/>
      <c r="H99" s="328"/>
      <c r="I99" s="328"/>
      <c r="J99" s="328"/>
      <c r="K99" s="327"/>
    </row>
    <row r="100" s="1" customFormat="1" ht="18.75" customHeight="1">
      <c r="B100" s="304"/>
      <c r="C100" s="304"/>
      <c r="D100" s="304"/>
      <c r="E100" s="304"/>
      <c r="F100" s="304"/>
      <c r="G100" s="304"/>
      <c r="H100" s="304"/>
      <c r="I100" s="304"/>
      <c r="J100" s="304"/>
      <c r="K100" s="304"/>
    </row>
    <row r="101" s="1" customFormat="1" ht="7.5" customHeight="1">
      <c r="B101" s="305"/>
      <c r="C101" s="306"/>
      <c r="D101" s="306"/>
      <c r="E101" s="306"/>
      <c r="F101" s="306"/>
      <c r="G101" s="306"/>
      <c r="H101" s="306"/>
      <c r="I101" s="306"/>
      <c r="J101" s="306"/>
      <c r="K101" s="307"/>
    </row>
    <row r="102" s="1" customFormat="1" ht="45" customHeight="1">
      <c r="B102" s="308"/>
      <c r="C102" s="309" t="s">
        <v>1537</v>
      </c>
      <c r="D102" s="309"/>
      <c r="E102" s="309"/>
      <c r="F102" s="309"/>
      <c r="G102" s="309"/>
      <c r="H102" s="309"/>
      <c r="I102" s="309"/>
      <c r="J102" s="309"/>
      <c r="K102" s="310"/>
    </row>
    <row r="103" s="1" customFormat="1" ht="17.25" customHeight="1">
      <c r="B103" s="308"/>
      <c r="C103" s="311" t="s">
        <v>1492</v>
      </c>
      <c r="D103" s="311"/>
      <c r="E103" s="311"/>
      <c r="F103" s="311" t="s">
        <v>1493</v>
      </c>
      <c r="G103" s="312"/>
      <c r="H103" s="311" t="s">
        <v>58</v>
      </c>
      <c r="I103" s="311" t="s">
        <v>61</v>
      </c>
      <c r="J103" s="311" t="s">
        <v>1494</v>
      </c>
      <c r="K103" s="310"/>
    </row>
    <row r="104" s="1" customFormat="1" ht="17.25" customHeight="1">
      <c r="B104" s="308"/>
      <c r="C104" s="313" t="s">
        <v>1495</v>
      </c>
      <c r="D104" s="313"/>
      <c r="E104" s="313"/>
      <c r="F104" s="314" t="s">
        <v>1496</v>
      </c>
      <c r="G104" s="315"/>
      <c r="H104" s="313"/>
      <c r="I104" s="313"/>
      <c r="J104" s="313" t="s">
        <v>1497</v>
      </c>
      <c r="K104" s="310"/>
    </row>
    <row r="105" s="1" customFormat="1" ht="5.25" customHeight="1">
      <c r="B105" s="308"/>
      <c r="C105" s="311"/>
      <c r="D105" s="311"/>
      <c r="E105" s="311"/>
      <c r="F105" s="311"/>
      <c r="G105" s="329"/>
      <c r="H105" s="311"/>
      <c r="I105" s="311"/>
      <c r="J105" s="311"/>
      <c r="K105" s="310"/>
    </row>
    <row r="106" s="1" customFormat="1" ht="15" customHeight="1">
      <c r="B106" s="308"/>
      <c r="C106" s="296" t="s">
        <v>57</v>
      </c>
      <c r="D106" s="318"/>
      <c r="E106" s="318"/>
      <c r="F106" s="319" t="s">
        <v>1498</v>
      </c>
      <c r="G106" s="296"/>
      <c r="H106" s="296" t="s">
        <v>1538</v>
      </c>
      <c r="I106" s="296" t="s">
        <v>1500</v>
      </c>
      <c r="J106" s="296">
        <v>20</v>
      </c>
      <c r="K106" s="310"/>
    </row>
    <row r="107" s="1" customFormat="1" ht="15" customHeight="1">
      <c r="B107" s="308"/>
      <c r="C107" s="296" t="s">
        <v>1501</v>
      </c>
      <c r="D107" s="296"/>
      <c r="E107" s="296"/>
      <c r="F107" s="319" t="s">
        <v>1498</v>
      </c>
      <c r="G107" s="296"/>
      <c r="H107" s="296" t="s">
        <v>1538</v>
      </c>
      <c r="I107" s="296" t="s">
        <v>1500</v>
      </c>
      <c r="J107" s="296">
        <v>120</v>
      </c>
      <c r="K107" s="310"/>
    </row>
    <row r="108" s="1" customFormat="1" ht="15" customHeight="1">
      <c r="B108" s="321"/>
      <c r="C108" s="296" t="s">
        <v>1503</v>
      </c>
      <c r="D108" s="296"/>
      <c r="E108" s="296"/>
      <c r="F108" s="319" t="s">
        <v>1504</v>
      </c>
      <c r="G108" s="296"/>
      <c r="H108" s="296" t="s">
        <v>1538</v>
      </c>
      <c r="I108" s="296" t="s">
        <v>1500</v>
      </c>
      <c r="J108" s="296">
        <v>50</v>
      </c>
      <c r="K108" s="310"/>
    </row>
    <row r="109" s="1" customFormat="1" ht="15" customHeight="1">
      <c r="B109" s="321"/>
      <c r="C109" s="296" t="s">
        <v>1506</v>
      </c>
      <c r="D109" s="296"/>
      <c r="E109" s="296"/>
      <c r="F109" s="319" t="s">
        <v>1498</v>
      </c>
      <c r="G109" s="296"/>
      <c r="H109" s="296" t="s">
        <v>1538</v>
      </c>
      <c r="I109" s="296" t="s">
        <v>1508</v>
      </c>
      <c r="J109" s="296"/>
      <c r="K109" s="310"/>
    </row>
    <row r="110" s="1" customFormat="1" ht="15" customHeight="1">
      <c r="B110" s="321"/>
      <c r="C110" s="296" t="s">
        <v>1517</v>
      </c>
      <c r="D110" s="296"/>
      <c r="E110" s="296"/>
      <c r="F110" s="319" t="s">
        <v>1504</v>
      </c>
      <c r="G110" s="296"/>
      <c r="H110" s="296" t="s">
        <v>1538</v>
      </c>
      <c r="I110" s="296" t="s">
        <v>1500</v>
      </c>
      <c r="J110" s="296">
        <v>50</v>
      </c>
      <c r="K110" s="310"/>
    </row>
    <row r="111" s="1" customFormat="1" ht="15" customHeight="1">
      <c r="B111" s="321"/>
      <c r="C111" s="296" t="s">
        <v>1525</v>
      </c>
      <c r="D111" s="296"/>
      <c r="E111" s="296"/>
      <c r="F111" s="319" t="s">
        <v>1504</v>
      </c>
      <c r="G111" s="296"/>
      <c r="H111" s="296" t="s">
        <v>1538</v>
      </c>
      <c r="I111" s="296" t="s">
        <v>1500</v>
      </c>
      <c r="J111" s="296">
        <v>50</v>
      </c>
      <c r="K111" s="310"/>
    </row>
    <row r="112" s="1" customFormat="1" ht="15" customHeight="1">
      <c r="B112" s="321"/>
      <c r="C112" s="296" t="s">
        <v>1523</v>
      </c>
      <c r="D112" s="296"/>
      <c r="E112" s="296"/>
      <c r="F112" s="319" t="s">
        <v>1504</v>
      </c>
      <c r="G112" s="296"/>
      <c r="H112" s="296" t="s">
        <v>1538</v>
      </c>
      <c r="I112" s="296" t="s">
        <v>1500</v>
      </c>
      <c r="J112" s="296">
        <v>50</v>
      </c>
      <c r="K112" s="310"/>
    </row>
    <row r="113" s="1" customFormat="1" ht="15" customHeight="1">
      <c r="B113" s="321"/>
      <c r="C113" s="296" t="s">
        <v>57</v>
      </c>
      <c r="D113" s="296"/>
      <c r="E113" s="296"/>
      <c r="F113" s="319" t="s">
        <v>1498</v>
      </c>
      <c r="G113" s="296"/>
      <c r="H113" s="296" t="s">
        <v>1539</v>
      </c>
      <c r="I113" s="296" t="s">
        <v>1500</v>
      </c>
      <c r="J113" s="296">
        <v>20</v>
      </c>
      <c r="K113" s="310"/>
    </row>
    <row r="114" s="1" customFormat="1" ht="15" customHeight="1">
      <c r="B114" s="321"/>
      <c r="C114" s="296" t="s">
        <v>1540</v>
      </c>
      <c r="D114" s="296"/>
      <c r="E114" s="296"/>
      <c r="F114" s="319" t="s">
        <v>1498</v>
      </c>
      <c r="G114" s="296"/>
      <c r="H114" s="296" t="s">
        <v>1541</v>
      </c>
      <c r="I114" s="296" t="s">
        <v>1500</v>
      </c>
      <c r="J114" s="296">
        <v>120</v>
      </c>
      <c r="K114" s="310"/>
    </row>
    <row r="115" s="1" customFormat="1" ht="15" customHeight="1">
      <c r="B115" s="321"/>
      <c r="C115" s="296" t="s">
        <v>42</v>
      </c>
      <c r="D115" s="296"/>
      <c r="E115" s="296"/>
      <c r="F115" s="319" t="s">
        <v>1498</v>
      </c>
      <c r="G115" s="296"/>
      <c r="H115" s="296" t="s">
        <v>1542</v>
      </c>
      <c r="I115" s="296" t="s">
        <v>1533</v>
      </c>
      <c r="J115" s="296"/>
      <c r="K115" s="310"/>
    </row>
    <row r="116" s="1" customFormat="1" ht="15" customHeight="1">
      <c r="B116" s="321"/>
      <c r="C116" s="296" t="s">
        <v>52</v>
      </c>
      <c r="D116" s="296"/>
      <c r="E116" s="296"/>
      <c r="F116" s="319" t="s">
        <v>1498</v>
      </c>
      <c r="G116" s="296"/>
      <c r="H116" s="296" t="s">
        <v>1543</v>
      </c>
      <c r="I116" s="296" t="s">
        <v>1533</v>
      </c>
      <c r="J116" s="296"/>
      <c r="K116" s="310"/>
    </row>
    <row r="117" s="1" customFormat="1" ht="15" customHeight="1">
      <c r="B117" s="321"/>
      <c r="C117" s="296" t="s">
        <v>61</v>
      </c>
      <c r="D117" s="296"/>
      <c r="E117" s="296"/>
      <c r="F117" s="319" t="s">
        <v>1498</v>
      </c>
      <c r="G117" s="296"/>
      <c r="H117" s="296" t="s">
        <v>1544</v>
      </c>
      <c r="I117" s="296" t="s">
        <v>1545</v>
      </c>
      <c r="J117" s="296"/>
      <c r="K117" s="310"/>
    </row>
    <row r="118" s="1" customFormat="1" ht="15" customHeight="1">
      <c r="B118" s="324"/>
      <c r="C118" s="330"/>
      <c r="D118" s="330"/>
      <c r="E118" s="330"/>
      <c r="F118" s="330"/>
      <c r="G118" s="330"/>
      <c r="H118" s="330"/>
      <c r="I118" s="330"/>
      <c r="J118" s="330"/>
      <c r="K118" s="326"/>
    </row>
    <row r="119" s="1" customFormat="1" ht="18.75" customHeight="1">
      <c r="B119" s="331"/>
      <c r="C119" s="332"/>
      <c r="D119" s="332"/>
      <c r="E119" s="332"/>
      <c r="F119" s="333"/>
      <c r="G119" s="332"/>
      <c r="H119" s="332"/>
      <c r="I119" s="332"/>
      <c r="J119" s="332"/>
      <c r="K119" s="331"/>
    </row>
    <row r="120" s="1" customFormat="1" ht="18.75" customHeight="1">
      <c r="B120" s="304"/>
      <c r="C120" s="304"/>
      <c r="D120" s="304"/>
      <c r="E120" s="304"/>
      <c r="F120" s="304"/>
      <c r="G120" s="304"/>
      <c r="H120" s="304"/>
      <c r="I120" s="304"/>
      <c r="J120" s="304"/>
      <c r="K120" s="304"/>
    </row>
    <row r="121" s="1" customFormat="1" ht="7.5" customHeight="1">
      <c r="B121" s="334"/>
      <c r="C121" s="335"/>
      <c r="D121" s="335"/>
      <c r="E121" s="335"/>
      <c r="F121" s="335"/>
      <c r="G121" s="335"/>
      <c r="H121" s="335"/>
      <c r="I121" s="335"/>
      <c r="J121" s="335"/>
      <c r="K121" s="336"/>
    </row>
    <row r="122" s="1" customFormat="1" ht="45" customHeight="1">
      <c r="B122" s="337"/>
      <c r="C122" s="287" t="s">
        <v>1546</v>
      </c>
      <c r="D122" s="287"/>
      <c r="E122" s="287"/>
      <c r="F122" s="287"/>
      <c r="G122" s="287"/>
      <c r="H122" s="287"/>
      <c r="I122" s="287"/>
      <c r="J122" s="287"/>
      <c r="K122" s="338"/>
    </row>
    <row r="123" s="1" customFormat="1" ht="17.25" customHeight="1">
      <c r="B123" s="339"/>
      <c r="C123" s="311" t="s">
        <v>1492</v>
      </c>
      <c r="D123" s="311"/>
      <c r="E123" s="311"/>
      <c r="F123" s="311" t="s">
        <v>1493</v>
      </c>
      <c r="G123" s="312"/>
      <c r="H123" s="311" t="s">
        <v>58</v>
      </c>
      <c r="I123" s="311" t="s">
        <v>61</v>
      </c>
      <c r="J123" s="311" t="s">
        <v>1494</v>
      </c>
      <c r="K123" s="340"/>
    </row>
    <row r="124" s="1" customFormat="1" ht="17.25" customHeight="1">
      <c r="B124" s="339"/>
      <c r="C124" s="313" t="s">
        <v>1495</v>
      </c>
      <c r="D124" s="313"/>
      <c r="E124" s="313"/>
      <c r="F124" s="314" t="s">
        <v>1496</v>
      </c>
      <c r="G124" s="315"/>
      <c r="H124" s="313"/>
      <c r="I124" s="313"/>
      <c r="J124" s="313" t="s">
        <v>1497</v>
      </c>
      <c r="K124" s="340"/>
    </row>
    <row r="125" s="1" customFormat="1" ht="5.25" customHeight="1">
      <c r="B125" s="341"/>
      <c r="C125" s="316"/>
      <c r="D125" s="316"/>
      <c r="E125" s="316"/>
      <c r="F125" s="316"/>
      <c r="G125" s="342"/>
      <c r="H125" s="316"/>
      <c r="I125" s="316"/>
      <c r="J125" s="316"/>
      <c r="K125" s="343"/>
    </row>
    <row r="126" s="1" customFormat="1" ht="15" customHeight="1">
      <c r="B126" s="341"/>
      <c r="C126" s="296" t="s">
        <v>1501</v>
      </c>
      <c r="D126" s="318"/>
      <c r="E126" s="318"/>
      <c r="F126" s="319" t="s">
        <v>1498</v>
      </c>
      <c r="G126" s="296"/>
      <c r="H126" s="296" t="s">
        <v>1538</v>
      </c>
      <c r="I126" s="296" t="s">
        <v>1500</v>
      </c>
      <c r="J126" s="296">
        <v>120</v>
      </c>
      <c r="K126" s="344"/>
    </row>
    <row r="127" s="1" customFormat="1" ht="15" customHeight="1">
      <c r="B127" s="341"/>
      <c r="C127" s="296" t="s">
        <v>1547</v>
      </c>
      <c r="D127" s="296"/>
      <c r="E127" s="296"/>
      <c r="F127" s="319" t="s">
        <v>1498</v>
      </c>
      <c r="G127" s="296"/>
      <c r="H127" s="296" t="s">
        <v>1548</v>
      </c>
      <c r="I127" s="296" t="s">
        <v>1500</v>
      </c>
      <c r="J127" s="296" t="s">
        <v>1549</v>
      </c>
      <c r="K127" s="344"/>
    </row>
    <row r="128" s="1" customFormat="1" ht="15" customHeight="1">
      <c r="B128" s="341"/>
      <c r="C128" s="296" t="s">
        <v>1446</v>
      </c>
      <c r="D128" s="296"/>
      <c r="E128" s="296"/>
      <c r="F128" s="319" t="s">
        <v>1498</v>
      </c>
      <c r="G128" s="296"/>
      <c r="H128" s="296" t="s">
        <v>1550</v>
      </c>
      <c r="I128" s="296" t="s">
        <v>1500</v>
      </c>
      <c r="J128" s="296" t="s">
        <v>1549</v>
      </c>
      <c r="K128" s="344"/>
    </row>
    <row r="129" s="1" customFormat="1" ht="15" customHeight="1">
      <c r="B129" s="341"/>
      <c r="C129" s="296" t="s">
        <v>1509</v>
      </c>
      <c r="D129" s="296"/>
      <c r="E129" s="296"/>
      <c r="F129" s="319" t="s">
        <v>1504</v>
      </c>
      <c r="G129" s="296"/>
      <c r="H129" s="296" t="s">
        <v>1510</v>
      </c>
      <c r="I129" s="296" t="s">
        <v>1500</v>
      </c>
      <c r="J129" s="296">
        <v>15</v>
      </c>
      <c r="K129" s="344"/>
    </row>
    <row r="130" s="1" customFormat="1" ht="15" customHeight="1">
      <c r="B130" s="341"/>
      <c r="C130" s="322" t="s">
        <v>1511</v>
      </c>
      <c r="D130" s="322"/>
      <c r="E130" s="322"/>
      <c r="F130" s="323" t="s">
        <v>1504</v>
      </c>
      <c r="G130" s="322"/>
      <c r="H130" s="322" t="s">
        <v>1512</v>
      </c>
      <c r="I130" s="322" t="s">
        <v>1500</v>
      </c>
      <c r="J130" s="322">
        <v>15</v>
      </c>
      <c r="K130" s="344"/>
    </row>
    <row r="131" s="1" customFormat="1" ht="15" customHeight="1">
      <c r="B131" s="341"/>
      <c r="C131" s="322" t="s">
        <v>1513</v>
      </c>
      <c r="D131" s="322"/>
      <c r="E131" s="322"/>
      <c r="F131" s="323" t="s">
        <v>1504</v>
      </c>
      <c r="G131" s="322"/>
      <c r="H131" s="322" t="s">
        <v>1514</v>
      </c>
      <c r="I131" s="322" t="s">
        <v>1500</v>
      </c>
      <c r="J131" s="322">
        <v>20</v>
      </c>
      <c r="K131" s="344"/>
    </row>
    <row r="132" s="1" customFormat="1" ht="15" customHeight="1">
      <c r="B132" s="341"/>
      <c r="C132" s="322" t="s">
        <v>1515</v>
      </c>
      <c r="D132" s="322"/>
      <c r="E132" s="322"/>
      <c r="F132" s="323" t="s">
        <v>1504</v>
      </c>
      <c r="G132" s="322"/>
      <c r="H132" s="322" t="s">
        <v>1516</v>
      </c>
      <c r="I132" s="322" t="s">
        <v>1500</v>
      </c>
      <c r="J132" s="322">
        <v>20</v>
      </c>
      <c r="K132" s="344"/>
    </row>
    <row r="133" s="1" customFormat="1" ht="15" customHeight="1">
      <c r="B133" s="341"/>
      <c r="C133" s="296" t="s">
        <v>1503</v>
      </c>
      <c r="D133" s="296"/>
      <c r="E133" s="296"/>
      <c r="F133" s="319" t="s">
        <v>1504</v>
      </c>
      <c r="G133" s="296"/>
      <c r="H133" s="296" t="s">
        <v>1538</v>
      </c>
      <c r="I133" s="296" t="s">
        <v>1500</v>
      </c>
      <c r="J133" s="296">
        <v>50</v>
      </c>
      <c r="K133" s="344"/>
    </row>
    <row r="134" s="1" customFormat="1" ht="15" customHeight="1">
      <c r="B134" s="341"/>
      <c r="C134" s="296" t="s">
        <v>1517</v>
      </c>
      <c r="D134" s="296"/>
      <c r="E134" s="296"/>
      <c r="F134" s="319" t="s">
        <v>1504</v>
      </c>
      <c r="G134" s="296"/>
      <c r="H134" s="296" t="s">
        <v>1538</v>
      </c>
      <c r="I134" s="296" t="s">
        <v>1500</v>
      </c>
      <c r="J134" s="296">
        <v>50</v>
      </c>
      <c r="K134" s="344"/>
    </row>
    <row r="135" s="1" customFormat="1" ht="15" customHeight="1">
      <c r="B135" s="341"/>
      <c r="C135" s="296" t="s">
        <v>1523</v>
      </c>
      <c r="D135" s="296"/>
      <c r="E135" s="296"/>
      <c r="F135" s="319" t="s">
        <v>1504</v>
      </c>
      <c r="G135" s="296"/>
      <c r="H135" s="296" t="s">
        <v>1538</v>
      </c>
      <c r="I135" s="296" t="s">
        <v>1500</v>
      </c>
      <c r="J135" s="296">
        <v>50</v>
      </c>
      <c r="K135" s="344"/>
    </row>
    <row r="136" s="1" customFormat="1" ht="15" customHeight="1">
      <c r="B136" s="341"/>
      <c r="C136" s="296" t="s">
        <v>1525</v>
      </c>
      <c r="D136" s="296"/>
      <c r="E136" s="296"/>
      <c r="F136" s="319" t="s">
        <v>1504</v>
      </c>
      <c r="G136" s="296"/>
      <c r="H136" s="296" t="s">
        <v>1538</v>
      </c>
      <c r="I136" s="296" t="s">
        <v>1500</v>
      </c>
      <c r="J136" s="296">
        <v>50</v>
      </c>
      <c r="K136" s="344"/>
    </row>
    <row r="137" s="1" customFormat="1" ht="15" customHeight="1">
      <c r="B137" s="341"/>
      <c r="C137" s="296" t="s">
        <v>1526</v>
      </c>
      <c r="D137" s="296"/>
      <c r="E137" s="296"/>
      <c r="F137" s="319" t="s">
        <v>1504</v>
      </c>
      <c r="G137" s="296"/>
      <c r="H137" s="296" t="s">
        <v>1551</v>
      </c>
      <c r="I137" s="296" t="s">
        <v>1500</v>
      </c>
      <c r="J137" s="296">
        <v>255</v>
      </c>
      <c r="K137" s="344"/>
    </row>
    <row r="138" s="1" customFormat="1" ht="15" customHeight="1">
      <c r="B138" s="341"/>
      <c r="C138" s="296" t="s">
        <v>1528</v>
      </c>
      <c r="D138" s="296"/>
      <c r="E138" s="296"/>
      <c r="F138" s="319" t="s">
        <v>1498</v>
      </c>
      <c r="G138" s="296"/>
      <c r="H138" s="296" t="s">
        <v>1552</v>
      </c>
      <c r="I138" s="296" t="s">
        <v>1530</v>
      </c>
      <c r="J138" s="296"/>
      <c r="K138" s="344"/>
    </row>
    <row r="139" s="1" customFormat="1" ht="15" customHeight="1">
      <c r="B139" s="341"/>
      <c r="C139" s="296" t="s">
        <v>1531</v>
      </c>
      <c r="D139" s="296"/>
      <c r="E139" s="296"/>
      <c r="F139" s="319" t="s">
        <v>1498</v>
      </c>
      <c r="G139" s="296"/>
      <c r="H139" s="296" t="s">
        <v>1553</v>
      </c>
      <c r="I139" s="296" t="s">
        <v>1533</v>
      </c>
      <c r="J139" s="296"/>
      <c r="K139" s="344"/>
    </row>
    <row r="140" s="1" customFormat="1" ht="15" customHeight="1">
      <c r="B140" s="341"/>
      <c r="C140" s="296" t="s">
        <v>1534</v>
      </c>
      <c r="D140" s="296"/>
      <c r="E140" s="296"/>
      <c r="F140" s="319" t="s">
        <v>1498</v>
      </c>
      <c r="G140" s="296"/>
      <c r="H140" s="296" t="s">
        <v>1534</v>
      </c>
      <c r="I140" s="296" t="s">
        <v>1533</v>
      </c>
      <c r="J140" s="296"/>
      <c r="K140" s="344"/>
    </row>
    <row r="141" s="1" customFormat="1" ht="15" customHeight="1">
      <c r="B141" s="341"/>
      <c r="C141" s="296" t="s">
        <v>42</v>
      </c>
      <c r="D141" s="296"/>
      <c r="E141" s="296"/>
      <c r="F141" s="319" t="s">
        <v>1498</v>
      </c>
      <c r="G141" s="296"/>
      <c r="H141" s="296" t="s">
        <v>1554</v>
      </c>
      <c r="I141" s="296" t="s">
        <v>1533</v>
      </c>
      <c r="J141" s="296"/>
      <c r="K141" s="344"/>
    </row>
    <row r="142" s="1" customFormat="1" ht="15" customHeight="1">
      <c r="B142" s="341"/>
      <c r="C142" s="296" t="s">
        <v>1555</v>
      </c>
      <c r="D142" s="296"/>
      <c r="E142" s="296"/>
      <c r="F142" s="319" t="s">
        <v>1498</v>
      </c>
      <c r="G142" s="296"/>
      <c r="H142" s="296" t="s">
        <v>1556</v>
      </c>
      <c r="I142" s="296" t="s">
        <v>1533</v>
      </c>
      <c r="J142" s="296"/>
      <c r="K142" s="344"/>
    </row>
    <row r="143" s="1" customFormat="1" ht="15" customHeight="1">
      <c r="B143" s="345"/>
      <c r="C143" s="346"/>
      <c r="D143" s="346"/>
      <c r="E143" s="346"/>
      <c r="F143" s="346"/>
      <c r="G143" s="346"/>
      <c r="H143" s="346"/>
      <c r="I143" s="346"/>
      <c r="J143" s="346"/>
      <c r="K143" s="347"/>
    </row>
    <row r="144" s="1" customFormat="1" ht="18.75" customHeight="1">
      <c r="B144" s="332"/>
      <c r="C144" s="332"/>
      <c r="D144" s="332"/>
      <c r="E144" s="332"/>
      <c r="F144" s="333"/>
      <c r="G144" s="332"/>
      <c r="H144" s="332"/>
      <c r="I144" s="332"/>
      <c r="J144" s="332"/>
      <c r="K144" s="332"/>
    </row>
    <row r="145" s="1" customFormat="1" ht="18.75" customHeight="1">
      <c r="B145" s="304"/>
      <c r="C145" s="304"/>
      <c r="D145" s="304"/>
      <c r="E145" s="304"/>
      <c r="F145" s="304"/>
      <c r="G145" s="304"/>
      <c r="H145" s="304"/>
      <c r="I145" s="304"/>
      <c r="J145" s="304"/>
      <c r="K145" s="304"/>
    </row>
    <row r="146" s="1" customFormat="1" ht="7.5" customHeight="1">
      <c r="B146" s="305"/>
      <c r="C146" s="306"/>
      <c r="D146" s="306"/>
      <c r="E146" s="306"/>
      <c r="F146" s="306"/>
      <c r="G146" s="306"/>
      <c r="H146" s="306"/>
      <c r="I146" s="306"/>
      <c r="J146" s="306"/>
      <c r="K146" s="307"/>
    </row>
    <row r="147" s="1" customFormat="1" ht="45" customHeight="1">
      <c r="B147" s="308"/>
      <c r="C147" s="309" t="s">
        <v>1557</v>
      </c>
      <c r="D147" s="309"/>
      <c r="E147" s="309"/>
      <c r="F147" s="309"/>
      <c r="G147" s="309"/>
      <c r="H147" s="309"/>
      <c r="I147" s="309"/>
      <c r="J147" s="309"/>
      <c r="K147" s="310"/>
    </row>
    <row r="148" s="1" customFormat="1" ht="17.25" customHeight="1">
      <c r="B148" s="308"/>
      <c r="C148" s="311" t="s">
        <v>1492</v>
      </c>
      <c r="D148" s="311"/>
      <c r="E148" s="311"/>
      <c r="F148" s="311" t="s">
        <v>1493</v>
      </c>
      <c r="G148" s="312"/>
      <c r="H148" s="311" t="s">
        <v>58</v>
      </c>
      <c r="I148" s="311" t="s">
        <v>61</v>
      </c>
      <c r="J148" s="311" t="s">
        <v>1494</v>
      </c>
      <c r="K148" s="310"/>
    </row>
    <row r="149" s="1" customFormat="1" ht="17.25" customHeight="1">
      <c r="B149" s="308"/>
      <c r="C149" s="313" t="s">
        <v>1495</v>
      </c>
      <c r="D149" s="313"/>
      <c r="E149" s="313"/>
      <c r="F149" s="314" t="s">
        <v>1496</v>
      </c>
      <c r="G149" s="315"/>
      <c r="H149" s="313"/>
      <c r="I149" s="313"/>
      <c r="J149" s="313" t="s">
        <v>1497</v>
      </c>
      <c r="K149" s="310"/>
    </row>
    <row r="150" s="1" customFormat="1" ht="5.25" customHeight="1">
      <c r="B150" s="321"/>
      <c r="C150" s="316"/>
      <c r="D150" s="316"/>
      <c r="E150" s="316"/>
      <c r="F150" s="316"/>
      <c r="G150" s="317"/>
      <c r="H150" s="316"/>
      <c r="I150" s="316"/>
      <c r="J150" s="316"/>
      <c r="K150" s="344"/>
    </row>
    <row r="151" s="1" customFormat="1" ht="15" customHeight="1">
      <c r="B151" s="321"/>
      <c r="C151" s="348" t="s">
        <v>1501</v>
      </c>
      <c r="D151" s="296"/>
      <c r="E151" s="296"/>
      <c r="F151" s="349" t="s">
        <v>1498</v>
      </c>
      <c r="G151" s="296"/>
      <c r="H151" s="348" t="s">
        <v>1538</v>
      </c>
      <c r="I151" s="348" t="s">
        <v>1500</v>
      </c>
      <c r="J151" s="348">
        <v>120</v>
      </c>
      <c r="K151" s="344"/>
    </row>
    <row r="152" s="1" customFormat="1" ht="15" customHeight="1">
      <c r="B152" s="321"/>
      <c r="C152" s="348" t="s">
        <v>1547</v>
      </c>
      <c r="D152" s="296"/>
      <c r="E152" s="296"/>
      <c r="F152" s="349" t="s">
        <v>1498</v>
      </c>
      <c r="G152" s="296"/>
      <c r="H152" s="348" t="s">
        <v>1558</v>
      </c>
      <c r="I152" s="348" t="s">
        <v>1500</v>
      </c>
      <c r="J152" s="348" t="s">
        <v>1549</v>
      </c>
      <c r="K152" s="344"/>
    </row>
    <row r="153" s="1" customFormat="1" ht="15" customHeight="1">
      <c r="B153" s="321"/>
      <c r="C153" s="348" t="s">
        <v>1446</v>
      </c>
      <c r="D153" s="296"/>
      <c r="E153" s="296"/>
      <c r="F153" s="349" t="s">
        <v>1498</v>
      </c>
      <c r="G153" s="296"/>
      <c r="H153" s="348" t="s">
        <v>1559</v>
      </c>
      <c r="I153" s="348" t="s">
        <v>1500</v>
      </c>
      <c r="J153" s="348" t="s">
        <v>1549</v>
      </c>
      <c r="K153" s="344"/>
    </row>
    <row r="154" s="1" customFormat="1" ht="15" customHeight="1">
      <c r="B154" s="321"/>
      <c r="C154" s="348" t="s">
        <v>1503</v>
      </c>
      <c r="D154" s="296"/>
      <c r="E154" s="296"/>
      <c r="F154" s="349" t="s">
        <v>1504</v>
      </c>
      <c r="G154" s="296"/>
      <c r="H154" s="348" t="s">
        <v>1538</v>
      </c>
      <c r="I154" s="348" t="s">
        <v>1500</v>
      </c>
      <c r="J154" s="348">
        <v>50</v>
      </c>
      <c r="K154" s="344"/>
    </row>
    <row r="155" s="1" customFormat="1" ht="15" customHeight="1">
      <c r="B155" s="321"/>
      <c r="C155" s="348" t="s">
        <v>1506</v>
      </c>
      <c r="D155" s="296"/>
      <c r="E155" s="296"/>
      <c r="F155" s="349" t="s">
        <v>1498</v>
      </c>
      <c r="G155" s="296"/>
      <c r="H155" s="348" t="s">
        <v>1538</v>
      </c>
      <c r="I155" s="348" t="s">
        <v>1508</v>
      </c>
      <c r="J155" s="348"/>
      <c r="K155" s="344"/>
    </row>
    <row r="156" s="1" customFormat="1" ht="15" customHeight="1">
      <c r="B156" s="321"/>
      <c r="C156" s="348" t="s">
        <v>1517</v>
      </c>
      <c r="D156" s="296"/>
      <c r="E156" s="296"/>
      <c r="F156" s="349" t="s">
        <v>1504</v>
      </c>
      <c r="G156" s="296"/>
      <c r="H156" s="348" t="s">
        <v>1538</v>
      </c>
      <c r="I156" s="348" t="s">
        <v>1500</v>
      </c>
      <c r="J156" s="348">
        <v>50</v>
      </c>
      <c r="K156" s="344"/>
    </row>
    <row r="157" s="1" customFormat="1" ht="15" customHeight="1">
      <c r="B157" s="321"/>
      <c r="C157" s="348" t="s">
        <v>1525</v>
      </c>
      <c r="D157" s="296"/>
      <c r="E157" s="296"/>
      <c r="F157" s="349" t="s">
        <v>1504</v>
      </c>
      <c r="G157" s="296"/>
      <c r="H157" s="348" t="s">
        <v>1538</v>
      </c>
      <c r="I157" s="348" t="s">
        <v>1500</v>
      </c>
      <c r="J157" s="348">
        <v>50</v>
      </c>
      <c r="K157" s="344"/>
    </row>
    <row r="158" s="1" customFormat="1" ht="15" customHeight="1">
      <c r="B158" s="321"/>
      <c r="C158" s="348" t="s">
        <v>1523</v>
      </c>
      <c r="D158" s="296"/>
      <c r="E158" s="296"/>
      <c r="F158" s="349" t="s">
        <v>1504</v>
      </c>
      <c r="G158" s="296"/>
      <c r="H158" s="348" t="s">
        <v>1538</v>
      </c>
      <c r="I158" s="348" t="s">
        <v>1500</v>
      </c>
      <c r="J158" s="348">
        <v>50</v>
      </c>
      <c r="K158" s="344"/>
    </row>
    <row r="159" s="1" customFormat="1" ht="15" customHeight="1">
      <c r="B159" s="321"/>
      <c r="C159" s="348" t="s">
        <v>111</v>
      </c>
      <c r="D159" s="296"/>
      <c r="E159" s="296"/>
      <c r="F159" s="349" t="s">
        <v>1498</v>
      </c>
      <c r="G159" s="296"/>
      <c r="H159" s="348" t="s">
        <v>1560</v>
      </c>
      <c r="I159" s="348" t="s">
        <v>1500</v>
      </c>
      <c r="J159" s="348" t="s">
        <v>1561</v>
      </c>
      <c r="K159" s="344"/>
    </row>
    <row r="160" s="1" customFormat="1" ht="15" customHeight="1">
      <c r="B160" s="321"/>
      <c r="C160" s="348" t="s">
        <v>1562</v>
      </c>
      <c r="D160" s="296"/>
      <c r="E160" s="296"/>
      <c r="F160" s="349" t="s">
        <v>1498</v>
      </c>
      <c r="G160" s="296"/>
      <c r="H160" s="348" t="s">
        <v>1563</v>
      </c>
      <c r="I160" s="348" t="s">
        <v>1533</v>
      </c>
      <c r="J160" s="348"/>
      <c r="K160" s="344"/>
    </row>
    <row r="161" s="1" customFormat="1" ht="15" customHeight="1">
      <c r="B161" s="350"/>
      <c r="C161" s="330"/>
      <c r="D161" s="330"/>
      <c r="E161" s="330"/>
      <c r="F161" s="330"/>
      <c r="G161" s="330"/>
      <c r="H161" s="330"/>
      <c r="I161" s="330"/>
      <c r="J161" s="330"/>
      <c r="K161" s="351"/>
    </row>
    <row r="162" s="1" customFormat="1" ht="18.75" customHeight="1">
      <c r="B162" s="332"/>
      <c r="C162" s="342"/>
      <c r="D162" s="342"/>
      <c r="E162" s="342"/>
      <c r="F162" s="352"/>
      <c r="G162" s="342"/>
      <c r="H162" s="342"/>
      <c r="I162" s="342"/>
      <c r="J162" s="342"/>
      <c r="K162" s="332"/>
    </row>
    <row r="163" s="1" customFormat="1" ht="18.75" customHeight="1">
      <c r="B163" s="304"/>
      <c r="C163" s="304"/>
      <c r="D163" s="304"/>
      <c r="E163" s="304"/>
      <c r="F163" s="304"/>
      <c r="G163" s="304"/>
      <c r="H163" s="304"/>
      <c r="I163" s="304"/>
      <c r="J163" s="304"/>
      <c r="K163" s="304"/>
    </row>
    <row r="164" s="1" customFormat="1" ht="7.5" customHeight="1">
      <c r="B164" s="283"/>
      <c r="C164" s="284"/>
      <c r="D164" s="284"/>
      <c r="E164" s="284"/>
      <c r="F164" s="284"/>
      <c r="G164" s="284"/>
      <c r="H164" s="284"/>
      <c r="I164" s="284"/>
      <c r="J164" s="284"/>
      <c r="K164" s="285"/>
    </row>
    <row r="165" s="1" customFormat="1" ht="45" customHeight="1">
      <c r="B165" s="286"/>
      <c r="C165" s="287" t="s">
        <v>1564</v>
      </c>
      <c r="D165" s="287"/>
      <c r="E165" s="287"/>
      <c r="F165" s="287"/>
      <c r="G165" s="287"/>
      <c r="H165" s="287"/>
      <c r="I165" s="287"/>
      <c r="J165" s="287"/>
      <c r="K165" s="288"/>
    </row>
    <row r="166" s="1" customFormat="1" ht="17.25" customHeight="1">
      <c r="B166" s="286"/>
      <c r="C166" s="311" t="s">
        <v>1492</v>
      </c>
      <c r="D166" s="311"/>
      <c r="E166" s="311"/>
      <c r="F166" s="311" t="s">
        <v>1493</v>
      </c>
      <c r="G166" s="353"/>
      <c r="H166" s="354" t="s">
        <v>58</v>
      </c>
      <c r="I166" s="354" t="s">
        <v>61</v>
      </c>
      <c r="J166" s="311" t="s">
        <v>1494</v>
      </c>
      <c r="K166" s="288"/>
    </row>
    <row r="167" s="1" customFormat="1" ht="17.25" customHeight="1">
      <c r="B167" s="289"/>
      <c r="C167" s="313" t="s">
        <v>1495</v>
      </c>
      <c r="D167" s="313"/>
      <c r="E167" s="313"/>
      <c r="F167" s="314" t="s">
        <v>1496</v>
      </c>
      <c r="G167" s="355"/>
      <c r="H167" s="356"/>
      <c r="I167" s="356"/>
      <c r="J167" s="313" t="s">
        <v>1497</v>
      </c>
      <c r="K167" s="291"/>
    </row>
    <row r="168" s="1" customFormat="1" ht="5.25" customHeight="1">
      <c r="B168" s="321"/>
      <c r="C168" s="316"/>
      <c r="D168" s="316"/>
      <c r="E168" s="316"/>
      <c r="F168" s="316"/>
      <c r="G168" s="317"/>
      <c r="H168" s="316"/>
      <c r="I168" s="316"/>
      <c r="J168" s="316"/>
      <c r="K168" s="344"/>
    </row>
    <row r="169" s="1" customFormat="1" ht="15" customHeight="1">
      <c r="B169" s="321"/>
      <c r="C169" s="296" t="s">
        <v>1501</v>
      </c>
      <c r="D169" s="296"/>
      <c r="E169" s="296"/>
      <c r="F169" s="319" t="s">
        <v>1498</v>
      </c>
      <c r="G169" s="296"/>
      <c r="H169" s="296" t="s">
        <v>1538</v>
      </c>
      <c r="I169" s="296" t="s">
        <v>1500</v>
      </c>
      <c r="J169" s="296">
        <v>120</v>
      </c>
      <c r="K169" s="344"/>
    </row>
    <row r="170" s="1" customFormat="1" ht="15" customHeight="1">
      <c r="B170" s="321"/>
      <c r="C170" s="296" t="s">
        <v>1547</v>
      </c>
      <c r="D170" s="296"/>
      <c r="E170" s="296"/>
      <c r="F170" s="319" t="s">
        <v>1498</v>
      </c>
      <c r="G170" s="296"/>
      <c r="H170" s="296" t="s">
        <v>1548</v>
      </c>
      <c r="I170" s="296" t="s">
        <v>1500</v>
      </c>
      <c r="J170" s="296" t="s">
        <v>1549</v>
      </c>
      <c r="K170" s="344"/>
    </row>
    <row r="171" s="1" customFormat="1" ht="15" customHeight="1">
      <c r="B171" s="321"/>
      <c r="C171" s="296" t="s">
        <v>1446</v>
      </c>
      <c r="D171" s="296"/>
      <c r="E171" s="296"/>
      <c r="F171" s="319" t="s">
        <v>1498</v>
      </c>
      <c r="G171" s="296"/>
      <c r="H171" s="296" t="s">
        <v>1565</v>
      </c>
      <c r="I171" s="296" t="s">
        <v>1500</v>
      </c>
      <c r="J171" s="296" t="s">
        <v>1549</v>
      </c>
      <c r="K171" s="344"/>
    </row>
    <row r="172" s="1" customFormat="1" ht="15" customHeight="1">
      <c r="B172" s="321"/>
      <c r="C172" s="296" t="s">
        <v>1503</v>
      </c>
      <c r="D172" s="296"/>
      <c r="E172" s="296"/>
      <c r="F172" s="319" t="s">
        <v>1504</v>
      </c>
      <c r="G172" s="296"/>
      <c r="H172" s="296" t="s">
        <v>1565</v>
      </c>
      <c r="I172" s="296" t="s">
        <v>1500</v>
      </c>
      <c r="J172" s="296">
        <v>50</v>
      </c>
      <c r="K172" s="344"/>
    </row>
    <row r="173" s="1" customFormat="1" ht="15" customHeight="1">
      <c r="B173" s="321"/>
      <c r="C173" s="296" t="s">
        <v>1506</v>
      </c>
      <c r="D173" s="296"/>
      <c r="E173" s="296"/>
      <c r="F173" s="319" t="s">
        <v>1498</v>
      </c>
      <c r="G173" s="296"/>
      <c r="H173" s="296" t="s">
        <v>1565</v>
      </c>
      <c r="I173" s="296" t="s">
        <v>1508</v>
      </c>
      <c r="J173" s="296"/>
      <c r="K173" s="344"/>
    </row>
    <row r="174" s="1" customFormat="1" ht="15" customHeight="1">
      <c r="B174" s="321"/>
      <c r="C174" s="296" t="s">
        <v>1517</v>
      </c>
      <c r="D174" s="296"/>
      <c r="E174" s="296"/>
      <c r="F174" s="319" t="s">
        <v>1504</v>
      </c>
      <c r="G174" s="296"/>
      <c r="H174" s="296" t="s">
        <v>1565</v>
      </c>
      <c r="I174" s="296" t="s">
        <v>1500</v>
      </c>
      <c r="J174" s="296">
        <v>50</v>
      </c>
      <c r="K174" s="344"/>
    </row>
    <row r="175" s="1" customFormat="1" ht="15" customHeight="1">
      <c r="B175" s="321"/>
      <c r="C175" s="296" t="s">
        <v>1525</v>
      </c>
      <c r="D175" s="296"/>
      <c r="E175" s="296"/>
      <c r="F175" s="319" t="s">
        <v>1504</v>
      </c>
      <c r="G175" s="296"/>
      <c r="H175" s="296" t="s">
        <v>1565</v>
      </c>
      <c r="I175" s="296" t="s">
        <v>1500</v>
      </c>
      <c r="J175" s="296">
        <v>50</v>
      </c>
      <c r="K175" s="344"/>
    </row>
    <row r="176" s="1" customFormat="1" ht="15" customHeight="1">
      <c r="B176" s="321"/>
      <c r="C176" s="296" t="s">
        <v>1523</v>
      </c>
      <c r="D176" s="296"/>
      <c r="E176" s="296"/>
      <c r="F176" s="319" t="s">
        <v>1504</v>
      </c>
      <c r="G176" s="296"/>
      <c r="H176" s="296" t="s">
        <v>1565</v>
      </c>
      <c r="I176" s="296" t="s">
        <v>1500</v>
      </c>
      <c r="J176" s="296">
        <v>50</v>
      </c>
      <c r="K176" s="344"/>
    </row>
    <row r="177" s="1" customFormat="1" ht="15" customHeight="1">
      <c r="B177" s="321"/>
      <c r="C177" s="296" t="s">
        <v>126</v>
      </c>
      <c r="D177" s="296"/>
      <c r="E177" s="296"/>
      <c r="F177" s="319" t="s">
        <v>1498</v>
      </c>
      <c r="G177" s="296"/>
      <c r="H177" s="296" t="s">
        <v>1566</v>
      </c>
      <c r="I177" s="296" t="s">
        <v>1567</v>
      </c>
      <c r="J177" s="296"/>
      <c r="K177" s="344"/>
    </row>
    <row r="178" s="1" customFormat="1" ht="15" customHeight="1">
      <c r="B178" s="321"/>
      <c r="C178" s="296" t="s">
        <v>61</v>
      </c>
      <c r="D178" s="296"/>
      <c r="E178" s="296"/>
      <c r="F178" s="319" t="s">
        <v>1498</v>
      </c>
      <c r="G178" s="296"/>
      <c r="H178" s="296" t="s">
        <v>1568</v>
      </c>
      <c r="I178" s="296" t="s">
        <v>1569</v>
      </c>
      <c r="J178" s="296">
        <v>1</v>
      </c>
      <c r="K178" s="344"/>
    </row>
    <row r="179" s="1" customFormat="1" ht="15" customHeight="1">
      <c r="B179" s="321"/>
      <c r="C179" s="296" t="s">
        <v>57</v>
      </c>
      <c r="D179" s="296"/>
      <c r="E179" s="296"/>
      <c r="F179" s="319" t="s">
        <v>1498</v>
      </c>
      <c r="G179" s="296"/>
      <c r="H179" s="296" t="s">
        <v>1570</v>
      </c>
      <c r="I179" s="296" t="s">
        <v>1500</v>
      </c>
      <c r="J179" s="296">
        <v>20</v>
      </c>
      <c r="K179" s="344"/>
    </row>
    <row r="180" s="1" customFormat="1" ht="15" customHeight="1">
      <c r="B180" s="321"/>
      <c r="C180" s="296" t="s">
        <v>58</v>
      </c>
      <c r="D180" s="296"/>
      <c r="E180" s="296"/>
      <c r="F180" s="319" t="s">
        <v>1498</v>
      </c>
      <c r="G180" s="296"/>
      <c r="H180" s="296" t="s">
        <v>1571</v>
      </c>
      <c r="I180" s="296" t="s">
        <v>1500</v>
      </c>
      <c r="J180" s="296">
        <v>255</v>
      </c>
      <c r="K180" s="344"/>
    </row>
    <row r="181" s="1" customFormat="1" ht="15" customHeight="1">
      <c r="B181" s="321"/>
      <c r="C181" s="296" t="s">
        <v>127</v>
      </c>
      <c r="D181" s="296"/>
      <c r="E181" s="296"/>
      <c r="F181" s="319" t="s">
        <v>1498</v>
      </c>
      <c r="G181" s="296"/>
      <c r="H181" s="296" t="s">
        <v>1462</v>
      </c>
      <c r="I181" s="296" t="s">
        <v>1500</v>
      </c>
      <c r="J181" s="296">
        <v>10</v>
      </c>
      <c r="K181" s="344"/>
    </row>
    <row r="182" s="1" customFormat="1" ht="15" customHeight="1">
      <c r="B182" s="321"/>
      <c r="C182" s="296" t="s">
        <v>128</v>
      </c>
      <c r="D182" s="296"/>
      <c r="E182" s="296"/>
      <c r="F182" s="319" t="s">
        <v>1498</v>
      </c>
      <c r="G182" s="296"/>
      <c r="H182" s="296" t="s">
        <v>1572</v>
      </c>
      <c r="I182" s="296" t="s">
        <v>1533</v>
      </c>
      <c r="J182" s="296"/>
      <c r="K182" s="344"/>
    </row>
    <row r="183" s="1" customFormat="1" ht="15" customHeight="1">
      <c r="B183" s="321"/>
      <c r="C183" s="296" t="s">
        <v>1573</v>
      </c>
      <c r="D183" s="296"/>
      <c r="E183" s="296"/>
      <c r="F183" s="319" t="s">
        <v>1498</v>
      </c>
      <c r="G183" s="296"/>
      <c r="H183" s="296" t="s">
        <v>1574</v>
      </c>
      <c r="I183" s="296" t="s">
        <v>1533</v>
      </c>
      <c r="J183" s="296"/>
      <c r="K183" s="344"/>
    </row>
    <row r="184" s="1" customFormat="1" ht="15" customHeight="1">
      <c r="B184" s="321"/>
      <c r="C184" s="296" t="s">
        <v>1562</v>
      </c>
      <c r="D184" s="296"/>
      <c r="E184" s="296"/>
      <c r="F184" s="319" t="s">
        <v>1498</v>
      </c>
      <c r="G184" s="296"/>
      <c r="H184" s="296" t="s">
        <v>1575</v>
      </c>
      <c r="I184" s="296" t="s">
        <v>1533</v>
      </c>
      <c r="J184" s="296"/>
      <c r="K184" s="344"/>
    </row>
    <row r="185" s="1" customFormat="1" ht="15" customHeight="1">
      <c r="B185" s="321"/>
      <c r="C185" s="296" t="s">
        <v>130</v>
      </c>
      <c r="D185" s="296"/>
      <c r="E185" s="296"/>
      <c r="F185" s="319" t="s">
        <v>1504</v>
      </c>
      <c r="G185" s="296"/>
      <c r="H185" s="296" t="s">
        <v>1576</v>
      </c>
      <c r="I185" s="296" t="s">
        <v>1500</v>
      </c>
      <c r="J185" s="296">
        <v>50</v>
      </c>
      <c r="K185" s="344"/>
    </row>
    <row r="186" s="1" customFormat="1" ht="15" customHeight="1">
      <c r="B186" s="321"/>
      <c r="C186" s="296" t="s">
        <v>1577</v>
      </c>
      <c r="D186" s="296"/>
      <c r="E186" s="296"/>
      <c r="F186" s="319" t="s">
        <v>1504</v>
      </c>
      <c r="G186" s="296"/>
      <c r="H186" s="296" t="s">
        <v>1578</v>
      </c>
      <c r="I186" s="296" t="s">
        <v>1579</v>
      </c>
      <c r="J186" s="296"/>
      <c r="K186" s="344"/>
    </row>
    <row r="187" s="1" customFormat="1" ht="15" customHeight="1">
      <c r="B187" s="321"/>
      <c r="C187" s="296" t="s">
        <v>1580</v>
      </c>
      <c r="D187" s="296"/>
      <c r="E187" s="296"/>
      <c r="F187" s="319" t="s">
        <v>1504</v>
      </c>
      <c r="G187" s="296"/>
      <c r="H187" s="296" t="s">
        <v>1581</v>
      </c>
      <c r="I187" s="296" t="s">
        <v>1579</v>
      </c>
      <c r="J187" s="296"/>
      <c r="K187" s="344"/>
    </row>
    <row r="188" s="1" customFormat="1" ht="15" customHeight="1">
      <c r="B188" s="321"/>
      <c r="C188" s="296" t="s">
        <v>1582</v>
      </c>
      <c r="D188" s="296"/>
      <c r="E188" s="296"/>
      <c r="F188" s="319" t="s">
        <v>1504</v>
      </c>
      <c r="G188" s="296"/>
      <c r="H188" s="296" t="s">
        <v>1583</v>
      </c>
      <c r="I188" s="296" t="s">
        <v>1579</v>
      </c>
      <c r="J188" s="296"/>
      <c r="K188" s="344"/>
    </row>
    <row r="189" s="1" customFormat="1" ht="15" customHeight="1">
      <c r="B189" s="321"/>
      <c r="C189" s="357" t="s">
        <v>1584</v>
      </c>
      <c r="D189" s="296"/>
      <c r="E189" s="296"/>
      <c r="F189" s="319" t="s">
        <v>1504</v>
      </c>
      <c r="G189" s="296"/>
      <c r="H189" s="296" t="s">
        <v>1585</v>
      </c>
      <c r="I189" s="296" t="s">
        <v>1586</v>
      </c>
      <c r="J189" s="358" t="s">
        <v>1587</v>
      </c>
      <c r="K189" s="344"/>
    </row>
    <row r="190" s="1" customFormat="1" ht="15" customHeight="1">
      <c r="B190" s="321"/>
      <c r="C190" s="357" t="s">
        <v>46</v>
      </c>
      <c r="D190" s="296"/>
      <c r="E190" s="296"/>
      <c r="F190" s="319" t="s">
        <v>1498</v>
      </c>
      <c r="G190" s="296"/>
      <c r="H190" s="293" t="s">
        <v>1588</v>
      </c>
      <c r="I190" s="296" t="s">
        <v>1589</v>
      </c>
      <c r="J190" s="296"/>
      <c r="K190" s="344"/>
    </row>
    <row r="191" s="1" customFormat="1" ht="15" customHeight="1">
      <c r="B191" s="321"/>
      <c r="C191" s="357" t="s">
        <v>1590</v>
      </c>
      <c r="D191" s="296"/>
      <c r="E191" s="296"/>
      <c r="F191" s="319" t="s">
        <v>1498</v>
      </c>
      <c r="G191" s="296"/>
      <c r="H191" s="296" t="s">
        <v>1591</v>
      </c>
      <c r="I191" s="296" t="s">
        <v>1533</v>
      </c>
      <c r="J191" s="296"/>
      <c r="K191" s="344"/>
    </row>
    <row r="192" s="1" customFormat="1" ht="15" customHeight="1">
      <c r="B192" s="321"/>
      <c r="C192" s="357" t="s">
        <v>1592</v>
      </c>
      <c r="D192" s="296"/>
      <c r="E192" s="296"/>
      <c r="F192" s="319" t="s">
        <v>1498</v>
      </c>
      <c r="G192" s="296"/>
      <c r="H192" s="296" t="s">
        <v>1593</v>
      </c>
      <c r="I192" s="296" t="s">
        <v>1533</v>
      </c>
      <c r="J192" s="296"/>
      <c r="K192" s="344"/>
    </row>
    <row r="193" s="1" customFormat="1" ht="15" customHeight="1">
      <c r="B193" s="321"/>
      <c r="C193" s="357" t="s">
        <v>1594</v>
      </c>
      <c r="D193" s="296"/>
      <c r="E193" s="296"/>
      <c r="F193" s="319" t="s">
        <v>1504</v>
      </c>
      <c r="G193" s="296"/>
      <c r="H193" s="296" t="s">
        <v>1595</v>
      </c>
      <c r="I193" s="296" t="s">
        <v>1533</v>
      </c>
      <c r="J193" s="296"/>
      <c r="K193" s="344"/>
    </row>
    <row r="194" s="1" customFormat="1" ht="15" customHeight="1">
      <c r="B194" s="350"/>
      <c r="C194" s="359"/>
      <c r="D194" s="330"/>
      <c r="E194" s="330"/>
      <c r="F194" s="330"/>
      <c r="G194" s="330"/>
      <c r="H194" s="330"/>
      <c r="I194" s="330"/>
      <c r="J194" s="330"/>
      <c r="K194" s="351"/>
    </row>
    <row r="195" s="1" customFormat="1" ht="18.75" customHeight="1">
      <c r="B195" s="332"/>
      <c r="C195" s="342"/>
      <c r="D195" s="342"/>
      <c r="E195" s="342"/>
      <c r="F195" s="352"/>
      <c r="G195" s="342"/>
      <c r="H195" s="342"/>
      <c r="I195" s="342"/>
      <c r="J195" s="342"/>
      <c r="K195" s="332"/>
    </row>
    <row r="196" s="1" customFormat="1" ht="18.75" customHeight="1">
      <c r="B196" s="332"/>
      <c r="C196" s="342"/>
      <c r="D196" s="342"/>
      <c r="E196" s="342"/>
      <c r="F196" s="352"/>
      <c r="G196" s="342"/>
      <c r="H196" s="342"/>
      <c r="I196" s="342"/>
      <c r="J196" s="342"/>
      <c r="K196" s="332"/>
    </row>
    <row r="197" s="1" customFormat="1" ht="18.75" customHeight="1">
      <c r="B197" s="304"/>
      <c r="C197" s="304"/>
      <c r="D197" s="304"/>
      <c r="E197" s="304"/>
      <c r="F197" s="304"/>
      <c r="G197" s="304"/>
      <c r="H197" s="304"/>
      <c r="I197" s="304"/>
      <c r="J197" s="304"/>
      <c r="K197" s="304"/>
    </row>
    <row r="198" s="1" customFormat="1" ht="13.5">
      <c r="B198" s="283"/>
      <c r="C198" s="284"/>
      <c r="D198" s="284"/>
      <c r="E198" s="284"/>
      <c r="F198" s="284"/>
      <c r="G198" s="284"/>
      <c r="H198" s="284"/>
      <c r="I198" s="284"/>
      <c r="J198" s="284"/>
      <c r="K198" s="285"/>
    </row>
    <row r="199" s="1" customFormat="1" ht="21">
      <c r="B199" s="286"/>
      <c r="C199" s="287" t="s">
        <v>1596</v>
      </c>
      <c r="D199" s="287"/>
      <c r="E199" s="287"/>
      <c r="F199" s="287"/>
      <c r="G199" s="287"/>
      <c r="H199" s="287"/>
      <c r="I199" s="287"/>
      <c r="J199" s="287"/>
      <c r="K199" s="288"/>
    </row>
    <row r="200" s="1" customFormat="1" ht="25.5" customHeight="1">
      <c r="B200" s="286"/>
      <c r="C200" s="360" t="s">
        <v>1597</v>
      </c>
      <c r="D200" s="360"/>
      <c r="E200" s="360"/>
      <c r="F200" s="360" t="s">
        <v>1598</v>
      </c>
      <c r="G200" s="361"/>
      <c r="H200" s="360" t="s">
        <v>1599</v>
      </c>
      <c r="I200" s="360"/>
      <c r="J200" s="360"/>
      <c r="K200" s="288"/>
    </row>
    <row r="201" s="1" customFormat="1" ht="5.25" customHeight="1">
      <c r="B201" s="321"/>
      <c r="C201" s="316"/>
      <c r="D201" s="316"/>
      <c r="E201" s="316"/>
      <c r="F201" s="316"/>
      <c r="G201" s="342"/>
      <c r="H201" s="316"/>
      <c r="I201" s="316"/>
      <c r="J201" s="316"/>
      <c r="K201" s="344"/>
    </row>
    <row r="202" s="1" customFormat="1" ht="15" customHeight="1">
      <c r="B202" s="321"/>
      <c r="C202" s="296" t="s">
        <v>1589</v>
      </c>
      <c r="D202" s="296"/>
      <c r="E202" s="296"/>
      <c r="F202" s="319" t="s">
        <v>47</v>
      </c>
      <c r="G202" s="296"/>
      <c r="H202" s="296" t="s">
        <v>1600</v>
      </c>
      <c r="I202" s="296"/>
      <c r="J202" s="296"/>
      <c r="K202" s="344"/>
    </row>
    <row r="203" s="1" customFormat="1" ht="15" customHeight="1">
      <c r="B203" s="321"/>
      <c r="C203" s="296"/>
      <c r="D203" s="296"/>
      <c r="E203" s="296"/>
      <c r="F203" s="319" t="s">
        <v>48</v>
      </c>
      <c r="G203" s="296"/>
      <c r="H203" s="296" t="s">
        <v>1601</v>
      </c>
      <c r="I203" s="296"/>
      <c r="J203" s="296"/>
      <c r="K203" s="344"/>
    </row>
    <row r="204" s="1" customFormat="1" ht="15" customHeight="1">
      <c r="B204" s="321"/>
      <c r="C204" s="296"/>
      <c r="D204" s="296"/>
      <c r="E204" s="296"/>
      <c r="F204" s="319" t="s">
        <v>51</v>
      </c>
      <c r="G204" s="296"/>
      <c r="H204" s="296" t="s">
        <v>1602</v>
      </c>
      <c r="I204" s="296"/>
      <c r="J204" s="296"/>
      <c r="K204" s="344"/>
    </row>
    <row r="205" s="1" customFormat="1" ht="15" customHeight="1">
      <c r="B205" s="321"/>
      <c r="C205" s="296"/>
      <c r="D205" s="296"/>
      <c r="E205" s="296"/>
      <c r="F205" s="319" t="s">
        <v>49</v>
      </c>
      <c r="G205" s="296"/>
      <c r="H205" s="296" t="s">
        <v>1603</v>
      </c>
      <c r="I205" s="296"/>
      <c r="J205" s="296"/>
      <c r="K205" s="344"/>
    </row>
    <row r="206" s="1" customFormat="1" ht="15" customHeight="1">
      <c r="B206" s="321"/>
      <c r="C206" s="296"/>
      <c r="D206" s="296"/>
      <c r="E206" s="296"/>
      <c r="F206" s="319" t="s">
        <v>50</v>
      </c>
      <c r="G206" s="296"/>
      <c r="H206" s="296" t="s">
        <v>1604</v>
      </c>
      <c r="I206" s="296"/>
      <c r="J206" s="296"/>
      <c r="K206" s="344"/>
    </row>
    <row r="207" s="1" customFormat="1" ht="15" customHeight="1">
      <c r="B207" s="321"/>
      <c r="C207" s="296"/>
      <c r="D207" s="296"/>
      <c r="E207" s="296"/>
      <c r="F207" s="319"/>
      <c r="G207" s="296"/>
      <c r="H207" s="296"/>
      <c r="I207" s="296"/>
      <c r="J207" s="296"/>
      <c r="K207" s="344"/>
    </row>
    <row r="208" s="1" customFormat="1" ht="15" customHeight="1">
      <c r="B208" s="321"/>
      <c r="C208" s="296" t="s">
        <v>1545</v>
      </c>
      <c r="D208" s="296"/>
      <c r="E208" s="296"/>
      <c r="F208" s="319" t="s">
        <v>84</v>
      </c>
      <c r="G208" s="296"/>
      <c r="H208" s="296" t="s">
        <v>1605</v>
      </c>
      <c r="I208" s="296"/>
      <c r="J208" s="296"/>
      <c r="K208" s="344"/>
    </row>
    <row r="209" s="1" customFormat="1" ht="15" customHeight="1">
      <c r="B209" s="321"/>
      <c r="C209" s="296"/>
      <c r="D209" s="296"/>
      <c r="E209" s="296"/>
      <c r="F209" s="319" t="s">
        <v>1440</v>
      </c>
      <c r="G209" s="296"/>
      <c r="H209" s="296" t="s">
        <v>1441</v>
      </c>
      <c r="I209" s="296"/>
      <c r="J209" s="296"/>
      <c r="K209" s="344"/>
    </row>
    <row r="210" s="1" customFormat="1" ht="15" customHeight="1">
      <c r="B210" s="321"/>
      <c r="C210" s="296"/>
      <c r="D210" s="296"/>
      <c r="E210" s="296"/>
      <c r="F210" s="319" t="s">
        <v>1438</v>
      </c>
      <c r="G210" s="296"/>
      <c r="H210" s="296" t="s">
        <v>1606</v>
      </c>
      <c r="I210" s="296"/>
      <c r="J210" s="296"/>
      <c r="K210" s="344"/>
    </row>
    <row r="211" s="1" customFormat="1" ht="15" customHeight="1">
      <c r="B211" s="362"/>
      <c r="C211" s="296"/>
      <c r="D211" s="296"/>
      <c r="E211" s="296"/>
      <c r="F211" s="319" t="s">
        <v>1442</v>
      </c>
      <c r="G211" s="357"/>
      <c r="H211" s="348" t="s">
        <v>1443</v>
      </c>
      <c r="I211" s="348"/>
      <c r="J211" s="348"/>
      <c r="K211" s="363"/>
    </row>
    <row r="212" s="1" customFormat="1" ht="15" customHeight="1">
      <c r="B212" s="362"/>
      <c r="C212" s="296"/>
      <c r="D212" s="296"/>
      <c r="E212" s="296"/>
      <c r="F212" s="319" t="s">
        <v>1444</v>
      </c>
      <c r="G212" s="357"/>
      <c r="H212" s="348" t="s">
        <v>1421</v>
      </c>
      <c r="I212" s="348"/>
      <c r="J212" s="348"/>
      <c r="K212" s="363"/>
    </row>
    <row r="213" s="1" customFormat="1" ht="15" customHeight="1">
      <c r="B213" s="362"/>
      <c r="C213" s="296"/>
      <c r="D213" s="296"/>
      <c r="E213" s="296"/>
      <c r="F213" s="319"/>
      <c r="G213" s="357"/>
      <c r="H213" s="348"/>
      <c r="I213" s="348"/>
      <c r="J213" s="348"/>
      <c r="K213" s="363"/>
    </row>
    <row r="214" s="1" customFormat="1" ht="15" customHeight="1">
      <c r="B214" s="362"/>
      <c r="C214" s="296" t="s">
        <v>1569</v>
      </c>
      <c r="D214" s="296"/>
      <c r="E214" s="296"/>
      <c r="F214" s="319">
        <v>1</v>
      </c>
      <c r="G214" s="357"/>
      <c r="H214" s="348" t="s">
        <v>1607</v>
      </c>
      <c r="I214" s="348"/>
      <c r="J214" s="348"/>
      <c r="K214" s="363"/>
    </row>
    <row r="215" s="1" customFormat="1" ht="15" customHeight="1">
      <c r="B215" s="362"/>
      <c r="C215" s="296"/>
      <c r="D215" s="296"/>
      <c r="E215" s="296"/>
      <c r="F215" s="319">
        <v>2</v>
      </c>
      <c r="G215" s="357"/>
      <c r="H215" s="348" t="s">
        <v>1608</v>
      </c>
      <c r="I215" s="348"/>
      <c r="J215" s="348"/>
      <c r="K215" s="363"/>
    </row>
    <row r="216" s="1" customFormat="1" ht="15" customHeight="1">
      <c r="B216" s="362"/>
      <c r="C216" s="296"/>
      <c r="D216" s="296"/>
      <c r="E216" s="296"/>
      <c r="F216" s="319">
        <v>3</v>
      </c>
      <c r="G216" s="357"/>
      <c r="H216" s="348" t="s">
        <v>1609</v>
      </c>
      <c r="I216" s="348"/>
      <c r="J216" s="348"/>
      <c r="K216" s="363"/>
    </row>
    <row r="217" s="1" customFormat="1" ht="15" customHeight="1">
      <c r="B217" s="362"/>
      <c r="C217" s="296"/>
      <c r="D217" s="296"/>
      <c r="E217" s="296"/>
      <c r="F217" s="319">
        <v>4</v>
      </c>
      <c r="G217" s="357"/>
      <c r="H217" s="348" t="s">
        <v>1610</v>
      </c>
      <c r="I217" s="348"/>
      <c r="J217" s="348"/>
      <c r="K217" s="363"/>
    </row>
    <row r="218" s="1" customFormat="1" ht="12.75" customHeight="1">
      <c r="B218" s="364"/>
      <c r="C218" s="365"/>
      <c r="D218" s="365"/>
      <c r="E218" s="365"/>
      <c r="F218" s="365"/>
      <c r="G218" s="365"/>
      <c r="H218" s="365"/>
      <c r="I218" s="365"/>
      <c r="J218" s="365"/>
      <c r="K218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Nezbeda Javůrek</dc:creator>
  <cp:lastModifiedBy>Pavel Nezbeda Javůrek</cp:lastModifiedBy>
  <dcterms:created xsi:type="dcterms:W3CDTF">2021-02-24T09:12:42Z</dcterms:created>
  <dcterms:modified xsi:type="dcterms:W3CDTF">2021-02-24T09:12:55Z</dcterms:modified>
</cp:coreProperties>
</file>