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4 - Vodovodní řa..." sheetId="2" r:id="rId2"/>
    <sheet name="02 - SO 05 - Splašková ka..." sheetId="3" r:id="rId3"/>
    <sheet name="03 - SO 06 - Přeložka sdě..." sheetId="4" r:id="rId4"/>
    <sheet name="04a - Oprava povrchů-uzna..." sheetId="5" r:id="rId5"/>
    <sheet name="04b - Oprava povrchů-neuz..." sheetId="6" r:id="rId6"/>
    <sheet name="05a - VRN - Vedlejší rozp..." sheetId="7" r:id="rId7"/>
    <sheet name="05b - VRN - Vedlejší rozp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 04 - Vodovodní řa...'!$C$89:$K$692</definedName>
    <definedName name="_xlnm.Print_Area" localSheetId="1">'01 - SO 04 - Vodovodní řa...'!$C$4:$J$39,'01 - SO 04 - Vodovodní řa...'!$C$45:$J$71,'01 - SO 04 - Vodovodní řa...'!$C$77:$K$692</definedName>
    <definedName name="_xlnm.Print_Titles" localSheetId="1">'01 - SO 04 - Vodovodní řa...'!$89:$89</definedName>
    <definedName name="_xlnm._FilterDatabase" localSheetId="2" hidden="1">'02 - SO 05 - Splašková ka...'!$C$87:$K$373</definedName>
    <definedName name="_xlnm.Print_Area" localSheetId="2">'02 - SO 05 - Splašková ka...'!$C$4:$J$39,'02 - SO 05 - Splašková ka...'!$C$45:$J$69,'02 - SO 05 - Splašková ka...'!$C$75:$K$373</definedName>
    <definedName name="_xlnm.Print_Titles" localSheetId="2">'02 - SO 05 - Splašková ka...'!$87:$87</definedName>
    <definedName name="_xlnm._FilterDatabase" localSheetId="3" hidden="1">'03 - SO 06 - Přeložka sdě...'!$C$81:$K$92</definedName>
    <definedName name="_xlnm.Print_Area" localSheetId="3">'03 - SO 06 - Přeložka sdě...'!$C$4:$J$39,'03 - SO 06 - Přeložka sdě...'!$C$45:$J$63,'03 - SO 06 - Přeložka sdě...'!$C$69:$K$92</definedName>
    <definedName name="_xlnm.Print_Titles" localSheetId="3">'03 - SO 06 - Přeložka sdě...'!$81:$81</definedName>
    <definedName name="_xlnm._FilterDatabase" localSheetId="4" hidden="1">'04a - Oprava povrchů-uzna...'!$C$84:$K$308</definedName>
    <definedName name="_xlnm.Print_Area" localSheetId="4">'04a - Oprava povrchů-uzna...'!$C$4:$J$39,'04a - Oprava povrchů-uzna...'!$C$45:$J$66,'04a - Oprava povrchů-uzna...'!$C$72:$K$308</definedName>
    <definedName name="_xlnm.Print_Titles" localSheetId="4">'04a - Oprava povrchů-uzna...'!$84:$84</definedName>
    <definedName name="_xlnm._FilterDatabase" localSheetId="5" hidden="1">'04b - Oprava povrchů-neuz...'!$C$84:$K$261</definedName>
    <definedName name="_xlnm.Print_Area" localSheetId="5">'04b - Oprava povrchů-neuz...'!$C$4:$J$39,'04b - Oprava povrchů-neuz...'!$C$45:$J$66,'04b - Oprava povrchů-neuz...'!$C$72:$K$261</definedName>
    <definedName name="_xlnm.Print_Titles" localSheetId="5">'04b - Oprava povrchů-neuz...'!$84:$84</definedName>
    <definedName name="_xlnm._FilterDatabase" localSheetId="6" hidden="1">'05a - VRN - Vedlejší rozp...'!$C$85:$K$127</definedName>
    <definedName name="_xlnm.Print_Area" localSheetId="6">'05a - VRN - Vedlejší rozp...'!$C$4:$J$39,'05a - VRN - Vedlejší rozp...'!$C$45:$J$67,'05a - VRN - Vedlejší rozp...'!$C$73:$K$127</definedName>
    <definedName name="_xlnm.Print_Titles" localSheetId="6">'05a - VRN - Vedlejší rozp...'!$85:$85</definedName>
    <definedName name="_xlnm._FilterDatabase" localSheetId="7" hidden="1">'05b - VRN - Vedlejší rozp...'!$C$85:$K$127</definedName>
    <definedName name="_xlnm.Print_Area" localSheetId="7">'05b - VRN - Vedlejší rozp...'!$C$4:$J$39,'05b - VRN - Vedlejší rozp...'!$C$45:$J$67,'05b - VRN - Vedlejší rozp...'!$C$73:$K$127</definedName>
    <definedName name="_xlnm.Print_Titles" localSheetId="7">'05b - VRN - Vedlejší rozp...'!$85:$85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26"/>
  <c r="BH126"/>
  <c r="BG126"/>
  <c r="BF126"/>
  <c r="T126"/>
  <c r="T125"/>
  <c r="R126"/>
  <c r="R125"/>
  <c r="P126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7" r="J37"/>
  <c r="J36"/>
  <c i="1" r="AY60"/>
  <c i="7" r="J35"/>
  <c i="1" r="AX60"/>
  <c i="7" r="BI126"/>
  <c r="BH126"/>
  <c r="BG126"/>
  <c r="BF126"/>
  <c r="T126"/>
  <c r="T125"/>
  <c r="R126"/>
  <c r="R125"/>
  <c r="P126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6" r="J37"/>
  <c r="J36"/>
  <c i="1" r="AY59"/>
  <c i="6" r="J35"/>
  <c i="1" r="AX59"/>
  <c i="6" r="BI259"/>
  <c r="BH259"/>
  <c r="BG259"/>
  <c r="BF259"/>
  <c r="T259"/>
  <c r="T258"/>
  <c r="R259"/>
  <c r="R258"/>
  <c r="P259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6"/>
  <c r="BH236"/>
  <c r="BG236"/>
  <c r="BF236"/>
  <c r="T236"/>
  <c r="R236"/>
  <c r="P236"/>
  <c r="BI232"/>
  <c r="BH232"/>
  <c r="BG232"/>
  <c r="BF232"/>
  <c r="T232"/>
  <c r="R232"/>
  <c r="P232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5" r="J37"/>
  <c r="J36"/>
  <c i="1" r="AY58"/>
  <c i="5" r="J35"/>
  <c i="1" r="AX58"/>
  <c i="5" r="BI306"/>
  <c r="BH306"/>
  <c r="BG306"/>
  <c r="BF306"/>
  <c r="T306"/>
  <c r="T305"/>
  <c r="R306"/>
  <c r="R305"/>
  <c r="P306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4" r="J37"/>
  <c r="J36"/>
  <c i="1" r="AY57"/>
  <c i="4" r="J35"/>
  <c i="1" r="AX57"/>
  <c i="4" r="BI90"/>
  <c r="BH90"/>
  <c r="BG90"/>
  <c r="BF90"/>
  <c r="T90"/>
  <c r="T89"/>
  <c r="T88"/>
  <c r="R90"/>
  <c r="R89"/>
  <c r="R88"/>
  <c r="P90"/>
  <c r="P89"/>
  <c r="P88"/>
  <c r="BI84"/>
  <c r="BH84"/>
  <c r="BG84"/>
  <c r="BF84"/>
  <c r="T84"/>
  <c r="T83"/>
  <c r="T82"/>
  <c r="R84"/>
  <c r="R83"/>
  <c r="R82"/>
  <c r="P84"/>
  <c r="P83"/>
  <c r="P82"/>
  <c i="1" r="AU57"/>
  <c i="4" r="J79"/>
  <c r="J78"/>
  <c r="F78"/>
  <c r="F76"/>
  <c r="E74"/>
  <c r="J55"/>
  <c r="J54"/>
  <c r="F54"/>
  <c r="F52"/>
  <c r="E50"/>
  <c r="J18"/>
  <c r="E18"/>
  <c r="F55"/>
  <c r="J17"/>
  <c r="J12"/>
  <c r="J52"/>
  <c r="E7"/>
  <c r="E72"/>
  <c i="3" r="J37"/>
  <c r="J36"/>
  <c i="1" r="AY56"/>
  <c i="3" r="J35"/>
  <c i="1" r="AX56"/>
  <c i="3" r="BI371"/>
  <c r="BH371"/>
  <c r="BG371"/>
  <c r="BF371"/>
  <c r="T371"/>
  <c r="T370"/>
  <c r="R371"/>
  <c r="R370"/>
  <c r="P371"/>
  <c r="P370"/>
  <c r="BI366"/>
  <c r="BH366"/>
  <c r="BG366"/>
  <c r="BF366"/>
  <c r="T366"/>
  <c r="R366"/>
  <c r="P366"/>
  <c r="BI362"/>
  <c r="BH362"/>
  <c r="BG362"/>
  <c r="BF362"/>
  <c r="T362"/>
  <c r="R362"/>
  <c r="P362"/>
  <c r="BI356"/>
  <c r="BH356"/>
  <c r="BG356"/>
  <c r="BF356"/>
  <c r="T356"/>
  <c r="R356"/>
  <c r="P356"/>
  <c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58"/>
  <c r="BH158"/>
  <c r="BG158"/>
  <c r="BF158"/>
  <c r="T158"/>
  <c r="R158"/>
  <c r="P158"/>
  <c r="BI146"/>
  <c r="BH146"/>
  <c r="BG146"/>
  <c r="BF146"/>
  <c r="T146"/>
  <c r="R146"/>
  <c r="P146"/>
  <c r="BI138"/>
  <c r="BH138"/>
  <c r="BG138"/>
  <c r="BF138"/>
  <c r="T138"/>
  <c r="R138"/>
  <c r="P138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13"/>
  <c r="BH113"/>
  <c r="BG113"/>
  <c r="BF113"/>
  <c r="T113"/>
  <c r="R113"/>
  <c r="P11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2" r="J37"/>
  <c r="J36"/>
  <c i="1" r="AY55"/>
  <c i="2" r="J35"/>
  <c i="1" r="AX55"/>
  <c i="2" r="BI690"/>
  <c r="BH690"/>
  <c r="BG690"/>
  <c r="BF690"/>
  <c r="T690"/>
  <c r="T689"/>
  <c r="R690"/>
  <c r="R689"/>
  <c r="P690"/>
  <c r="P689"/>
  <c r="BI685"/>
  <c r="BH685"/>
  <c r="BG685"/>
  <c r="BF685"/>
  <c r="T685"/>
  <c r="R685"/>
  <c r="P685"/>
  <c r="BI681"/>
  <c r="BH681"/>
  <c r="BG681"/>
  <c r="BF681"/>
  <c r="T681"/>
  <c r="R681"/>
  <c r="P681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R662"/>
  <c r="P662"/>
  <c r="BI660"/>
  <c r="BH660"/>
  <c r="BG660"/>
  <c r="BF660"/>
  <c r="T660"/>
  <c r="R660"/>
  <c r="P660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0"/>
  <c r="BH640"/>
  <c r="BG640"/>
  <c r="BF640"/>
  <c r="T640"/>
  <c r="R640"/>
  <c r="P640"/>
  <c r="BI631"/>
  <c r="BH631"/>
  <c r="BG631"/>
  <c r="BF631"/>
  <c r="T631"/>
  <c r="R631"/>
  <c r="P631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8"/>
  <c r="BH598"/>
  <c r="BG598"/>
  <c r="BF598"/>
  <c r="T598"/>
  <c r="R598"/>
  <c r="P598"/>
  <c r="BI591"/>
  <c r="BH591"/>
  <c r="BG591"/>
  <c r="BF591"/>
  <c r="T591"/>
  <c r="R591"/>
  <c r="P591"/>
  <c r="BI589"/>
  <c r="BH589"/>
  <c r="BG589"/>
  <c r="BF589"/>
  <c r="T589"/>
  <c r="R589"/>
  <c r="P589"/>
  <c r="BI586"/>
  <c r="BH586"/>
  <c r="BG586"/>
  <c r="BF586"/>
  <c r="T586"/>
  <c r="R586"/>
  <c r="P586"/>
  <c r="BI584"/>
  <c r="BH584"/>
  <c r="BG584"/>
  <c r="BF584"/>
  <c r="T584"/>
  <c r="R584"/>
  <c r="P584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R389"/>
  <c r="P389"/>
  <c r="BI375"/>
  <c r="BH375"/>
  <c r="BG375"/>
  <c r="BF375"/>
  <c r="T375"/>
  <c r="R375"/>
  <c r="P375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23"/>
  <c r="BH223"/>
  <c r="BG223"/>
  <c r="BF223"/>
  <c r="T223"/>
  <c r="R223"/>
  <c r="P223"/>
  <c r="BI200"/>
  <c r="BH200"/>
  <c r="BG200"/>
  <c r="BF200"/>
  <c r="T200"/>
  <c r="R200"/>
  <c r="P200"/>
  <c r="BI192"/>
  <c r="BH192"/>
  <c r="BG192"/>
  <c r="BF192"/>
  <c r="T192"/>
  <c r="R192"/>
  <c r="P192"/>
  <c r="BI186"/>
  <c r="BH186"/>
  <c r="BG186"/>
  <c r="BF186"/>
  <c r="T186"/>
  <c r="R186"/>
  <c r="P186"/>
  <c r="BI184"/>
  <c r="BH184"/>
  <c r="BG184"/>
  <c r="BF184"/>
  <c r="T184"/>
  <c r="R184"/>
  <c r="P184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46"/>
  <c r="BH146"/>
  <c r="BG146"/>
  <c r="BF146"/>
  <c r="T146"/>
  <c r="R146"/>
  <c r="P146"/>
  <c r="BI126"/>
  <c r="BH126"/>
  <c r="BG126"/>
  <c r="BF126"/>
  <c r="T126"/>
  <c r="R126"/>
  <c r="P126"/>
  <c r="BI117"/>
  <c r="BH117"/>
  <c r="BG117"/>
  <c r="BF117"/>
  <c r="T117"/>
  <c r="R117"/>
  <c r="P117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7" r="J103"/>
  <c i="6" r="BK192"/>
  <c i="5" r="BK301"/>
  <c r="J157"/>
  <c i="4" r="BK90"/>
  <c i="3" r="BK267"/>
  <c r="BK132"/>
  <c i="2" r="BK614"/>
  <c r="J531"/>
  <c r="BK460"/>
  <c r="J330"/>
  <c r="BK186"/>
  <c i="6" r="J242"/>
  <c i="3" r="J349"/>
  <c r="BK261"/>
  <c r="BK146"/>
  <c i="2" r="J671"/>
  <c r="J558"/>
  <c r="J549"/>
  <c r="J503"/>
  <c r="J436"/>
  <c r="J186"/>
  <c i="7" r="BK119"/>
  <c r="J108"/>
  <c i="6" r="J158"/>
  <c i="5" r="J289"/>
  <c r="BK196"/>
  <c i="3" r="J337"/>
  <c r="BK265"/>
  <c r="J130"/>
  <c i="2" r="J650"/>
  <c r="J542"/>
  <c r="BK503"/>
  <c r="BK419"/>
  <c r="BK96"/>
  <c i="6" r="BK120"/>
  <c i="5" r="J276"/>
  <c r="J111"/>
  <c i="3" r="BK198"/>
  <c i="2" r="J685"/>
  <c r="BK574"/>
  <c r="BK471"/>
  <c r="J359"/>
  <c i="8" r="BK115"/>
  <c i="6" r="BK106"/>
  <c i="5" r="J184"/>
  <c r="BK138"/>
  <c i="3" r="J366"/>
  <c i="2" r="BK608"/>
  <c r="J499"/>
  <c r="BK363"/>
  <c r="BK252"/>
  <c i="8" r="J101"/>
  <c r="BK94"/>
  <c i="7" r="J89"/>
  <c i="6" r="BK134"/>
  <c i="5" r="BK200"/>
  <c i="3" r="BK337"/>
  <c r="J263"/>
  <c r="BK91"/>
  <c i="2" r="BK624"/>
  <c r="J565"/>
  <c r="BK478"/>
  <c r="BK417"/>
  <c r="BK174"/>
  <c i="6" r="J250"/>
  <c i="5" r="BK249"/>
  <c r="BK100"/>
  <c i="3" r="BK258"/>
  <c i="2" r="J619"/>
  <c r="BK483"/>
  <c r="J345"/>
  <c r="J146"/>
  <c i="7" r="BK122"/>
  <c i="6" r="J139"/>
  <c i="5" r="BK252"/>
  <c r="J161"/>
  <c i="3" r="J371"/>
  <c r="BK218"/>
  <c r="BK97"/>
  <c i="2" r="J536"/>
  <c r="BK375"/>
  <c r="J184"/>
  <c r="BK394"/>
  <c i="8" r="J117"/>
  <c i="7" r="J97"/>
  <c i="6" r="BK153"/>
  <c i="5" r="BK280"/>
  <c r="BK143"/>
  <c i="3" r="BK302"/>
  <c r="J261"/>
  <c r="J176"/>
  <c i="2" r="J653"/>
  <c r="BK546"/>
  <c r="BK490"/>
  <c r="J327"/>
  <c i="7" r="J91"/>
  <c i="6" r="BK158"/>
  <c i="5" r="J246"/>
  <c i="3" r="J306"/>
  <c r="BK113"/>
  <c i="2" r="BK656"/>
  <c r="J520"/>
  <c r="BK445"/>
  <c r="BK347"/>
  <c i="8" r="BK119"/>
  <c i="6" r="BK139"/>
  <c i="5" r="BK244"/>
  <c r="BK92"/>
  <c i="3" r="J295"/>
  <c i="2" r="BK542"/>
  <c r="BK467"/>
  <c r="J312"/>
  <c r="BK166"/>
  <c i="8" r="J99"/>
  <c i="7" r="BK103"/>
  <c i="6" r="J192"/>
  <c i="5" r="J227"/>
  <c r="J115"/>
  <c i="3" r="J247"/>
  <c i="2" r="BK685"/>
  <c r="J579"/>
  <c r="J497"/>
  <c r="BK431"/>
  <c r="J192"/>
  <c i="7" r="BK89"/>
  <c i="5" r="BK297"/>
  <c r="BK111"/>
  <c i="3" r="BK330"/>
  <c i="2" r="J631"/>
  <c r="J589"/>
  <c r="BK501"/>
  <c r="J347"/>
  <c r="BK192"/>
  <c r="J102"/>
  <c i="6" r="BK203"/>
  <c i="5" r="J244"/>
  <c r="J128"/>
  <c i="3" r="J302"/>
  <c i="2" r="BK565"/>
  <c r="J493"/>
  <c r="J340"/>
  <c r="J99"/>
  <c i="8" r="J89"/>
  <c i="6" r="BK220"/>
  <c i="5" r="J306"/>
  <c r="BK209"/>
  <c r="BK88"/>
  <c i="3" r="BK283"/>
  <c r="J184"/>
  <c i="2" r="J662"/>
  <c r="J563"/>
  <c r="J490"/>
  <c r="BK389"/>
  <c i="8" r="BK110"/>
  <c i="5" r="BK184"/>
  <c i="3" r="J326"/>
  <c r="BK247"/>
  <c i="2" r="J690"/>
  <c r="BK591"/>
  <c r="J544"/>
  <c r="BK469"/>
  <c r="BK266"/>
  <c i="7" r="J122"/>
  <c i="6" r="BK242"/>
  <c r="BK164"/>
  <c r="J88"/>
  <c i="5" r="BK161"/>
  <c i="3" r="J324"/>
  <c r="J270"/>
  <c r="BK190"/>
  <c i="2" r="J665"/>
  <c r="J560"/>
  <c r="BK506"/>
  <c r="BK457"/>
  <c i="8" r="J106"/>
  <c i="6" r="BK246"/>
  <c i="5" r="BK289"/>
  <c r="BK190"/>
  <c i="3" r="BK272"/>
  <c r="BK194"/>
  <c i="2" r="BK616"/>
  <c r="BK516"/>
  <c r="BK424"/>
  <c r="BK126"/>
  <c i="8" r="J119"/>
  <c i="7" r="BK99"/>
  <c i="5" r="J266"/>
  <c r="J166"/>
  <c i="3" r="BK328"/>
  <c i="2" r="BK558"/>
  <c r="J394"/>
  <c r="J260"/>
  <c i="8" r="J103"/>
  <c i="7" r="J115"/>
  <c i="6" r="J214"/>
  <c r="J124"/>
  <c i="5" r="BK205"/>
  <c i="3" r="J352"/>
  <c r="J288"/>
  <c i="2" r="BK681"/>
  <c r="J598"/>
  <c r="J481"/>
  <c r="BK260"/>
  <c i="8" r="J108"/>
  <c i="6" r="BK182"/>
  <c i="5" r="BK120"/>
  <c i="3" r="BK326"/>
  <c i="2" r="J584"/>
  <c r="J478"/>
  <c r="J363"/>
  <c i="8" r="BK91"/>
  <c i="6" r="BK196"/>
  <c r="J100"/>
  <c i="5" r="BK212"/>
  <c r="J92"/>
  <c i="3" r="J311"/>
  <c r="BK202"/>
  <c i="2" r="J577"/>
  <c r="BK525"/>
  <c r="J389"/>
  <c r="J248"/>
  <c i="7" r="J101"/>
  <c i="6" r="J254"/>
  <c i="5" r="BK306"/>
  <c r="BK285"/>
  <c r="J151"/>
  <c i="3" r="BK352"/>
  <c r="J224"/>
  <c r="J194"/>
  <c i="2" r="J668"/>
  <c r="BK577"/>
  <c r="BK513"/>
  <c r="BK433"/>
  <c r="J266"/>
  <c i="8" r="BK108"/>
  <c i="5" r="J190"/>
  <c i="3" r="J335"/>
  <c r="BK253"/>
  <c r="BK184"/>
  <c i="2" r="BK626"/>
  <c r="BK563"/>
  <c r="BK551"/>
  <c r="BK495"/>
  <c r="J419"/>
  <c r="BK256"/>
  <c r="J172"/>
  <c i="7" r="BK112"/>
  <c i="6" r="J187"/>
  <c r="BK116"/>
  <c i="5" r="J178"/>
  <c i="3" r="J347"/>
  <c r="BK292"/>
  <c r="J236"/>
  <c r="BK138"/>
  <c i="2" r="BK660"/>
  <c r="J551"/>
  <c r="J516"/>
  <c r="J483"/>
  <c r="BK278"/>
  <c i="6" r="BK259"/>
  <c i="5" r="J293"/>
  <c r="BK178"/>
  <c i="3" r="BK277"/>
  <c r="J202"/>
  <c i="2" r="BK665"/>
  <c r="BK539"/>
  <c r="J448"/>
  <c r="BK350"/>
  <c i="8" r="BK112"/>
  <c i="6" r="J92"/>
  <c i="5" r="J219"/>
  <c r="J143"/>
  <c i="3" r="BK324"/>
  <c i="2" r="BK586"/>
  <c r="J488"/>
  <c r="BK309"/>
  <c r="BK117"/>
  <c i="8" r="BK97"/>
  <c i="7" r="BK106"/>
  <c i="6" r="J182"/>
  <c i="5" r="J209"/>
  <c i="3" r="BK362"/>
  <c r="J292"/>
  <c r="BK180"/>
  <c i="2" r="BK668"/>
  <c r="BK631"/>
  <c r="J533"/>
  <c r="J460"/>
  <c r="J324"/>
  <c i="8" r="J112"/>
  <c i="6" r="J196"/>
  <c i="5" r="J216"/>
  <c i="3" r="J328"/>
  <c i="2" r="J616"/>
  <c r="J522"/>
  <c r="J433"/>
  <c r="BK172"/>
  <c i="8" r="BK89"/>
  <c i="6" r="BK187"/>
  <c r="BK111"/>
  <c i="5" r="BK219"/>
  <c i="3" r="BK371"/>
  <c r="J267"/>
  <c r="J146"/>
  <c i="2" r="BK549"/>
  <c r="J411"/>
  <c r="J200"/>
  <c r="BK93"/>
  <c i="7" r="BK108"/>
  <c r="BK94"/>
  <c i="6" r="J120"/>
  <c i="5" r="BK266"/>
  <c r="J124"/>
  <c i="3" r="BK311"/>
  <c r="BK236"/>
  <c r="J180"/>
  <c i="2" r="BK640"/>
  <c r="J546"/>
  <c r="J473"/>
  <c r="BK415"/>
  <c r="J96"/>
  <c i="6" r="J206"/>
  <c i="4" r="J84"/>
  <c i="3" r="BK321"/>
  <c r="BK176"/>
  <c i="2" r="J640"/>
  <c r="BK553"/>
  <c r="J529"/>
  <c r="J471"/>
  <c r="J375"/>
  <c r="BK248"/>
  <c i="7" r="BK126"/>
  <c r="BK110"/>
  <c i="6" r="J147"/>
  <c i="5" r="BK227"/>
  <c r="BK148"/>
  <c i="3" r="BK314"/>
  <c r="J253"/>
  <c r="J172"/>
  <c i="2" r="BK662"/>
  <c r="BK589"/>
  <c r="BK536"/>
  <c r="BK493"/>
  <c r="J350"/>
  <c i="6" r="BK254"/>
  <c r="BK88"/>
  <c i="3" r="J344"/>
  <c r="J258"/>
  <c r="J97"/>
  <c i="2" r="J614"/>
  <c r="J501"/>
  <c r="J421"/>
  <c r="J93"/>
  <c i="7" r="J110"/>
  <c i="6" r="J134"/>
  <c i="5" r="J223"/>
  <c r="BK151"/>
  <c i="3" r="J332"/>
  <c i="2" r="BK572"/>
  <c r="BK473"/>
  <c r="BK324"/>
  <c i="8" r="J110"/>
  <c r="BK99"/>
  <c i="7" r="J126"/>
  <c i="6" r="BK206"/>
  <c r="J111"/>
  <c i="5" r="BK128"/>
  <c i="3" r="J309"/>
  <c r="BK172"/>
  <c i="2" r="J660"/>
  <c r="J572"/>
  <c r="J508"/>
  <c r="BK448"/>
  <c r="BK330"/>
  <c i="7" r="J99"/>
  <c i="6" r="J176"/>
  <c i="5" r="J138"/>
  <c i="3" r="J342"/>
  <c i="2" r="J656"/>
  <c r="J608"/>
  <c r="BK527"/>
  <c r="BK462"/>
  <c r="BK327"/>
  <c r="J105"/>
  <c i="7" r="J112"/>
  <c i="6" r="BK124"/>
  <c i="5" r="BK231"/>
  <c r="BK157"/>
  <c i="3" r="BK366"/>
  <c r="BK306"/>
  <c r="J138"/>
  <c i="2" r="BK567"/>
  <c r="J469"/>
  <c r="J278"/>
  <c r="BK146"/>
  <c i="8" r="J126"/>
  <c i="6" r="J170"/>
  <c i="5" r="BK293"/>
  <c r="J196"/>
  <c r="J100"/>
  <c i="3" r="BK309"/>
  <c r="J218"/>
  <c i="2" r="BK671"/>
  <c r="BK584"/>
  <c r="J527"/>
  <c r="BK436"/>
  <c r="J270"/>
  <c i="6" r="J232"/>
  <c i="5" r="BK106"/>
  <c i="3" r="BK270"/>
  <c r="BK130"/>
  <c i="2" r="BK653"/>
  <c r="J567"/>
  <c r="BK533"/>
  <c r="J486"/>
  <c r="BK359"/>
  <c r="BK105"/>
  <c i="7" r="BK115"/>
  <c i="6" r="J203"/>
  <c r="J144"/>
  <c i="5" r="BK246"/>
  <c r="BK173"/>
  <c i="3" r="BK335"/>
  <c r="J277"/>
  <c r="J230"/>
  <c i="2" r="BK675"/>
  <c r="J611"/>
  <c r="J513"/>
  <c r="BK481"/>
  <c r="J398"/>
  <c i="7" r="BK97"/>
  <c i="6" r="J236"/>
  <c i="5" r="J270"/>
  <c i="3" r="J330"/>
  <c r="BK230"/>
  <c r="J91"/>
  <c i="2" r="BK529"/>
  <c r="J431"/>
  <c r="BK102"/>
  <c i="7" r="J106"/>
  <c i="5" r="BK276"/>
  <c r="J173"/>
  <c i="4" r="BK84"/>
  <c i="3" r="J272"/>
  <c i="2" r="BK531"/>
  <c r="BK355"/>
  <c r="J174"/>
  <c i="8" r="BK101"/>
  <c r="J91"/>
  <c i="6" r="BK232"/>
  <c r="BK170"/>
  <c i="5" r="BK223"/>
  <c i="3" r="J304"/>
  <c r="J132"/>
  <c i="2" r="BK650"/>
  <c r="J586"/>
  <c r="BK510"/>
  <c r="BK476"/>
  <c r="BK345"/>
  <c i="7" r="BK91"/>
  <c i="6" r="J164"/>
  <c i="5" r="J231"/>
  <c i="3" r="BK347"/>
  <c i="2" r="BK621"/>
  <c r="BK560"/>
  <c r="J457"/>
  <c r="BK340"/>
  <c i="8" r="BK117"/>
  <c i="6" r="BK144"/>
  <c i="5" r="BK270"/>
  <c r="BK124"/>
  <c i="3" r="BK344"/>
  <c r="BK158"/>
  <c i="2" r="BK602"/>
  <c r="J510"/>
  <c r="BK398"/>
  <c r="J256"/>
  <c i="7" r="J119"/>
  <c i="6" r="J129"/>
  <c i="5" r="J301"/>
  <c r="J252"/>
  <c r="J120"/>
  <c i="3" r="BK304"/>
  <c r="BK221"/>
  <c i="2" r="J675"/>
  <c r="J570"/>
  <c r="BK497"/>
  <c r="J424"/>
  <c r="J117"/>
  <c i="6" r="BK176"/>
  <c i="3" r="BK288"/>
  <c r="BK233"/>
  <c i="2" r="BK619"/>
  <c r="J556"/>
  <c r="J525"/>
  <c r="J464"/>
  <c r="J355"/>
  <c r="BK184"/>
  <c i="7" r="BK117"/>
  <c i="6" r="BK199"/>
  <c r="BK92"/>
  <c i="5" r="J212"/>
  <c r="J106"/>
  <c i="3" r="BK295"/>
  <c r="J221"/>
  <c r="J113"/>
  <c i="2" r="J628"/>
  <c r="BK579"/>
  <c r="BK518"/>
  <c r="J462"/>
  <c r="BK306"/>
  <c i="6" r="J225"/>
  <c i="5" r="J280"/>
  <c i="3" r="BK332"/>
  <c r="BK94"/>
  <c i="2" r="BK611"/>
  <c r="J467"/>
  <c r="BK411"/>
  <c i="8" r="J122"/>
  <c i="6" r="J116"/>
  <c i="5" r="J200"/>
  <c r="J88"/>
  <c i="2" r="J621"/>
  <c r="J553"/>
  <c r="BK464"/>
  <c r="J306"/>
  <c i="8" r="BK106"/>
  <c r="J97"/>
  <c i="7" r="BK101"/>
  <c i="6" r="J199"/>
  <c r="J106"/>
  <c i="5" r="J148"/>
  <c i="3" r="BK340"/>
  <c r="J158"/>
  <c i="2" r="J626"/>
  <c r="BK522"/>
  <c r="J445"/>
  <c r="J309"/>
  <c i="6" r="J220"/>
  <c r="BK147"/>
  <c i="4" r="J90"/>
  <c i="2" r="J591"/>
  <c r="J518"/>
  <c r="J443"/>
  <c r="BK274"/>
  <c r="BK108"/>
  <c i="7" r="J117"/>
  <c i="6" r="BK129"/>
  <c i="5" r="BK216"/>
  <c r="BK115"/>
  <c i="3" r="J340"/>
  <c r="J233"/>
  <c r="J94"/>
  <c i="2" r="BK544"/>
  <c r="BK421"/>
  <c r="BK270"/>
  <c r="J108"/>
  <c i="8" r="BK126"/>
  <c i="6" r="BK250"/>
  <c i="5" r="J297"/>
  <c r="BK166"/>
  <c i="3" r="J321"/>
  <c r="BK263"/>
  <c i="2" r="BK690"/>
  <c r="J602"/>
  <c r="J476"/>
  <c r="J274"/>
  <c r="J126"/>
  <c i="6" r="BK225"/>
  <c i="3" r="BK342"/>
  <c r="BK242"/>
  <c r="J126"/>
  <c i="2" r="J581"/>
  <c r="BK520"/>
  <c r="J455"/>
  <c r="J252"/>
  <c i="1" r="AS54"/>
  <c i="3" r="J356"/>
  <c r="J283"/>
  <c r="J198"/>
  <c i="2" r="J681"/>
  <c r="J624"/>
  <c r="J539"/>
  <c r="BK488"/>
  <c r="J223"/>
  <c i="6" r="J259"/>
  <c r="BK100"/>
  <c i="5" r="J259"/>
  <c i="3" r="J265"/>
  <c r="J100"/>
  <c i="2" r="BK581"/>
  <c r="J495"/>
  <c r="J417"/>
  <c i="8" r="BK122"/>
  <c i="6" r="J246"/>
  <c i="5" r="J249"/>
  <c r="J133"/>
  <c i="3" r="BK356"/>
  <c i="2" r="BK598"/>
  <c r="BK508"/>
  <c r="BK443"/>
  <c r="BK200"/>
  <c i="8" r="BK103"/>
  <c r="J94"/>
  <c i="6" r="BK236"/>
  <c r="J153"/>
  <c i="5" r="BK133"/>
  <c i="3" r="J314"/>
  <c r="J190"/>
  <c r="BK100"/>
  <c i="2" r="BK628"/>
  <c r="BK570"/>
  <c r="J506"/>
  <c r="J415"/>
  <c r="BK99"/>
  <c i="6" r="BK214"/>
  <c i="5" r="J285"/>
  <c i="3" r="BK349"/>
  <c r="BK224"/>
  <c i="2" r="J574"/>
  <c r="BK499"/>
  <c r="BK455"/>
  <c r="BK223"/>
  <c i="8" r="J115"/>
  <c i="7" r="J94"/>
  <c i="5" r="BK259"/>
  <c r="J205"/>
  <c i="3" r="J362"/>
  <c r="J242"/>
  <c r="BK126"/>
  <c i="2" r="BK556"/>
  <c r="BK486"/>
  <c r="BK312"/>
  <c r="J166"/>
  <c l="1" r="P329"/>
  <c r="T358"/>
  <c r="BK659"/>
  <c r="J659"/>
  <c r="J67"/>
  <c r="R659"/>
  <c r="BK674"/>
  <c r="J674"/>
  <c r="J69"/>
  <c i="3" r="R90"/>
  <c r="P241"/>
  <c r="R252"/>
  <c i="5" r="P156"/>
  <c r="R258"/>
  <c i="6" r="BK191"/>
  <c r="J191"/>
  <c r="J63"/>
  <c r="P224"/>
  <c i="8" r="T93"/>
  <c r="BK116"/>
  <c r="J116"/>
  <c r="J64"/>
  <c r="P116"/>
  <c r="R116"/>
  <c r="T116"/>
  <c i="3" r="BK291"/>
  <c r="J291"/>
  <c r="J65"/>
  <c r="T355"/>
  <c i="5" r="T156"/>
  <c r="T258"/>
  <c i="6" r="T152"/>
  <c r="R224"/>
  <c i="8" r="BK88"/>
  <c r="T88"/>
  <c r="T87"/>
  <c r="T86"/>
  <c i="2" r="BK92"/>
  <c r="R329"/>
  <c r="BK358"/>
  <c r="J358"/>
  <c r="J64"/>
  <c r="P659"/>
  <c r="P664"/>
  <c r="T674"/>
  <c i="3" r="R241"/>
  <c r="P252"/>
  <c r="R355"/>
  <c i="5" r="P87"/>
  <c r="R204"/>
  <c i="6" r="P152"/>
  <c r="P191"/>
  <c i="7" r="P88"/>
  <c r="R88"/>
  <c r="P93"/>
  <c r="T93"/>
  <c r="BK116"/>
  <c r="J116"/>
  <c r="J64"/>
  <c r="P116"/>
  <c i="3" r="T291"/>
  <c i="5" r="R87"/>
  <c r="BK204"/>
  <c r="J204"/>
  <c r="J63"/>
  <c i="6" r="R87"/>
  <c r="BK152"/>
  <c r="J152"/>
  <c r="J62"/>
  <c r="BK224"/>
  <c r="J224"/>
  <c r="J64"/>
  <c i="8" r="P88"/>
  <c i="2" r="T92"/>
  <c r="P358"/>
  <c r="T649"/>
  <c r="T414"/>
  <c r="T664"/>
  <c i="3" r="T90"/>
  <c r="T89"/>
  <c r="T88"/>
  <c r="T241"/>
  <c r="T252"/>
  <c r="P355"/>
  <c i="5" r="R156"/>
  <c r="P258"/>
  <c i="6" r="P87"/>
  <c r="P86"/>
  <c r="P85"/>
  <c i="1" r="AU59"/>
  <c i="6" r="R152"/>
  <c r="R191"/>
  <c i="8" r="R88"/>
  <c i="2" r="P92"/>
  <c r="BK344"/>
  <c r="J344"/>
  <c r="J63"/>
  <c r="R344"/>
  <c r="R649"/>
  <c r="R414"/>
  <c r="T659"/>
  <c r="R674"/>
  <c i="3" r="BK241"/>
  <c r="J241"/>
  <c r="J63"/>
  <c r="P291"/>
  <c i="5" r="BK156"/>
  <c r="J156"/>
  <c r="J62"/>
  <c r="BK258"/>
  <c r="J258"/>
  <c r="J64"/>
  <c i="6" r="BK87"/>
  <c r="J87"/>
  <c r="J61"/>
  <c r="T224"/>
  <c i="7" r="BK88"/>
  <c r="J88"/>
  <c r="J61"/>
  <c i="8" r="BK93"/>
  <c r="J93"/>
  <c r="J62"/>
  <c i="2" r="R92"/>
  <c r="T329"/>
  <c r="P344"/>
  <c r="T344"/>
  <c r="BK649"/>
  <c r="J649"/>
  <c r="J66"/>
  <c r="BK664"/>
  <c r="J664"/>
  <c r="J68"/>
  <c r="P674"/>
  <c i="3" r="P90"/>
  <c r="P89"/>
  <c r="P88"/>
  <c i="1" r="AU56"/>
  <c i="3" r="R291"/>
  <c i="5" r="BK87"/>
  <c r="J87"/>
  <c r="J61"/>
  <c r="P204"/>
  <c i="8" r="P93"/>
  <c i="2" r="BK329"/>
  <c r="J329"/>
  <c r="J62"/>
  <c r="R358"/>
  <c r="P649"/>
  <c r="P414"/>
  <c r="R664"/>
  <c i="3" r="BK90"/>
  <c r="BK252"/>
  <c r="J252"/>
  <c r="J64"/>
  <c r="BK355"/>
  <c r="J355"/>
  <c r="J67"/>
  <c i="5" r="T87"/>
  <c r="T86"/>
  <c r="T85"/>
  <c r="T204"/>
  <c i="6" r="T87"/>
  <c r="T86"/>
  <c r="T85"/>
  <c r="T191"/>
  <c i="7" r="T88"/>
  <c r="BK93"/>
  <c r="J93"/>
  <c r="J62"/>
  <c r="R93"/>
  <c r="R116"/>
  <c r="T116"/>
  <c i="8" r="R93"/>
  <c i="2" r="BE431"/>
  <c r="BE433"/>
  <c r="BE448"/>
  <c r="BE460"/>
  <c r="BE462"/>
  <c r="BE513"/>
  <c r="BE518"/>
  <c r="BE529"/>
  <c r="BE584"/>
  <c r="BE586"/>
  <c r="BE614"/>
  <c r="BE619"/>
  <c r="BE626"/>
  <c i="3" r="F55"/>
  <c r="BE100"/>
  <c r="BE113"/>
  <c r="BE132"/>
  <c r="BE198"/>
  <c r="BE253"/>
  <c r="BE258"/>
  <c r="BE261"/>
  <c r="BE270"/>
  <c r="BE332"/>
  <c r="BE356"/>
  <c r="BE371"/>
  <c r="BK351"/>
  <c r="J351"/>
  <c r="J66"/>
  <c r="BK370"/>
  <c r="J370"/>
  <c r="J68"/>
  <c i="4" r="J76"/>
  <c i="5" r="BE100"/>
  <c r="BE249"/>
  <c r="BE285"/>
  <c r="BE289"/>
  <c r="BE297"/>
  <c i="6" r="J52"/>
  <c r="F82"/>
  <c r="BE153"/>
  <c r="BE242"/>
  <c r="BE246"/>
  <c i="7" r="BE97"/>
  <c r="BE99"/>
  <c i="8" r="BE91"/>
  <c r="BE126"/>
  <c r="BK114"/>
  <c r="J114"/>
  <c r="J63"/>
  <c i="2" r="BE96"/>
  <c r="BE252"/>
  <c r="BE260"/>
  <c r="BE306"/>
  <c r="BE398"/>
  <c r="BE417"/>
  <c r="BE473"/>
  <c r="BE497"/>
  <c r="BE506"/>
  <c r="BE531"/>
  <c r="BE533"/>
  <c r="BE551"/>
  <c r="BE556"/>
  <c r="BE579"/>
  <c r="BE598"/>
  <c r="BE640"/>
  <c i="3" r="BE233"/>
  <c r="BE236"/>
  <c r="BE242"/>
  <c r="BE335"/>
  <c i="5" r="J52"/>
  <c r="F82"/>
  <c r="BE88"/>
  <c r="BE106"/>
  <c r="BE128"/>
  <c r="BE173"/>
  <c r="BE184"/>
  <c r="BE276"/>
  <c i="6" r="BE88"/>
  <c r="BE254"/>
  <c i="7" r="E48"/>
  <c r="J80"/>
  <c i="2" r="BE93"/>
  <c r="BE108"/>
  <c r="BE248"/>
  <c r="BE274"/>
  <c r="BE350"/>
  <c r="BE411"/>
  <c r="BE469"/>
  <c r="BE488"/>
  <c r="BE493"/>
  <c r="BE499"/>
  <c r="BE516"/>
  <c r="BE560"/>
  <c r="BE574"/>
  <c r="BE602"/>
  <c r="BE608"/>
  <c r="BE616"/>
  <c r="BE621"/>
  <c r="BE690"/>
  <c r="BK414"/>
  <c r="J414"/>
  <c r="J65"/>
  <c i="3" r="J82"/>
  <c r="BE97"/>
  <c r="BE146"/>
  <c r="BE176"/>
  <c r="BE194"/>
  <c r="BE202"/>
  <c r="BE321"/>
  <c r="BE347"/>
  <c r="BE349"/>
  <c r="BK235"/>
  <c r="J235"/>
  <c r="J62"/>
  <c i="4" r="BE84"/>
  <c r="BE90"/>
  <c i="5" r="BE124"/>
  <c r="BE166"/>
  <c r="BE178"/>
  <c r="BE190"/>
  <c r="BE270"/>
  <c r="BE293"/>
  <c i="6" r="BE100"/>
  <c r="BE129"/>
  <c r="BE144"/>
  <c r="BE250"/>
  <c i="7" r="BE108"/>
  <c r="BE117"/>
  <c r="BE122"/>
  <c r="BE126"/>
  <c r="BK121"/>
  <c r="J121"/>
  <c r="J65"/>
  <c i="8" r="F55"/>
  <c r="E76"/>
  <c r="J80"/>
  <c r="BE89"/>
  <c r="BE94"/>
  <c r="BE97"/>
  <c r="BE99"/>
  <c r="BE101"/>
  <c r="BE106"/>
  <c r="BE110"/>
  <c i="2" r="E48"/>
  <c r="F55"/>
  <c r="BE102"/>
  <c r="BE105"/>
  <c r="BE186"/>
  <c r="BE270"/>
  <c r="BE278"/>
  <c r="BE445"/>
  <c r="BE457"/>
  <c r="BE501"/>
  <c r="BE503"/>
  <c r="BE520"/>
  <c r="BE522"/>
  <c r="BE539"/>
  <c r="BE546"/>
  <c r="BE563"/>
  <c r="BE581"/>
  <c i="3" r="BE277"/>
  <c r="BE283"/>
  <c r="BE288"/>
  <c r="BE309"/>
  <c r="BE362"/>
  <c i="4" r="E48"/>
  <c r="BK83"/>
  <c r="J83"/>
  <c r="J60"/>
  <c i="5" r="BE231"/>
  <c r="BE259"/>
  <c r="BK305"/>
  <c r="J305"/>
  <c r="J65"/>
  <c i="6" r="BE170"/>
  <c r="BE182"/>
  <c r="BE232"/>
  <c i="7" r="F55"/>
  <c r="BE103"/>
  <c r="BE119"/>
  <c i="8" r="BE108"/>
  <c r="BE115"/>
  <c r="BE117"/>
  <c r="BE119"/>
  <c r="BE122"/>
  <c r="BK125"/>
  <c r="J125"/>
  <c r="J66"/>
  <c i="2" r="J52"/>
  <c r="BE166"/>
  <c r="BE223"/>
  <c r="BE266"/>
  <c r="BE324"/>
  <c r="BE327"/>
  <c r="BE330"/>
  <c r="BE355"/>
  <c r="BE394"/>
  <c r="BE483"/>
  <c r="BE490"/>
  <c r="BE510"/>
  <c r="BE527"/>
  <c r="BE544"/>
  <c r="BE549"/>
  <c r="BE570"/>
  <c r="BE628"/>
  <c r="BE631"/>
  <c r="BE653"/>
  <c r="BE675"/>
  <c r="BK689"/>
  <c r="J689"/>
  <c r="J70"/>
  <c i="3" r="BE190"/>
  <c r="BE263"/>
  <c r="BE324"/>
  <c r="BE326"/>
  <c r="BE328"/>
  <c r="BE340"/>
  <c i="5" r="E75"/>
  <c r="BE138"/>
  <c r="BE148"/>
  <c r="BE151"/>
  <c r="BE196"/>
  <c r="BE200"/>
  <c r="BE205"/>
  <c r="BE209"/>
  <c r="BE216"/>
  <c r="BE223"/>
  <c i="6" r="BE111"/>
  <c r="BE203"/>
  <c r="BE206"/>
  <c r="BE220"/>
  <c r="BE259"/>
  <c r="BK258"/>
  <c r="J258"/>
  <c r="J65"/>
  <c i="7" r="BE94"/>
  <c i="8" r="BE103"/>
  <c i="2" r="BE126"/>
  <c r="BE174"/>
  <c r="BE184"/>
  <c r="BE256"/>
  <c r="BE340"/>
  <c r="BE345"/>
  <c r="BE363"/>
  <c r="BE389"/>
  <c r="BE415"/>
  <c r="BE436"/>
  <c r="BE464"/>
  <c r="BE467"/>
  <c r="BE471"/>
  <c r="BE476"/>
  <c r="BE478"/>
  <c r="BE495"/>
  <c r="BE525"/>
  <c r="BE565"/>
  <c r="BE567"/>
  <c r="BE671"/>
  <c r="BE685"/>
  <c i="3" r="BE184"/>
  <c r="BE247"/>
  <c r="BE267"/>
  <c r="BE272"/>
  <c r="BE311"/>
  <c r="BE352"/>
  <c r="BE366"/>
  <c i="4" r="F79"/>
  <c i="5" r="BE111"/>
  <c r="BE252"/>
  <c i="6" r="E48"/>
  <c r="BE106"/>
  <c r="BE134"/>
  <c r="BE176"/>
  <c r="BE225"/>
  <c i="7" r="BE89"/>
  <c r="BE106"/>
  <c i="8" r="BE112"/>
  <c r="BK121"/>
  <c r="J121"/>
  <c r="J65"/>
  <c i="2" r="BE99"/>
  <c r="BE117"/>
  <c r="BE309"/>
  <c r="BE347"/>
  <c r="BE421"/>
  <c r="BE424"/>
  <c r="BE443"/>
  <c r="BE508"/>
  <c r="BE577"/>
  <c r="BE611"/>
  <c r="BE624"/>
  <c r="BE650"/>
  <c r="BE656"/>
  <c r="BE662"/>
  <c r="BE665"/>
  <c r="BE668"/>
  <c r="BE681"/>
  <c i="3" r="E48"/>
  <c r="BE138"/>
  <c r="BE158"/>
  <c r="BE172"/>
  <c r="BE180"/>
  <c r="BE218"/>
  <c r="BE221"/>
  <c r="BE224"/>
  <c r="BE230"/>
  <c r="BE265"/>
  <c r="BE302"/>
  <c r="BE304"/>
  <c r="BE306"/>
  <c r="BE314"/>
  <c r="BE337"/>
  <c r="BE344"/>
  <c i="5" r="BE92"/>
  <c r="BE115"/>
  <c r="BE120"/>
  <c r="BE133"/>
  <c r="BE157"/>
  <c r="BE161"/>
  <c r="BE246"/>
  <c r="BE266"/>
  <c r="BE280"/>
  <c i="6" r="BE116"/>
  <c r="BE120"/>
  <c r="BE124"/>
  <c r="BE158"/>
  <c r="BE164"/>
  <c r="BE192"/>
  <c r="BE196"/>
  <c r="BE199"/>
  <c r="BE214"/>
  <c i="2" r="BE146"/>
  <c r="BE172"/>
  <c r="BE192"/>
  <c r="BE200"/>
  <c r="BE312"/>
  <c r="BE359"/>
  <c r="BE375"/>
  <c r="BE419"/>
  <c r="BE455"/>
  <c r="BE481"/>
  <c r="BE486"/>
  <c r="BE536"/>
  <c r="BE542"/>
  <c r="BE553"/>
  <c r="BE558"/>
  <c r="BE572"/>
  <c r="BE589"/>
  <c r="BE591"/>
  <c r="BE660"/>
  <c i="3" r="BE91"/>
  <c r="BE94"/>
  <c r="BE126"/>
  <c r="BE130"/>
  <c r="BE292"/>
  <c r="BE295"/>
  <c r="BE330"/>
  <c r="BE342"/>
  <c i="4" r="BK89"/>
  <c r="BK88"/>
  <c r="J88"/>
  <c r="J61"/>
  <c i="5" r="BE143"/>
  <c r="BE212"/>
  <c r="BE219"/>
  <c r="BE227"/>
  <c r="BE244"/>
  <c r="BE301"/>
  <c r="BE306"/>
  <c i="6" r="BE92"/>
  <c r="BE139"/>
  <c r="BE147"/>
  <c r="BE187"/>
  <c r="BE236"/>
  <c i="7" r="BE91"/>
  <c r="BE101"/>
  <c r="BE110"/>
  <c r="BE112"/>
  <c r="BE115"/>
  <c r="BK114"/>
  <c r="J114"/>
  <c r="J63"/>
  <c r="BK125"/>
  <c r="J125"/>
  <c r="J66"/>
  <c i="6" r="F34"/>
  <c i="1" r="BA59"/>
  <c i="6" r="F35"/>
  <c i="1" r="BB59"/>
  <c i="2" r="F35"/>
  <c i="1" r="BB55"/>
  <c i="4" r="J34"/>
  <c i="1" r="AW57"/>
  <c i="8" r="F35"/>
  <c i="1" r="BB61"/>
  <c i="7" r="F36"/>
  <c i="1" r="BC60"/>
  <c i="3" r="F37"/>
  <c i="1" r="BD56"/>
  <c i="2" r="F34"/>
  <c i="1" r="BA55"/>
  <c i="3" r="F34"/>
  <c i="1" r="BA56"/>
  <c i="8" r="J34"/>
  <c i="1" r="AW61"/>
  <c i="3" r="F36"/>
  <c i="1" r="BC56"/>
  <c i="5" r="J34"/>
  <c i="1" r="AW58"/>
  <c i="5" r="F37"/>
  <c i="1" r="BD58"/>
  <c i="6" r="F36"/>
  <c i="1" r="BC59"/>
  <c i="4" r="F35"/>
  <c i="1" r="BB57"/>
  <c i="7" r="F37"/>
  <c i="1" r="BD60"/>
  <c i="8" r="F37"/>
  <c i="1" r="BD61"/>
  <c i="8" r="F36"/>
  <c i="1" r="BC61"/>
  <c i="8" r="F34"/>
  <c i="1" r="BA61"/>
  <c i="5" r="F34"/>
  <c i="1" r="BA58"/>
  <c i="6" r="F37"/>
  <c i="1" r="BD59"/>
  <c i="6" r="J34"/>
  <c i="1" r="AW59"/>
  <c i="2" r="F36"/>
  <c i="1" r="BC55"/>
  <c i="4" r="F37"/>
  <c i="1" r="BD57"/>
  <c i="2" r="J34"/>
  <c i="1" r="AW55"/>
  <c i="7" r="F35"/>
  <c i="1" r="BB60"/>
  <c i="7" r="F34"/>
  <c i="1" r="BA60"/>
  <c i="3" r="J34"/>
  <c i="1" r="AW56"/>
  <c i="3" r="F35"/>
  <c i="1" r="BB56"/>
  <c i="4" r="F36"/>
  <c i="1" r="BC57"/>
  <c i="5" r="F35"/>
  <c i="1" r="BB58"/>
  <c i="4" r="F34"/>
  <c i="1" r="BA57"/>
  <c i="5" r="F36"/>
  <c i="1" r="BC58"/>
  <c i="7" r="J34"/>
  <c i="1" r="AW60"/>
  <c i="2" r="F37"/>
  <c i="1" r="BD55"/>
  <c i="2" l="1" r="R91"/>
  <c r="R90"/>
  <c i="6" r="R86"/>
  <c r="R85"/>
  <c i="7" r="T87"/>
  <c r="T86"/>
  <c i="3" r="R89"/>
  <c r="R88"/>
  <c i="7" r="P87"/>
  <c r="P86"/>
  <c i="1" r="AU60"/>
  <c i="3" r="BK89"/>
  <c r="BK88"/>
  <c r="J88"/>
  <c i="2" r="T91"/>
  <c r="T90"/>
  <c i="5" r="R86"/>
  <c r="R85"/>
  <c r="P86"/>
  <c r="P85"/>
  <c i="1" r="AU58"/>
  <c i="7" r="R87"/>
  <c r="R86"/>
  <c i="2" r="P91"/>
  <c r="P90"/>
  <c i="1" r="AU55"/>
  <c i="8" r="R87"/>
  <c r="R86"/>
  <c r="P87"/>
  <c r="P86"/>
  <c i="1" r="AU61"/>
  <c i="2" r="BK91"/>
  <c r="J91"/>
  <c r="J60"/>
  <c i="8" r="BK87"/>
  <c r="J87"/>
  <c r="J60"/>
  <c i="2" r="J92"/>
  <c r="J61"/>
  <c i="4" r="J89"/>
  <c r="J62"/>
  <c i="3" r="J90"/>
  <c r="J61"/>
  <c i="6" r="BK86"/>
  <c r="J86"/>
  <c r="J60"/>
  <c i="8" r="J88"/>
  <c r="J61"/>
  <c i="7" r="BK87"/>
  <c r="J87"/>
  <c r="J60"/>
  <c i="4" r="BK82"/>
  <c r="J82"/>
  <c i="5" r="BK86"/>
  <c r="BK85"/>
  <c r="J85"/>
  <c r="J59"/>
  <c i="3" r="J30"/>
  <c i="1" r="AG56"/>
  <c r="BC54"/>
  <c r="AY54"/>
  <c i="8" r="F33"/>
  <c i="1" r="AZ61"/>
  <c i="6" r="F33"/>
  <c i="1" r="AZ59"/>
  <c r="BB54"/>
  <c r="W31"/>
  <c i="7" r="F33"/>
  <c i="1" r="AZ60"/>
  <c i="8" r="J33"/>
  <c i="1" r="AV61"/>
  <c r="AT61"/>
  <c i="7" r="J33"/>
  <c i="1" r="AV60"/>
  <c r="AT60"/>
  <c i="2" r="F33"/>
  <c i="1" r="AZ55"/>
  <c r="BD54"/>
  <c r="W33"/>
  <c i="2" r="J33"/>
  <c i="1" r="AV55"/>
  <c r="AT55"/>
  <c i="6" r="J33"/>
  <c i="1" r="AV59"/>
  <c r="AT59"/>
  <c i="4" r="J33"/>
  <c i="1" r="AV57"/>
  <c r="AT57"/>
  <c i="5" r="F33"/>
  <c i="1" r="AZ58"/>
  <c i="3" r="F33"/>
  <c i="1" r="AZ56"/>
  <c i="3" r="J33"/>
  <c i="1" r="AV56"/>
  <c r="AT56"/>
  <c i="4" r="J30"/>
  <c i="1" r="AG57"/>
  <c r="BA54"/>
  <c r="AW54"/>
  <c r="AK30"/>
  <c i="4" r="F33"/>
  <c i="1" r="AZ57"/>
  <c i="5" r="J33"/>
  <c i="1" r="AV58"/>
  <c r="AT58"/>
  <c i="3" l="1" r="J39"/>
  <c i="4" r="J39"/>
  <c i="2" r="BK90"/>
  <c r="J90"/>
  <c i="5" r="J86"/>
  <c r="J60"/>
  <c i="3" r="J59"/>
  <c r="J89"/>
  <c r="J60"/>
  <c i="6" r="BK85"/>
  <c r="J85"/>
  <c r="J59"/>
  <c i="8" r="BK86"/>
  <c r="J86"/>
  <c r="J59"/>
  <c i="4" r="J59"/>
  <c i="7" r="BK86"/>
  <c r="J86"/>
  <c r="J59"/>
  <c i="1" r="AN57"/>
  <c r="AN56"/>
  <c i="5" r="J30"/>
  <c i="1" r="AG58"/>
  <c r="AN58"/>
  <c r="AX54"/>
  <c i="2" r="J30"/>
  <c i="1" r="AG55"/>
  <c r="AN55"/>
  <c r="W32"/>
  <c r="AZ54"/>
  <c r="AV54"/>
  <c r="AK29"/>
  <c r="AU54"/>
  <c r="W30"/>
  <c i="2" l="1" r="J59"/>
  <c r="J39"/>
  <c i="5" r="J39"/>
  <c i="6" r="J30"/>
  <c i="1" r="AG59"/>
  <c r="AN59"/>
  <c r="W29"/>
  <c i="8" r="J30"/>
  <c i="1" r="AG61"/>
  <c r="AN61"/>
  <c i="7" r="J30"/>
  <c i="1" r="AG60"/>
  <c r="AN60"/>
  <c r="AT54"/>
  <c i="7" l="1" r="J39"/>
  <c i="6" r="J39"/>
  <c i="8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<sst xmlns="http://schemas.openxmlformats.org/spreadsheetml/2006/main">
  <si>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</si>
  <si>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</si>
  <si>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</si>
  <si>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</si>
  <si>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</si>
  <si>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{76c9b478-a055-40d1-ace0-dc62a248b458}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</si>
  <si>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</si>
  <si>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</si>
  <si>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</si>
  <si>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</si>
  <si>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</si>
  <si>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</si>
  <si>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</si>
  <si>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</si>
  <si>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2017023-VDJH(b)-2020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</si>
  <si>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</si>
  <si>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</si>
  <si>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Vodojem Horská, zásobní řady a splašková kanalizace</t>
  </si>
  <si>
    <t>KSO:</t>
  </si>
  <si>
    <t>827</t>
  </si>
  <si>
    <t>CC-CZ:</t>
  </si>
  <si>
    <t>222</t>
  </si>
  <si>
    <t>Místo:</t>
  </si>
  <si>
    <t>Liberec</t>
  </si>
  <si>
    <t>Datum:</t>
  </si>
  <si>
    <t>26. 10. 2020</t>
  </si>
  <si>
    <t>Zadavatel:</t>
  </si>
  <si>
    <t>IČ:</t>
  </si>
  <si>
    <t>00262978</t>
  </si>
  <si>
    <t>Statutární město Liberec</t>
  </si>
  <si>
    <t>DIČ:</t>
  </si>
  <si>
    <t>CZ00262978</t>
  </si>
  <si>
    <t>Uchazeč:</t>
  </si>
  <si>
    <t>Vyplň údaj</t>
  </si>
  <si>
    <t>Projektant:</t>
  </si>
  <si>
    <t>27497763</t>
  </si>
  <si>
    <t>SNOWPLAN, spol. s r.o.</t>
  </si>
  <si>
    <t>CZ27497763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</si>
  <si>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</si>
  <si>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</si>
  <si>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</si>
  <si>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</si>
  <si>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</si>
  <si>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</si>
  <si>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</si>
  <si>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</si>
  <si>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</si>
  <si>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</si>
  <si>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</si>
  <si>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</si>
  <si>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</si>
  <si>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</si>
  <si>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</si>
  <si>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</si>
  <si>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</si>
  <si>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</si>
  <si>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</si>
  <si>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</si>
  <si>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</si>
  <si>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</si>
  <si>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</si>
  <si>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</si>
  <si>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</si>
  <si>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</si>
  <si>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</si>
  <si>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</si>
  <si>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</si>
  <si>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</si>
  <si>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</si>
  <si>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</si>
  <si>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</si>
  <si>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</si>
  <si>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</si>
  <si>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</si>
  <si>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</si>
  <si>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</si>
  <si>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</si>
  <si>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</si>
  <si>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</si>
  <si>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</si>
  <si>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</si>
  <si>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</si>
  <si>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</si>
  <si>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04 - Vodovodní řady III. TP</t>
  </si>
  <si>
    <t>STA</t>
  </si>
  <si>
    <t>1</t>
  </si>
  <si>
    <t>{a4f3023b-4424-4cf4-bf45-e98eda07157e}</t>
  </si>
  <si>
    <t>2</t>
  </si>
  <si>
    <t>02</t>
  </si>
  <si>
    <t>SO 05 - Splašková kanalizace</t>
  </si>
  <si>
    <t>{19739d21-ca7b-4756-a8e7-196de0c6cedb}</t>
  </si>
  <si>
    <t>03</t>
  </si>
  <si>
    <t>SO 06 - Přeložka sdělovacích kabelů</t>
  </si>
  <si>
    <t>{43894772-de19-4393-964a-a2a68437d46c}</t>
  </si>
  <si>
    <t>04a</t>
  </si>
  <si>
    <t>Oprava povrchů-uznatelné náklady</t>
  </si>
  <si>
    <t>{8c148b7a-edeb-44a9-9a19-413c5a7d7ca4}</t>
  </si>
  <si>
    <t>04b</t>
  </si>
  <si>
    <t>Oprava povrchů-neuznatelné náklady</t>
  </si>
  <si>
    <t>{cbdce757-2c7c-44be-8592-59285b85a243}</t>
  </si>
  <si>
    <t>05a</t>
  </si>
  <si>
    <t>VRN - Vedlejší rozpočtové náklady-uznatelné náklady</t>
  </si>
  <si>
    <t>{21ca85c1-6e14-4439-99f0-9a098ec7f915}</t>
  </si>
  <si>
    <t>05b</t>
  </si>
  <si>
    <t>VRN - Vedlejší rozpočtové náklady-neuznatelné náklady</t>
  </si>
  <si>
    <t>{1845437b-5989-4e8c-bc1a-f2dec2d1dfe5}</t>
  </si>
  <si>
    <t>KRYCÍ LIST SOUPISU PRACÍ</t>
  </si>
  <si>
    <t>Objekt:</t>
  </si>
  <si>
    <t>01 - SO 04 - Vodovodní řady III. TP</t>
  </si>
  <si>
    <t>na základě upřesnění ZD došlo k: nahrazení položky č.13 za položku č.139 nahrazení položky č.95 za položku č.140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</si>
  <si>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</si>
  <si>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</si>
  <si>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</si>
  <si>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</si>
  <si>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</si>
  <si>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</si>
  <si>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</si>
  <si>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</si>
  <si>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</si>
  <si>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</si>
  <si>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  85 - Potrubí z trub litinových</t>
  </si>
  <si>
    <t xml:space="preserve">    8-1 - Trubní vedení - spojovací materiál + zajištění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</si>
  <si>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</si>
  <si>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</si>
  <si>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</si>
  <si>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</si>
  <si>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</si>
  <si>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</si>
  <si>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</si>
  <si>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</si>
  <si>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</si>
  <si>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</si>
  <si>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</si>
  <si>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</si>
  <si>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</si>
  <si>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</si>
  <si>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</si>
  <si>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</si>
  <si>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</si>
  <si>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</si>
  <si>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</si>
  <si>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</si>
  <si>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</si>
  <si>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</si>
  <si>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</si>
  <si>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</si>
  <si>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CS ÚRS 2020 02</t>
  </si>
  <si>
    <t>4</t>
  </si>
  <si>
    <t>-1855046053</t>
  </si>
  <si>
    <t>PP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</si>
  <si>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</si>
  <si>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PSC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</si>
  <si>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</si>
  <si>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119001402</t>
  </si>
  <si>
    <t>Dočasné zajištění potrubí ocelového nebo litinového DN do 500 mm</t>
  </si>
  <si>
    <t>-1510262794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</si>
  <si>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</si>
  <si>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3</t>
  </si>
  <si>
    <t>119001405</t>
  </si>
  <si>
    <t>Dočasné zajištění potrubí z PE DN do 200 mm</t>
  </si>
  <si>
    <t>716571347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</si>
  <si>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</si>
  <si>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</si>
  <si>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</t>
  </si>
  <si>
    <t>1541777506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</si>
  <si>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</si>
  <si>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5</t>
  </si>
  <si>
    <t>119001421</t>
  </si>
  <si>
    <t>Dočasné zajištění kabelů a kabelových tratí ze 3 volně ložených kabelů</t>
  </si>
  <si>
    <t>363488154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</si>
  <si>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</si>
  <si>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6</t>
  </si>
  <si>
    <t>131251202</t>
  </si>
  <si>
    <t>Hloubení jam zapažených v hornině třídy těžitelnosti I, skupiny 3 objem do 50 m3 strojně</t>
  </si>
  <si>
    <t>m3</t>
  </si>
  <si>
    <t>-941099390</t>
  </si>
  <si>
    <t>Hloubení zapažených jam a zářezů strojně s urovnáním dna do předepsaného profilu a spádu v hornině třídy těžitelnosti I skupiny 3 přes 20 do 50 m3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</si>
  <si>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</si>
  <si>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VV</t>
  </si>
  <si>
    <t>"pr.hl." 3,5</t>
  </si>
  <si>
    <t>Mezisoučet</t>
  </si>
  <si>
    <t>"RŠ" 5,0*4,0*3,5</t>
  </si>
  <si>
    <t>"kom" -(5,0*4,0*0,44)</t>
  </si>
  <si>
    <t>"hloubení jam 50%" 61,2*0,5</t>
  </si>
  <si>
    <t>7</t>
  </si>
  <si>
    <t>131351202</t>
  </si>
  <si>
    <t>Hloubení jam zapažených v hornině třídy těžitelnosti II, skupiny 4 objem do 50 m3 strojně</t>
  </si>
  <si>
    <t>1563735816</t>
  </si>
  <si>
    <t>Hloubení zapažených jam a zářezů strojně s urovnáním dna do předepsaného profilu a spádu v hornině třídy těžitelnosti II skupiny 4 přes 20 do 50 m3</t>
  </si>
  <si>
    <t>8</t>
  </si>
  <si>
    <t>132254205</t>
  </si>
  <si>
    <t>Hloubení zapažených rýh š do 2000 mm v hornině třídy těžitelnosti I, skupiny 3 objem do 1000 m3</t>
  </si>
  <si>
    <t>363923177</t>
  </si>
  <si>
    <t>Hloubení zapažených rýh šířky přes 800 do 2 000 mm strojně s urovnáním dna do předepsaného profilu a spádu v hornině třídy těžitelnosti I skupiny 3 přes 500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</si>
  <si>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</si>
  <si>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"pr.hl. DN80" 1,58</t>
  </si>
  <si>
    <t>"pr.hl. DN100" 1,63</t>
  </si>
  <si>
    <t>"pr.hl. DN200" 1,66</t>
  </si>
  <si>
    <t>"V-III.-1 DN200" 1153,8*0,9*1,66</t>
  </si>
  <si>
    <t>"V-III.-1 DN100" 14,5*0,8*1,63</t>
  </si>
  <si>
    <t>"V-III.-1/1 DN200" 337,7*0,9*1,66</t>
  </si>
  <si>
    <t>"V-III.-1/2 DN80" 158,6*0,8*1,58</t>
  </si>
  <si>
    <t>"V-III.-1/2.1 DN80" 65,0*0,8*1,58</t>
  </si>
  <si>
    <t>"propoje DN80" 14,1*0,8*1,58</t>
  </si>
  <si>
    <t>"šoupě Michelský vrch" 2,0*2,0*1,8</t>
  </si>
  <si>
    <t>"kom" -((237,8*0,8*0,44)+(12,5*0,8*0,44)+(1159,9*0,9*0,44)+(2,0*2,0*0,44))</t>
  </si>
  <si>
    <t>"štěrk" -(21,3*0,9*0,4)</t>
  </si>
  <si>
    <t>"cesta" -(40,3*0,9*0,3)</t>
  </si>
  <si>
    <t>"ornice" -((2,0*0,8*0,15)+(204,2*0,9*0,15))</t>
  </si>
  <si>
    <t>"hloubení rýh 50%" 1959,319*0,5</t>
  </si>
  <si>
    <t>9</t>
  </si>
  <si>
    <t>132354205</t>
  </si>
  <si>
    <t>Hloubení zapažených rýh š do 2000 mm v hornině třídy těžitelnosti II, skupiny 4 objem do 1000 m3</t>
  </si>
  <si>
    <t>457937139</t>
  </si>
  <si>
    <t>Hloubení zapažených rýh šířky přes 800 do 2 000 mm strojně s urovnáním dna do předepsaného profilu a spádu v hornině třídy těžitelnosti II skupiny 4 přes 500 do 1 000 m3</t>
  </si>
  <si>
    <t>10</t>
  </si>
  <si>
    <t>151101101</t>
  </si>
  <si>
    <t>Zřízení příložného pažení a rozepření stěn rýh hl do 2 m</t>
  </si>
  <si>
    <t>m2</t>
  </si>
  <si>
    <t>994738105</t>
  </si>
  <si>
    <t>Zřízení pažení a rozepření stěn rýh pro podzemní vedení příložné pro jakoukoliv mezerovitost, hloubky do 2 m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</si>
  <si>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</si>
  <si>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"šoupě Michelský vrch" 4,0*2,0*1,8</t>
  </si>
  <si>
    <t>"RŠ" 2,0*(5,0*3,5+4,0*3,5)</t>
  </si>
  <si>
    <t>11</t>
  </si>
  <si>
    <t>151101111</t>
  </si>
  <si>
    <t>Odstranění příložného pažení a rozepření stěn rýh hl do 2 m</t>
  </si>
  <si>
    <t>1230936936</t>
  </si>
  <si>
    <t>Odstranění pažení a rozepření stěn rýh pro podzemní vedení s uložením materiálu na vzdálenost do 3 m od kraje výkopu příložné, hloubky do 2 m</t>
  </si>
  <si>
    <t>12</t>
  </si>
  <si>
    <t>151811131</t>
  </si>
  <si>
    <t>Osazení pažicího boxu hl výkopu do 4 m š do 1,2 m</t>
  </si>
  <si>
    <t>1828121244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</si>
  <si>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</si>
  <si>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 m2 celkové zapažené plochy (započítávají se obě strany výkopu)._x000d_
</t>
  </si>
  <si>
    <t>"V-III.-1 DN200" 1158,8*2,0*1,66</t>
  </si>
  <si>
    <t>"V-III.-1 DN100" 14,5*2,0*1,63</t>
  </si>
  <si>
    <t>"V-III.-1/1 DN200" 337,7*2,0*1,66</t>
  </si>
  <si>
    <t>"V-III.-1/2 DN80" 158,6*2,0*1,58</t>
  </si>
  <si>
    <t>"V-III.-1/2.1 DN80" 65,0*2,0*1,58</t>
  </si>
  <si>
    <t>"propoje DN80" 14,1*2,0*1,58</t>
  </si>
  <si>
    <t>139</t>
  </si>
  <si>
    <t>151811231</t>
  </si>
  <si>
    <t>Odstranění pažicího boxu hl výkopu do 4 m š do 1,2 m</t>
  </si>
  <si>
    <t>-33926520</t>
  </si>
  <si>
    <t>Odstranění pažicích boxů pro pažení a rozepření stěn rýh podzemního vedení hloubka výkopu do 4 m, šířka do 1,2 m</t>
  </si>
  <si>
    <t>14</t>
  </si>
  <si>
    <t>162351104</t>
  </si>
  <si>
    <t>Vodorovné přemístění do 1000 m výkopku/sypaniny z horniny třídy těžitelnosti I, skupiny 1 až 3</t>
  </si>
  <si>
    <t>-678523868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</si>
  <si>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</si>
  <si>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</si>
  <si>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na mezideponii"</t>
  </si>
  <si>
    <t>"výkop" 1010,26</t>
  </si>
  <si>
    <t>Součet</t>
  </si>
  <si>
    <t>162351124</t>
  </si>
  <si>
    <t>Vodorovné přemístění do 1000 m výkopku/sypaniny z hornin třídy těžitelnosti II, skupiny 4 a 5</t>
  </si>
  <si>
    <t>1381779686</t>
  </si>
  <si>
    <t>Vodorovné přemístění výkopku nebo sypaniny po suchu na obvyklém dopravním prostředku, bez naložení výkopku, avšak se složením bez rozhrnutí z horniny třídy těžitelnosti II na vzdálenost skupiny 4 a 5 na vzdálenost přes 500 do 1 000 m</t>
  </si>
  <si>
    <t>"odvoz z mezideponie"</t>
  </si>
  <si>
    <t>"zpětný zásyp" 590,831</t>
  </si>
  <si>
    <t>16</t>
  </si>
  <si>
    <t>162751113</t>
  </si>
  <si>
    <t>Vodorovné přemístění do 6000 m výkopku/sypaniny z horniny třídy těžitelnosti I, skupiny 1 až 3</t>
  </si>
  <si>
    <t>-438834887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</si>
  <si>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</si>
  <si>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"odvoz na skládku výkopku na vzdálenost 6 km"</t>
  </si>
  <si>
    <t>"hloubení jam"</t>
  </si>
  <si>
    <t>"hloubení rýh"</t>
  </si>
  <si>
    <t>"hloubení rýh 50%" 2020,519*0,5</t>
  </si>
  <si>
    <t>17</t>
  </si>
  <si>
    <t>162751133</t>
  </si>
  <si>
    <t>Vodorovné přemístění do 6000 m výkopku/sypaniny z horniny třídy těžitelnosti II, skupiny 4 a 5</t>
  </si>
  <si>
    <t>1950296204</t>
  </si>
  <si>
    <t>Vodorovné přemístění výkopku nebo sypaniny po suchu na obvyklém dopravním prostředku, bez naložení výkopku, avšak se složením bez rozhrnutí z horniny třídy těžitelnosti II na vzdálenost skupiny 4 a 5 na vzdálenost přes 5 000 do 6 000 m</t>
  </si>
  <si>
    <t>"zpětný zásyp" -590,831</t>
  </si>
  <si>
    <t>18</t>
  </si>
  <si>
    <t>166151101</t>
  </si>
  <si>
    <t>Přehození neulehlého výkopku z horniny třídy těžitelnosti I, skupiny 1 až 3 strojně</t>
  </si>
  <si>
    <t>1557805864</t>
  </si>
  <si>
    <t>Přehození neulehlého výkopku strojně z horniny třídy těžitelnosti I, skupiny 1 až 3</t>
  </si>
  <si>
    <t xml:space="preserve">Poznámka k souboru cen:_x000d_
1. Ceny jsou určeny pro přehození výkopku na vzdálenost do 3 m vodorovně a do 1,5 m svisle, měřeno mezi těžišti hromad._x000d_
2. Množství měrných jednotek se určí v rostlém stavu horniny._x000d_
</t>
  </si>
  <si>
    <t>19</t>
  </si>
  <si>
    <t>166151111</t>
  </si>
  <si>
    <t>Přehození neulehlého výkopku z horniny třídy těžitelnosti II, skupiny 4 a 5 strojně</t>
  </si>
  <si>
    <t>-1046058008</t>
  </si>
  <si>
    <t>Přehození neulehlého výkopku strojně z horniny třídy těžitelnosti II, skupiny 4 a 5</t>
  </si>
  <si>
    <t>20</t>
  </si>
  <si>
    <t>167151111</t>
  </si>
  <si>
    <t>Nakládání výkopku z hornin třídy těžitelnosti I, skupiny 1 až 3 přes 100 m3</t>
  </si>
  <si>
    <t>-1034089232</t>
  </si>
  <si>
    <t>Nakládání, skládání a překládání neulehlého výkopku nebo sypaniny strojně nakládání, množství přes 100 m3, z hornin třídy těžitelnosti I, skupiny 1 až 3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</si>
  <si>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</si>
  <si>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"přebytečný výkopek" 1010,26</t>
  </si>
  <si>
    <t>167151112</t>
  </si>
  <si>
    <t>Nakládání výkopku z hornin třídy těžitelnosti II, skupiny 4 a 5 přes 100 m3</t>
  </si>
  <si>
    <t>1398384719</t>
  </si>
  <si>
    <t>Nakládání, skládání a překládání neulehlého výkopku nebo sypaniny strojně nakládání, množství přes 100 m3, z hornin třídy těžitelnosti II, skupiny 4 a 5</t>
  </si>
  <si>
    <t>"přebytečný výkopek" 419,429</t>
  </si>
  <si>
    <t>22</t>
  </si>
  <si>
    <t>171201201</t>
  </si>
  <si>
    <t>Uložení sypaniny na skládky nebo meziskládky</t>
  </si>
  <si>
    <t>448290800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</si>
  <si>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</si>
  <si>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</si>
  <si>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"výkop" 2020,519</t>
  </si>
  <si>
    <t>23</t>
  </si>
  <si>
    <t>171201221</t>
  </si>
  <si>
    <t>Poplatek za uložení na skládce (skládkovné) zeminy a kamení kód odpadu 17 05 04</t>
  </si>
  <si>
    <t>t</t>
  </si>
  <si>
    <t>-283775380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</si>
  <si>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</si>
  <si>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</si>
  <si>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"měrná hmotnost 1,8 CÚ2019" 1429,688*1,8</t>
  </si>
  <si>
    <t>24</t>
  </si>
  <si>
    <t>171251101</t>
  </si>
  <si>
    <t>Uložení sypaniny do násypů nezhutněných strojně</t>
  </si>
  <si>
    <t>-1320065761</t>
  </si>
  <si>
    <t>Uložení sypanin do násypů strojně s rozprostřením sypaniny ve vrstvách a s hrubým urovnáním nezhutněných jakékoliv třídy těžitelnosti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</si>
  <si>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</si>
  <si>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"přebytečný výkopek" 2020,519-590,831</t>
  </si>
  <si>
    <t>25</t>
  </si>
  <si>
    <t>174101101</t>
  </si>
  <si>
    <t>Zásyp jam, šachet rýh nebo kolem objektů sypaninou se zhutněním</t>
  </si>
  <si>
    <t>1077410521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</si>
  <si>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</si>
  <si>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</si>
  <si>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"lože" -233,155</t>
  </si>
  <si>
    <t>"obsyp" -568,567</t>
  </si>
  <si>
    <t>"bet. bloky" -14,87</t>
  </si>
  <si>
    <t>"bet.deska" -1,404</t>
  </si>
  <si>
    <t>"podklad ŠD" -1,277</t>
  </si>
  <si>
    <t>"RŠ" -19,584</t>
  </si>
  <si>
    <t>26</t>
  </si>
  <si>
    <t>M</t>
  </si>
  <si>
    <t>58344171</t>
  </si>
  <si>
    <t>štěrkodrť frakce 0/32</t>
  </si>
  <si>
    <t>-1525540221</t>
  </si>
  <si>
    <t>"měrná hmotnost 2,0, zásyp 50%" 590,831*2,0</t>
  </si>
  <si>
    <t>27</t>
  </si>
  <si>
    <t>1143665291</t>
  </si>
  <si>
    <t>28</t>
  </si>
  <si>
    <t>175151101</t>
  </si>
  <si>
    <t>Obsypání potrubí strojně sypaninou bez prohození, uloženou do 3 m</t>
  </si>
  <si>
    <t>-2019852187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</si>
  <si>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</si>
  <si>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</si>
  <si>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"V-III.-1 DN200" 1158,8*0,9*0,5</t>
  </si>
  <si>
    <t>"V-III.-1 DN100" 14,5*0,8*0,4</t>
  </si>
  <si>
    <t>"V-III.-1/1 DN200" 337,7*0,9*0,05</t>
  </si>
  <si>
    <t>"V-III.-1/2 DN80" 158,6*0,8*0,38</t>
  </si>
  <si>
    <t>"V-III.-1/2.1 DN80" 65,0*0,8*0,38</t>
  </si>
  <si>
    <t>"propoje DN80" 14,1*0,8*0,38</t>
  </si>
  <si>
    <t>"šoupě Michelský vrch" 2,0*2,0*0,5</t>
  </si>
  <si>
    <t>"objem potrubí DN200" -(3,14*(0,1)^2*1496,5)</t>
  </si>
  <si>
    <t>29</t>
  </si>
  <si>
    <t>583373030</t>
  </si>
  <si>
    <t>štěrkopísek frakce 0/8</t>
  </si>
  <si>
    <t>2100591774</t>
  </si>
  <si>
    <t>"měr. hmotnost 2,0" 568,567*2,0</t>
  </si>
  <si>
    <t>30</t>
  </si>
  <si>
    <t>pol1</t>
  </si>
  <si>
    <t>Dočasné zajištění inženýrských sítí</t>
  </si>
  <si>
    <t>938096850</t>
  </si>
  <si>
    <t>Zakládání</t>
  </si>
  <si>
    <t>31</t>
  </si>
  <si>
    <t>212755214</t>
  </si>
  <si>
    <t>Trativody z drenážních trubek plastových flexibilních D 100 mm bez lože</t>
  </si>
  <si>
    <t>1592599164</t>
  </si>
  <si>
    <t>Trativody bez lože z drenážních trubek plastových flexibilních D 100 mm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</si>
  <si>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</si>
  <si>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"V-III.-1 DN200" 1158,8</t>
  </si>
  <si>
    <t>"V-III.-1/1 DN200" 337,7</t>
  </si>
  <si>
    <t>"V-III.-1/2 DN80" 158,6</t>
  </si>
  <si>
    <t>"V-III.-1/2.1 DN80" 65,0</t>
  </si>
  <si>
    <t>"propoje DN80" 10,5</t>
  </si>
  <si>
    <t>"propoje DN100" 14,5</t>
  </si>
  <si>
    <t>32</t>
  </si>
  <si>
    <t>278381136</t>
  </si>
  <si>
    <t>Základy pod technologická zařízení půdorysné plochy do 0,25 m2 z betonu prostého tř. C 25/30</t>
  </si>
  <si>
    <t>1499095183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</si>
  <si>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0,09 do 0,25 m2 tř. C 25/30</t>
  </si>
  <si>
    <t xml:space="preserve">Poznámka k souboru cen:_x000d_
1. Základ o půdorysné ploše přes 2 m2 se oceňuje příslušnými cenami jednotlivých konstrukčních prvků._x000d_
</t>
  </si>
  <si>
    <t>(3,14*(0,15)^2*0,63)</t>
  </si>
  <si>
    <t>Svislé a kompletní konstrukce</t>
  </si>
  <si>
    <t>33</t>
  </si>
  <si>
    <t>3861201-R1</t>
  </si>
  <si>
    <t>Montáž ŽB regulační šachty</t>
  </si>
  <si>
    <t>kus</t>
  </si>
  <si>
    <t>974553027</t>
  </si>
  <si>
    <t>34</t>
  </si>
  <si>
    <t>386RŠ</t>
  </si>
  <si>
    <t>Regulační šachta - 3,1*2,1*2,09 m</t>
  </si>
  <si>
    <t>-1762438658</t>
  </si>
  <si>
    <t>P</t>
  </si>
  <si>
    <t xml:space="preserve">Poznámka k položce:_x000d_
ŽB nádrž 3,1*2,1*2,09 m_x000d_
vč. poplastovaná stupadla_x000d_
spojovací a těsnící materiál_x000d_
zákrytová deska_x000d_
_x000d_
</t>
  </si>
  <si>
    <t>35</t>
  </si>
  <si>
    <t>389381001</t>
  </si>
  <si>
    <t>Dobetonování prefabrikovaných konstrukcí</t>
  </si>
  <si>
    <t>1059377628</t>
  </si>
  <si>
    <t xml:space="preserve">Poznámka k souboru cen:_x000d_
1. V ceně jsou započteny i náklady na bednění._x000d_
2. V ceně nejsou započteny náklady na výztuž, která se oceňuje cenou 389 36-1001 Doplňující výztuž prefabrikovaných konstrukcí._x000d_
</t>
  </si>
  <si>
    <t>Poznámka k položce:_x000d_
ryhletushnoucí směs z vodostavebního betonu HV4 B20</t>
  </si>
  <si>
    <t>2,0*((3,14*(0,15)^2*0,15)-(3,14*(0,111)^2*0,15))</t>
  </si>
  <si>
    <t>36</t>
  </si>
  <si>
    <t>2455152-R12</t>
  </si>
  <si>
    <t xml:space="preserve">profil těsnící bobtnající š.20 mm  bal. 10 m</t>
  </si>
  <si>
    <t>1306210442</t>
  </si>
  <si>
    <t xml:space="preserve">materiály pomocné chemické pro výrobu stavební a pro příbuzné obory stavební chemie profily těsnící bobtnající š.20 mm  bal. 10 m</t>
  </si>
  <si>
    <t>Poznámka k položce:_x000d_
Těsnicí bobtnající profil nerozpustný ve vodě, při styku s vodou bobtná. dvojitě bobtnající profil s nosným dutým jádrem</t>
  </si>
  <si>
    <t>Vodorovné konstrukce</t>
  </si>
  <si>
    <t>37</t>
  </si>
  <si>
    <t>451541111</t>
  </si>
  <si>
    <t>Lože pod potrubí otevřený výkop ze štěrkodrtě</t>
  </si>
  <si>
    <t>-2046504274</t>
  </si>
  <si>
    <t>Lože pod potrubí, stoky a drobné objekty v otevřeném výkopu ze štěrkodrtě 0-63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</si>
  <si>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</si>
  <si>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"RŠ" 3,8*2,8*0,12</t>
  </si>
  <si>
    <t>38</t>
  </si>
  <si>
    <t>451573111</t>
  </si>
  <si>
    <t>Lože pod potrubí otevřený výkop ze štěrkopísku</t>
  </si>
  <si>
    <t>-489554504</t>
  </si>
  <si>
    <t>Lože pod potrubí, stoky a drobné objekty v otevřeném výkopu z písku a štěrkopísku do 63 mm</t>
  </si>
  <si>
    <t>"V-III.-1 DN200" 1158,8*0,9*0,15</t>
  </si>
  <si>
    <t>"V-III.-1 DN100" 14,5*0,8*0,15</t>
  </si>
  <si>
    <t>"V-III.-1/1 DN200" 337,7*0,9*0,15</t>
  </si>
  <si>
    <t>"V-III.-1/2 DN80" 158,6*0,8*0,15</t>
  </si>
  <si>
    <t>"V-III.-1/2.1 DN80" 65,0*0,8*0,15</t>
  </si>
  <si>
    <t>"propoje DN80" 14,1*0,8*0,15</t>
  </si>
  <si>
    <t>"šoupě Michelský vrch" 2,0*2,0*0,15</t>
  </si>
  <si>
    <t>"RŠ" 3,5*2,5*0,03</t>
  </si>
  <si>
    <t>39</t>
  </si>
  <si>
    <t>452313141</t>
  </si>
  <si>
    <t>Podkladní bloky z betonu prostého tř. C 16/20 otevřený výkop</t>
  </si>
  <si>
    <t>388241823</t>
  </si>
  <si>
    <t>Podkladní a zajišťovací konstrukce z betonu prostého v otevřeném výkopu bloky pro potrubí z betonu tř. C 16/20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</si>
  <si>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</si>
  <si>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"DN80-30°" (0,18*0,28*0,6)*1,0</t>
  </si>
  <si>
    <t>"DN80-90°" (0,59*0,28*0,364)*3,0</t>
  </si>
  <si>
    <t>"DN80-TKUS" (0,43*0,28*0,583)*1,0</t>
  </si>
  <si>
    <t>"DN100-90°" (0,77*0,3*1,212)*1,0</t>
  </si>
  <si>
    <t>"DN200-11°" (0,3*0,4*0,75)*13,0</t>
  </si>
  <si>
    <t>"DN200-22°" (0,56*0,4*0,848)*6,0</t>
  </si>
  <si>
    <t>"DN200-30°" (0,56*0,4*0,848)*9,0</t>
  </si>
  <si>
    <t>"DN200-45°" (0,87*0,5*0,966)*2,0</t>
  </si>
  <si>
    <t>"DN200-90°" (1,46*0,5*1,603)*1,0</t>
  </si>
  <si>
    <t>"DN200-TKUS" (1,09*0,5*1,688)*9,0</t>
  </si>
  <si>
    <t>40</t>
  </si>
  <si>
    <t>452321171</t>
  </si>
  <si>
    <t>Podkladní desky ze ŽB tř. C 30/37 otevřený výkop</t>
  </si>
  <si>
    <t>-1909148494</t>
  </si>
  <si>
    <t>Podkladní a zajišťovací konstrukce z betonu železového v otevřeném výkopu desky pod potrubí, stoky a drobné objekty z betonu tř. C 30/37</t>
  </si>
  <si>
    <t>"podklad RŠ" 3,6*2,6*0,15</t>
  </si>
  <si>
    <t>41</t>
  </si>
  <si>
    <t>452351101</t>
  </si>
  <si>
    <t>Bednění podkladních desek nebo bloků nebo sedlového lože otevřený výkop</t>
  </si>
  <si>
    <t>-1243534866</t>
  </si>
  <si>
    <t>Bednění podkladních a zajišťovacích konstrukcí v otevřeném výkopu desek nebo sedlových loží pod potrubí, stoky a drobné objekty</t>
  </si>
  <si>
    <t>"podkladní deska" 2,0*(3,6*0,15+2,6*0,15)</t>
  </si>
  <si>
    <t>42</t>
  </si>
  <si>
    <t>452353101</t>
  </si>
  <si>
    <t>Bednění podkladních bloků otevřený výkop</t>
  </si>
  <si>
    <t>-595822625</t>
  </si>
  <si>
    <t>Bednění podkladních a zajišťovacích konstrukcí v otevřeném výkopu bloků pro potrubí</t>
  </si>
  <si>
    <t>"DN80-30°" ((0,18*0,6+0,28*0,6))*1,0</t>
  </si>
  <si>
    <t>"DN80-90°" ((0,59*0,364+0,28*0,364))*3,0</t>
  </si>
  <si>
    <t>"DN80-TKUS" ((0,43*0,583+0,28*0,583))*1,0</t>
  </si>
  <si>
    <t>"DN100-90°" ((0,77*1,212+0,3*1,212))*1,0</t>
  </si>
  <si>
    <t>"DN200-11°" ((0,3*0,75+0,4*0,75))*13,0</t>
  </si>
  <si>
    <t>"DN200-22°" ((0,56*0,848+0,4*0,848))*6,0</t>
  </si>
  <si>
    <t>"DN200-30°" ((0,56*0,848+0,4*0,848))*9,0</t>
  </si>
  <si>
    <t>"DN200-45°" ((0,87*0,966+0,5*0,966))*2,0</t>
  </si>
  <si>
    <t>"DN200-90°" ((1,46*1,603+0,5*1,603))*1,0</t>
  </si>
  <si>
    <t>"DN200-TKUS" ((1,09*1,688+0,5*1,688))*9,0</t>
  </si>
  <si>
    <t>43</t>
  </si>
  <si>
    <t>452368113</t>
  </si>
  <si>
    <t>Výztuž podkladních desek nebo bloků nebo pražců otevřený výkop z betonářské oceli 10 505</t>
  </si>
  <si>
    <t>-47763795</t>
  </si>
  <si>
    <t>Výztuž podkladních desek, bloků nebo pražců v otevřeném výkopu z betonářské oceli 10 505 (R) nebo BSt 500</t>
  </si>
  <si>
    <t>"měrná hmotnost 40,0 kg/m3" 1,404*0,04</t>
  </si>
  <si>
    <t>Trubní vedení</t>
  </si>
  <si>
    <t>44</t>
  </si>
  <si>
    <t>552-R1</t>
  </si>
  <si>
    <t>Krácení litinového potrubí DN80</t>
  </si>
  <si>
    <t>ks</t>
  </si>
  <si>
    <t>-1898041814</t>
  </si>
  <si>
    <t>45</t>
  </si>
  <si>
    <t>552-R2</t>
  </si>
  <si>
    <t>Krácení litinového potrubí DN100</t>
  </si>
  <si>
    <t>-1069753015</t>
  </si>
  <si>
    <t>46</t>
  </si>
  <si>
    <t>552-R3</t>
  </si>
  <si>
    <t>Krácení litinového potrubí DN200</t>
  </si>
  <si>
    <t>-2130929902</t>
  </si>
  <si>
    <t>47</t>
  </si>
  <si>
    <t>851241131</t>
  </si>
  <si>
    <t>Montáž potrubí z trub litinových hrdlových s integrovaným těsněním otevřený výkop DN 80</t>
  </si>
  <si>
    <t>914010116</t>
  </si>
  <si>
    <t>Montáž potrubí z trub litinových tlakových hrdlových v otevřeném výkopu s integrovaným těsněním DN 80</t>
  </si>
  <si>
    <t xml:space="preserve">Poznámka k souboru cen:_x000d_
1. V cenách souboru cen nejsou započteny náklady na:_x000d_
a) dodání potrubí; toto se oceňuje ve specifikaci,_x000d_
b) montáž tvarovek,_x000d_
c) podkladní konstrukci ze štěrkopísku - podkladní vrstva ze štěrkopísku se oceňue cenou 564 28-1111 Podklad ze štěrkopísku,_x000d_
d) zásyp potrubí, který se oceňuje cenami souboru 174 ..-.... Zásyp sypaninou z jakékoliv horniny, katalogu 800-1 Zemní práce části A 07._x000d_
2. Ceny montáže potrubí -1131 jsou určeny pro systémy těsněné elastickými kroužky a -1211 těsnícími kroužky a zámkovým spojem. Tyto se také oceňují ve specifikaci, nejsou-li zahrnuty již v ceně dodávky trub._x000d_
</t>
  </si>
  <si>
    <t>48</t>
  </si>
  <si>
    <t>55254080</t>
  </si>
  <si>
    <t>trouba vodovodní litinová hrdlová hrdlová Zn+Al povlak K9 dl 6m DN 80</t>
  </si>
  <si>
    <t>128</t>
  </si>
  <si>
    <t>1559343018</t>
  </si>
  <si>
    <t>"V-III.-1/2" 158,6</t>
  </si>
  <si>
    <t>"V-III.-1/2.1" 65,0</t>
  </si>
  <si>
    <t>"doměrek" 3,0*0,5</t>
  </si>
  <si>
    <t>225,1*1,01 'Přepočtené koeficientem množství</t>
  </si>
  <si>
    <t>49</t>
  </si>
  <si>
    <t>552911-R2</t>
  </si>
  <si>
    <t>kroužek zámkový gumový STANDARD Vi/Vin DN 80</t>
  </si>
  <si>
    <t>1754166245</t>
  </si>
  <si>
    <t>Kroužek STD Vi DN 80,těsnící se zámky NG</t>
  </si>
  <si>
    <t>50</t>
  </si>
  <si>
    <t>851261131.1</t>
  </si>
  <si>
    <t>Montáž potrubí z trub litinových hrdlových s integrovaným těsněním otevřený výkop DN 100</t>
  </si>
  <si>
    <t>328502388</t>
  </si>
  <si>
    <t>Montáž potrubí z trub litinových tlakových hrdlových v otevřeném výkopu s integrovaným těsněním DN 100</t>
  </si>
  <si>
    <t>51</t>
  </si>
  <si>
    <t>55254081</t>
  </si>
  <si>
    <t>trouba vodovodní litinová hrdlová hrdlová Zn+Al povlak K9 dl 6m DN 100</t>
  </si>
  <si>
    <t>-497343451</t>
  </si>
  <si>
    <t>"odečteno digitálně"</t>
  </si>
  <si>
    <t>"V-III.-1" 14,5</t>
  </si>
  <si>
    <t>"doměrek" 2,0*0,5</t>
  </si>
  <si>
    <t>15,5*1,01 'Přepočtené koeficientem množství</t>
  </si>
  <si>
    <t>52</t>
  </si>
  <si>
    <t>552911-R1</t>
  </si>
  <si>
    <t>kroužek zámkový gumový STANDARD Vi/Vin DN 100</t>
  </si>
  <si>
    <t>1632661815</t>
  </si>
  <si>
    <t>Kroužek STD Vi DN 100,těsnící se zámky NG</t>
  </si>
  <si>
    <t>53</t>
  </si>
  <si>
    <t>851351131</t>
  </si>
  <si>
    <t>Montáž potrubí z trub litinových hrdlových s integrovaným těsněním otevřený výkop DN 200</t>
  </si>
  <si>
    <t>448482388</t>
  </si>
  <si>
    <t>Montáž potrubí z trub litinových tlakových hrdlových v otevřeném výkopu s integrovaným těsněním DN 200</t>
  </si>
  <si>
    <t>54</t>
  </si>
  <si>
    <t>55254084</t>
  </si>
  <si>
    <t>trouba vodovodní litinová hrdlová hrdlová Zn+Al povlak K9 dl 6m DN 200</t>
  </si>
  <si>
    <t>2847826</t>
  </si>
  <si>
    <t>"V-III.-1" 1158,8</t>
  </si>
  <si>
    <t>"V-III.-1/1" 337,7</t>
  </si>
  <si>
    <t>1497,5*1,01 'Přepočtené koeficientem množství</t>
  </si>
  <si>
    <t>55</t>
  </si>
  <si>
    <t>552911-R3</t>
  </si>
  <si>
    <t>kroužek zámkový gumový STANDARD Vi/Vin DN 200</t>
  </si>
  <si>
    <t>-995211271</t>
  </si>
  <si>
    <t>Kroužek STD Vi DN 200,těsnící se zámky NG</t>
  </si>
  <si>
    <t>56</t>
  </si>
  <si>
    <t>857241131</t>
  </si>
  <si>
    <t>Montáž litinových tvarovek jednoosých hrdlových otevřený výkop s integrovaným těsněním DN 80</t>
  </si>
  <si>
    <t>865486828</t>
  </si>
  <si>
    <t>Montáž litinových tvarovek na potrubí litinovém tlakovém jednoosých na potrubí z trub hrdlových v otevřeném výkopu, kanálu nebo v šachtě s integrovaným těsněním DN 80</t>
  </si>
  <si>
    <t xml:space="preserve">Poznámka k souboru cen:_x000d_
1. V cenách souboru cen nejsou započteny náklady na:_x000d_
a) dodání tvarovek; tyto se oceňují ve specifikaci,_x000d_
b) podkladní konstrukci ze štěrkopísku - podkladní vrstva ze štěrkopísku se oceňuje cenou 564 28-111 Podklad ze štěrkopísku._x000d_
2. V cenách 857 ..-1141, -1151, -3141 a -3151 nejsou započteny náklady nadodání těsnících nebo zámkových kroužků; tyto se oceňují ve specifikaci._x000d_
</t>
  </si>
  <si>
    <t>57</t>
  </si>
  <si>
    <t>9.4.4.80</t>
  </si>
  <si>
    <t>Univerzální jištěná spojka, DN 80, rozsah 82-106 mm</t>
  </si>
  <si>
    <t>-1281724291</t>
  </si>
  <si>
    <t>58</t>
  </si>
  <si>
    <t>50.5.8030</t>
  </si>
  <si>
    <t>tvarovka litinová, MK, koleno hrdlové s hladkým koncem 30°, DN 80</t>
  </si>
  <si>
    <t>1917784229</t>
  </si>
  <si>
    <t>59</t>
  </si>
  <si>
    <t>857242122</t>
  </si>
  <si>
    <t>Montáž litinových tvarovek jednoosých přírubových otevřený výkop DN 80</t>
  </si>
  <si>
    <t>-1712456442</t>
  </si>
  <si>
    <t>Montáž litinových tvarovek na potrubí litinovém tlakovém jednoosých na potrubí z trub přírubových v otevřeném výkopu, kanálu nebo v šachtě DN 80</t>
  </si>
  <si>
    <t>60</t>
  </si>
  <si>
    <t>50.20.80.2000</t>
  </si>
  <si>
    <t>tvarovka litinová, FF, tvarovka přímá, DN 80/2000</t>
  </si>
  <si>
    <t>-2029565336</t>
  </si>
  <si>
    <t>61</t>
  </si>
  <si>
    <t>50.1.3.80</t>
  </si>
  <si>
    <t>tvarovka litinová, N, přírubové patkové koleno, DN 80</t>
  </si>
  <si>
    <t>-609203511</t>
  </si>
  <si>
    <t>62</t>
  </si>
  <si>
    <t>50.9.80</t>
  </si>
  <si>
    <t>tvarovka litinová, EU, přírubová tvarovka s hrdlem, DN80</t>
  </si>
  <si>
    <t>-838395632</t>
  </si>
  <si>
    <t>63</t>
  </si>
  <si>
    <t>857243131</t>
  </si>
  <si>
    <t>Montáž litinových tvarovek odbočných hrdlových otevřený výkop s integrovaným těsněním DN 80</t>
  </si>
  <si>
    <t>1306505847</t>
  </si>
  <si>
    <t>Montáž litinových tvarovek na potrubí litinovém tlakovém odbočných na potrubí z trub hrdlových v otevřeném výkopu, kanálu nebo v šachtě s integrovaným těsněním DN 80</t>
  </si>
  <si>
    <t>64</t>
  </si>
  <si>
    <t>55253809</t>
  </si>
  <si>
    <t>tvarovka hrdlová s hrdlovou odbočkou z tvárné litiny,práškový epoxid tl 250µm MMB-kus DN 80/80</t>
  </si>
  <si>
    <t>-239741482</t>
  </si>
  <si>
    <t>65</t>
  </si>
  <si>
    <t>857261131</t>
  </si>
  <si>
    <t>Montáž litinových tvarovek jednoosých hrdlových otevřený výkop s integrovaným těsněním DN 100</t>
  </si>
  <si>
    <t>-1493126146</t>
  </si>
  <si>
    <t>Montáž litinových tvarovek na potrubí litinovém tlakovém jednoosých na potrubí z trub hrdlových v otevřeném výkopu, kanálu nebo v šachtě s integrovaným těsněním DN 100</t>
  </si>
  <si>
    <t>66</t>
  </si>
  <si>
    <t>9.4.4.100</t>
  </si>
  <si>
    <t>Univerzální jištěná spojka, DN 100, rozsah 104-133 mm</t>
  </si>
  <si>
    <t>428975409</t>
  </si>
  <si>
    <t>67</t>
  </si>
  <si>
    <t>857262122</t>
  </si>
  <si>
    <t>Montáž litinových tvarovek jednoosých přírubových otevřený výkop DN 100</t>
  </si>
  <si>
    <t>-1246020052</t>
  </si>
  <si>
    <t>Montáž litinových tvarovek na potrubí litinovém tlakovém jednoosých na potrubí z trub přírubových v otevřeném výkopu, kanálu nebo v šachtě DN 100</t>
  </si>
  <si>
    <t>68</t>
  </si>
  <si>
    <t>50.1.3.100</t>
  </si>
  <si>
    <t>tvarovka litinová, N, přírubové patkové koleno, DN 100</t>
  </si>
  <si>
    <t>-2076423272</t>
  </si>
  <si>
    <t>69</t>
  </si>
  <si>
    <t>50.9.100</t>
  </si>
  <si>
    <t>tvarovka litinová, EU, přírubová tvarovka s hrdlem, DN100</t>
  </si>
  <si>
    <t>-336310703</t>
  </si>
  <si>
    <t>70</t>
  </si>
  <si>
    <t>857351131</t>
  </si>
  <si>
    <t>Montáž litinových tvarovek jednoosých hrdlových otevřený výkop s integrovaným těsněním DN 200</t>
  </si>
  <si>
    <t>132565933</t>
  </si>
  <si>
    <t>Montáž litinových tvarovek na potrubí litinovém tlakovém jednoosých na potrubí z trub hrdlových v otevřeném výkopu, kanálu nebo v šachtě s integrovaným těsněním DN 200</t>
  </si>
  <si>
    <t>71</t>
  </si>
  <si>
    <t>50.5.20011</t>
  </si>
  <si>
    <t>tvarovka litinová, MK, koleno hrdlové s hladkým koncem 11 1/4°, DN 200</t>
  </si>
  <si>
    <t>1371078393</t>
  </si>
  <si>
    <t>72</t>
  </si>
  <si>
    <t>50.5.200.22</t>
  </si>
  <si>
    <t>tvarovka litinová, MK, koleno hrdlové s hladkým koncem 22 1/2°, DN 200</t>
  </si>
  <si>
    <t>757877951</t>
  </si>
  <si>
    <t>73</t>
  </si>
  <si>
    <t>50.4.200.90</t>
  </si>
  <si>
    <t>tvarovka litinová, MMQ, koleno hrdlové 90°, DN 200</t>
  </si>
  <si>
    <t>-211165253</t>
  </si>
  <si>
    <t>74</t>
  </si>
  <si>
    <t>50.5.200.30</t>
  </si>
  <si>
    <t>tvarovka litinová, MK, koleno hrdlové s hladkým koncem 30°, DN 200</t>
  </si>
  <si>
    <t>1706558883</t>
  </si>
  <si>
    <t>75</t>
  </si>
  <si>
    <t>50.5.200.45</t>
  </si>
  <si>
    <t>tvarovka litinová, MK, koleno hrdlové s hladkým koncem 45°, DN 200</t>
  </si>
  <si>
    <t>-634452102</t>
  </si>
  <si>
    <t>76</t>
  </si>
  <si>
    <t>857352122</t>
  </si>
  <si>
    <t>Montáž litinových tvarovek jednoosých přírubových otevřený výkop DN 200</t>
  </si>
  <si>
    <t>1488151531</t>
  </si>
  <si>
    <t>Montáž litinových tvarovek na potrubí litinovém tlakovém jednoosých na potrubí z trub přírubových v otevřeném výkopu, kanálu nebo v šachtě DN 200</t>
  </si>
  <si>
    <t>77</t>
  </si>
  <si>
    <t>HWL.799420025010</t>
  </si>
  <si>
    <t>JISTÍCÍ TVAROVKA PROTI POSUNU S PŘÍRUBOU REDUKOVANÝ 250/200 (250/198-230) PN10</t>
  </si>
  <si>
    <t>-708856710</t>
  </si>
  <si>
    <t>78</t>
  </si>
  <si>
    <t>50.1.2.200</t>
  </si>
  <si>
    <t>tvarovka litinová, F, příruba s hladkým koncem, DN 200</t>
  </si>
  <si>
    <t>-1426999022</t>
  </si>
  <si>
    <t>79</t>
  </si>
  <si>
    <t>50.12.200</t>
  </si>
  <si>
    <t>200369946</t>
  </si>
  <si>
    <t>Poznámka k položce:_x000d_
délka 800 mm</t>
  </si>
  <si>
    <t>80</t>
  </si>
  <si>
    <t>981009291</t>
  </si>
  <si>
    <t>Poznámka k položce:_x000d_
délka 400 mm</t>
  </si>
  <si>
    <t>81</t>
  </si>
  <si>
    <t>50.1.7.200</t>
  </si>
  <si>
    <t>tvarovka litinová, X, zaslepovací příruba, DN 200</t>
  </si>
  <si>
    <t>-2103838734</t>
  </si>
  <si>
    <t>82</t>
  </si>
  <si>
    <t>552516-R</t>
  </si>
  <si>
    <t>příruba litinová úsporná PN16 pro vodovodní litinové potrubí 200/222mm</t>
  </si>
  <si>
    <t>259411198</t>
  </si>
  <si>
    <t>příruba litinová úsporná PN16 pro vodovodní litinové potrubí 150/170mm</t>
  </si>
  <si>
    <t>83</t>
  </si>
  <si>
    <t>50.9.200</t>
  </si>
  <si>
    <t>tvarovka litinová, EU, přírubová tvarovka s hrdlem, DN200</t>
  </si>
  <si>
    <t>-44351458</t>
  </si>
  <si>
    <t>84</t>
  </si>
  <si>
    <t>857354122</t>
  </si>
  <si>
    <t>Montáž litinových tvarovek odbočných přírubových otevřený výkop DN 200</t>
  </si>
  <si>
    <t>-1902730151</t>
  </si>
  <si>
    <t>Montáž litinových tvarovek na potrubí litinovém tlakovém odbočných na potrubí z trub přírubových v otevřeném výkopu, kanálu nebo v šachtě DN 200</t>
  </si>
  <si>
    <t>85</t>
  </si>
  <si>
    <t>50.1.5.200.80</t>
  </si>
  <si>
    <t>tvarovka litinová, T, odbočka přírubová, DN 200/80</t>
  </si>
  <si>
    <t>-381893906</t>
  </si>
  <si>
    <t>86</t>
  </si>
  <si>
    <t>50.1.5.200.200</t>
  </si>
  <si>
    <t>tvarovka litinová, T, odbočka přírubová, DN 200/200</t>
  </si>
  <si>
    <t>1158388804</t>
  </si>
  <si>
    <t>87</t>
  </si>
  <si>
    <t>50.1.5.200.100</t>
  </si>
  <si>
    <t>tvarovka litinová, T, odbočka přírubová, DN 200/100</t>
  </si>
  <si>
    <t>-772987677</t>
  </si>
  <si>
    <t>88</t>
  </si>
  <si>
    <t>50.1.6.200100</t>
  </si>
  <si>
    <t>tvarovka litinová, TT, kříž přírubový, DN 200/DN100</t>
  </si>
  <si>
    <t>-1891602696</t>
  </si>
  <si>
    <t>89</t>
  </si>
  <si>
    <t>871375211</t>
  </si>
  <si>
    <t>Kanalizační potrubí z tvrdého PVC jednovrstvé tuhost třídy SN4 DN 315</t>
  </si>
  <si>
    <t>987886649</t>
  </si>
  <si>
    <t>Kanalizační potrubí z tvrdého PVC v otevřeném výkopu ve sklonu do 20 %, hladkého plnostěnného jednovrstvého, tuhost třídy SN 4 DN 315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</si>
  <si>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</si>
  <si>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90</t>
  </si>
  <si>
    <t>8830-spoj</t>
  </si>
  <si>
    <t>spojovací materiál nerez</t>
  </si>
  <si>
    <t>1111046452</t>
  </si>
  <si>
    <t xml:space="preserve">Poznámka k položce:_x000d_
rozměry šroubů, matek a podložek dle použitých armatur </t>
  </si>
  <si>
    <t>91</t>
  </si>
  <si>
    <t>891241112</t>
  </si>
  <si>
    <t>Montáž vodovodních šoupátek otevřený výkop DN 80</t>
  </si>
  <si>
    <t>476099516</t>
  </si>
  <si>
    <t>Montáž vodovodních armatur na potrubí šoupátek nebo klapek uzavíracích v otevřeném výkopu nebo v šachtách s osazením zemní soupravy (bez poklopů) DN 80</t>
  </si>
  <si>
    <t xml:space="preserve">Poznámka k souboru cen:_x000d_
1. V cenách jsou započteny i náklady:_x000d_
a) u šoupátek ceny -1112 na vytvoření otvorů ve stropech šachet pro prostup zemních souprav šoupátek,_x000d_
b) u hlavních ventilů ceny -3111 na osazení zemních souprav,_x000d_
c) u navrtávacích pasů ceny -9111 na výkop montážních jamek, opravu izolace ocelových trubek a na osazení zemních souprav._x000d_
2. V cenách nejsou započteny náklady na:_x000d_
a) dodání vodoměrů, šoupátek, uzavíracích klapek, ventilů, montážních vložek, kompenzátorů, koncových nebo zpětných klapek, hydrantů, zemních souprav, šoupátkových koleček, šoupátkových a hydrantových klíčů, navrtávacích pasů, tvarovek a kompenzačních nástavců; tyto armatury se oceňují ve specifikaci,_x000d_
b)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ceníku,_x000d_
c) obsyp odvodňovacího zařízení hydrantů ze štěrku nebo štěrkopísku; obsyp se oceňuje příslušnými cenami souboru cen 451 5 . - . 1 Lože pod potrubí, stoky a drobné objekty části A 01 tohoto katalogu,_x000d_
d) osazení hydrantových, šoupátkových a ventilových poklopů; osazení poklopů se oceňuje příslušnými cenami souboru cen 899 40-11 Osazení poklopů litinových části A 01 tohoto katalogu._x000d_
3. V cenách 891 52-4121 a -5211 nejsou započteny náklady na dodání těsnících pryžových kroužků. Tyto se oceňují ve specifikaci, nejsou-li zahrnuty v ceně trub._x000d_
4. V cenách 891 ..-5313 nejsou započteny náklady na dodání potrubní spojky. Tyto jsou zahrnuty v ceně trub._x000d_
</t>
  </si>
  <si>
    <t>92</t>
  </si>
  <si>
    <t>3.3.80</t>
  </si>
  <si>
    <t>šoupátko 3.3, DN 80, stavební délka dle ČSN, PN 10/16</t>
  </si>
  <si>
    <t>1213978353</t>
  </si>
  <si>
    <t>93</t>
  </si>
  <si>
    <t>7.5.5.650</t>
  </si>
  <si>
    <t>zemní teleskopická souprava 7.5, pro šoupě DN 65-80, rozsah 0,85-1,45 m</t>
  </si>
  <si>
    <t>920784258</t>
  </si>
  <si>
    <t>94</t>
  </si>
  <si>
    <t>891247211</t>
  </si>
  <si>
    <t>Montáž hydrantů nadzemních DN 80</t>
  </si>
  <si>
    <t>190496608</t>
  </si>
  <si>
    <t>Montáž vodovodních armatur na potrubí hydrantů nadzemních DN 80</t>
  </si>
  <si>
    <t>140</t>
  </si>
  <si>
    <t>42273682</t>
  </si>
  <si>
    <t>hydrant nadzemní DN 80 tvárná litina dvojitý uzávěr s koulí krycí v 1500mm</t>
  </si>
  <si>
    <t>1473785039</t>
  </si>
  <si>
    <t>96</t>
  </si>
  <si>
    <t>12.24</t>
  </si>
  <si>
    <t>hydrantová drenáž pro plnoprůtokový hydrant 12.24</t>
  </si>
  <si>
    <t>-921711562</t>
  </si>
  <si>
    <t>97</t>
  </si>
  <si>
    <t>891261112</t>
  </si>
  <si>
    <t>Montáž vodovodních šoupátek otevřený výkop DN 100</t>
  </si>
  <si>
    <t>528181948</t>
  </si>
  <si>
    <t>Montáž vodovodních armatur na potrubí šoupátek nebo klapek uzavíracích v otevřeném výkopu nebo v šachtách s osazením zemní soupravy (bez poklopů) DN 100</t>
  </si>
  <si>
    <t>98</t>
  </si>
  <si>
    <t>3.3.100</t>
  </si>
  <si>
    <t>šoupátko 3.3, DN 100, stavební délka dle ČSN, PN 10/16</t>
  </si>
  <si>
    <t>-1035754369</t>
  </si>
  <si>
    <t>99</t>
  </si>
  <si>
    <t>7.5.6.650</t>
  </si>
  <si>
    <t>zemní teleskopická souprava 7.5, pro šoupě DN 100-150, rozsah 0,85-1,45 m</t>
  </si>
  <si>
    <t>788944007</t>
  </si>
  <si>
    <t>100</t>
  </si>
  <si>
    <t>891267211</t>
  </si>
  <si>
    <t>Montáž hydrantů nadzemních DN 100</t>
  </si>
  <si>
    <t>-518645442</t>
  </si>
  <si>
    <t>Montáž vodovodních armatur na potrubí hydrantů nadzemních DN 100</t>
  </si>
  <si>
    <t>101</t>
  </si>
  <si>
    <t>12.6.4.100.1500</t>
  </si>
  <si>
    <t>hydrant nadzemní 12.6.4, dvojitě jištený, objezdový, DN 100, 1500 mm</t>
  </si>
  <si>
    <t>656534165</t>
  </si>
  <si>
    <t>102</t>
  </si>
  <si>
    <t>12.21</t>
  </si>
  <si>
    <t>hydrantová drenáž pro hydrant 12.21</t>
  </si>
  <si>
    <t>-1717406671</t>
  </si>
  <si>
    <t>103</t>
  </si>
  <si>
    <t>891351112</t>
  </si>
  <si>
    <t>Montáž vodovodních šoupátek otevřený výkop DN 200</t>
  </si>
  <si>
    <t>-725448970</t>
  </si>
  <si>
    <t>Montáž vodovodních armatur na potrubí šoupátek nebo klapek uzavíracích v otevřeném výkopu nebo v šachtách s osazením zemní soupravy (bez poklopů) DN 200</t>
  </si>
  <si>
    <t>104</t>
  </si>
  <si>
    <t>3.3.200</t>
  </si>
  <si>
    <t>šoupátko 3.3, DN 200, stavební délka dle ČSN, PN 16</t>
  </si>
  <si>
    <t>-949226427</t>
  </si>
  <si>
    <t>105</t>
  </si>
  <si>
    <t>7.5.9.650</t>
  </si>
  <si>
    <t>zemní teleskopická souprava 7.5, pro šoupě DN 200, rozsah 0,85-1,45 m</t>
  </si>
  <si>
    <t>1235730424</t>
  </si>
  <si>
    <t>106</t>
  </si>
  <si>
    <t>891351222</t>
  </si>
  <si>
    <t>Montáž vodovodních šoupátek s ručním kolečkem v šachtách DN 200</t>
  </si>
  <si>
    <t>-1503027010</t>
  </si>
  <si>
    <t>Montáž vodovodních armatur na potrubí šoupátek nebo klapek uzavíracích v šachtách s ručním kolečkem DN 200</t>
  </si>
  <si>
    <t>107</t>
  </si>
  <si>
    <t>3.1.20016</t>
  </si>
  <si>
    <t>šoupátko 3.1, DN 200, stavební délka F4, PN 16</t>
  </si>
  <si>
    <t>2075898371</t>
  </si>
  <si>
    <t>108</t>
  </si>
  <si>
    <t>7.3.200</t>
  </si>
  <si>
    <t>Ovládací kolečko pro šoupata DN 200</t>
  </si>
  <si>
    <t>1220415152</t>
  </si>
  <si>
    <t>109</t>
  </si>
  <si>
    <t>8913534-R</t>
  </si>
  <si>
    <t>Montáž ventilů regulačních v objektech DN 200</t>
  </si>
  <si>
    <t>-415729848</t>
  </si>
  <si>
    <t>Montáž vodovodních armatur na potrubí ventilů regulačních v objektech DN 200</t>
  </si>
  <si>
    <t>110</t>
  </si>
  <si>
    <t>HWL.150020000010</t>
  </si>
  <si>
    <t>REGULACE TLAKU 200</t>
  </si>
  <si>
    <t>939783911</t>
  </si>
  <si>
    <t>111</t>
  </si>
  <si>
    <t>8913553-R</t>
  </si>
  <si>
    <t>Montáž lapačů nečistot DN 200</t>
  </si>
  <si>
    <t>-1498398193</t>
  </si>
  <si>
    <t>Montáž vodovodních armatur na potrubí zpětných klapek DN 200</t>
  </si>
  <si>
    <t>112</t>
  </si>
  <si>
    <t>HWL.991120000010</t>
  </si>
  <si>
    <t>LAPAČ NEČISTOT 200</t>
  </si>
  <si>
    <t>1747220518</t>
  </si>
  <si>
    <t>113</t>
  </si>
  <si>
    <t>892241111</t>
  </si>
  <si>
    <t>Tlaková zkouška vodou potrubí do 80</t>
  </si>
  <si>
    <t>1840267869</t>
  </si>
  <si>
    <t>Tlakové zkoušky vodou na potrubí DN do 80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</si>
  <si>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</si>
  <si>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114</t>
  </si>
  <si>
    <t>892271111</t>
  </si>
  <si>
    <t>Tlaková zkouška vodou potrubí DN 100 nebo 125</t>
  </si>
  <si>
    <t>-494910687</t>
  </si>
  <si>
    <t>Tlakové zkoušky vodou na potrubí DN 100 nebo 125</t>
  </si>
  <si>
    <t>115</t>
  </si>
  <si>
    <t>892351111</t>
  </si>
  <si>
    <t>Tlaková zkouška vodou potrubí DN 150 nebo 200</t>
  </si>
  <si>
    <t>722121372</t>
  </si>
  <si>
    <t>Tlakové zkoušky vodou na potrubí DN 150 nebo 200</t>
  </si>
  <si>
    <t>116</t>
  </si>
  <si>
    <t>892372111</t>
  </si>
  <si>
    <t>Zabezpečení konců potrubí DN do 300 při tlakových zkouškách vodou</t>
  </si>
  <si>
    <t>-2085234370</t>
  </si>
  <si>
    <t>Tlakové zkoušky vodou zabezpečení konců potrubí při tlakových zkouškách DN do 300</t>
  </si>
  <si>
    <t>117</t>
  </si>
  <si>
    <t>894412411</t>
  </si>
  <si>
    <t>Osazení betonových nebo železobetonových dílců pro šachty skruží přechodových</t>
  </si>
  <si>
    <t>-556129725</t>
  </si>
  <si>
    <t xml:space="preserve">Poznámka k souboru cen:_x000d_
1. V cenách nejsou započteny náklady na dodání betonových nebo železobetonových dílců a těsnění; dodání těchto se oceňuje ve specifikaci._x000d_
</t>
  </si>
  <si>
    <t>118</t>
  </si>
  <si>
    <t>59224312</t>
  </si>
  <si>
    <t>kónus šachetní betonový kapsové plastové stupadlo 100x62,5x58cm</t>
  </si>
  <si>
    <t>1506075600</t>
  </si>
  <si>
    <t>119</t>
  </si>
  <si>
    <t>899104112</t>
  </si>
  <si>
    <t>Osazení poklopů litinových nebo ocelových včetně rámů pro třídu zatížení D400, E600</t>
  </si>
  <si>
    <t>749909197</t>
  </si>
  <si>
    <t>Osazení poklopů litinových a ocelových včetně rámů pro třídu zatížení D400, E600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</si>
  <si>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</si>
  <si>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120</t>
  </si>
  <si>
    <t>59224660</t>
  </si>
  <si>
    <t>poklop šachtový betonová výplň+litina 785(610)x16mm D400 bez odvětrání</t>
  </si>
  <si>
    <t>-1565785237</t>
  </si>
  <si>
    <t>121</t>
  </si>
  <si>
    <t>899401112</t>
  </si>
  <si>
    <t>Osazení poklopů litinových šoupátkových</t>
  </si>
  <si>
    <t>-955311294</t>
  </si>
  <si>
    <t xml:space="preserve">Poznámka k souboru cen:_x000d_
1. V cenách osazení poklopů jsou započteny i náklady na jejich podezdění._x000d_
2. V cenách nejsou započteny náklady na dodání poklopů; tyto se oceňují ve specifikaci. Ztratné se nestanoví._x000d_
</t>
  </si>
  <si>
    <t>122</t>
  </si>
  <si>
    <t>7.2.13</t>
  </si>
  <si>
    <t>uliční poklop šoupatový 7.2.13</t>
  </si>
  <si>
    <t>-1788624061</t>
  </si>
  <si>
    <t>Pitná voda Uliční poklopy uliční poklop šoupatový 7.2.13</t>
  </si>
  <si>
    <t>123</t>
  </si>
  <si>
    <t>7.2.10.</t>
  </si>
  <si>
    <t>deska podkladová pro poklop uliční polyamidový 7.2.10 univerzální</t>
  </si>
  <si>
    <t>-749016869</t>
  </si>
  <si>
    <t>124</t>
  </si>
  <si>
    <t>899713111</t>
  </si>
  <si>
    <t>Orientační tabulky na sloupku betonovém nebo ocelovém</t>
  </si>
  <si>
    <t>-424804777</t>
  </si>
  <si>
    <t>Orientační tabulky na vodovodních a kanalizačních řadech na sloupku ocelovém nebo betonovém</t>
  </si>
  <si>
    <t xml:space="preserve">Poznámka k souboru cen:_x000d_
1. V cenách jsou započteny náklady na dodání a připevnění tabulky._x000d_
2. V ceně -3111 jsou započteny i náklady na osazení sloupků._x000d_
3. V ceně -3111 nejsou započteny náklady na zemní práce a na dodání sloupků (betonových nebo ocelových s betonovými patkami); sloupky se oceňují ve specifikaci._x000d_
</t>
  </si>
  <si>
    <t>125</t>
  </si>
  <si>
    <t>899721111</t>
  </si>
  <si>
    <t>Signalizační vodič DN do 150 mm na potrubí</t>
  </si>
  <si>
    <t>286285892</t>
  </si>
  <si>
    <t>Signalizační vodič na potrubí DN do 150 mm</t>
  </si>
  <si>
    <t>126</t>
  </si>
  <si>
    <t>899722112</t>
  </si>
  <si>
    <t>Krytí potrubí z plastů výstražnou fólií z PVC 25 cm</t>
  </si>
  <si>
    <t>-1178938666</t>
  </si>
  <si>
    <t>Krytí potrubí z plastů výstražnou fólií z PVC šířky 25 cm</t>
  </si>
  <si>
    <t>Potrubí z trub litinových</t>
  </si>
  <si>
    <t>127</t>
  </si>
  <si>
    <t>850245121</t>
  </si>
  <si>
    <t>Výřez nebo výsek na potrubí z trub litinových tlakových nebo plastických hmot DN 80</t>
  </si>
  <si>
    <t>-949931411</t>
  </si>
  <si>
    <t xml:space="preserve">Poznámka k souboru cen:_x000d_
1. Ceny výřezu nebo výseku na potrubí z trub litinových tlakových nebo plastických hmot jsou určeny pro dva řezy nebo seky prováděné na potrubí dodatečně._x000d_
2. V cenách jsou započteny náklady na:_x000d_
a) ohlášení uzavíraní vody,_x000d_
b) uzavření a otevření šoupat,_x000d_
c) vypuštění a napuštění vody,_x000d_
d) odvzdušnění potrubí,_x000d_
e) strojní nebo ruční výřez potrubí,_x000d_
f) nutné úpravy výkopu v prostoru provádění._x000d_
</t>
  </si>
  <si>
    <t>850265121</t>
  </si>
  <si>
    <t>Výřez nebo výsek na potrubí z trub litinových tlakových nebo plastických hmot DN 100</t>
  </si>
  <si>
    <t>-208010293</t>
  </si>
  <si>
    <t>129</t>
  </si>
  <si>
    <t>850355121</t>
  </si>
  <si>
    <t>Výřez nebo výsek na potrubí z trub litinových tlakových nebo plastických hmot DN 200</t>
  </si>
  <si>
    <t>-224658790</t>
  </si>
  <si>
    <t>8-1</t>
  </si>
  <si>
    <t>Trubní vedení - spojovací materiál + zajištění</t>
  </si>
  <si>
    <t>130</t>
  </si>
  <si>
    <t>HWL.883002010000</t>
  </si>
  <si>
    <t>ŠROUB S MATICÍ NEREZ A2 M20/100</t>
  </si>
  <si>
    <t>1963110043</t>
  </si>
  <si>
    <t>131</t>
  </si>
  <si>
    <t>HWL.887202000000</t>
  </si>
  <si>
    <t xml:space="preserve">PODLOŽKA  NEREZ M20</t>
  </si>
  <si>
    <t>1797670600</t>
  </si>
  <si>
    <t>Ostatní konstrukce a práce, bourání</t>
  </si>
  <si>
    <t>132</t>
  </si>
  <si>
    <t>914511111</t>
  </si>
  <si>
    <t>Montáž sloupku dopravních značek délky do 3,5 m s betonovým základem</t>
  </si>
  <si>
    <t>1761061910</t>
  </si>
  <si>
    <t>Montáž sloupku dopravních značek délky do 3,5 m do betonového základu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</si>
  <si>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</si>
  <si>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133</t>
  </si>
  <si>
    <t>4044522-R</t>
  </si>
  <si>
    <t>sloupek Zn 60 - 350 s doplněným modrobílým nátěrem</t>
  </si>
  <si>
    <t>1798614325</t>
  </si>
  <si>
    <t xml:space="preserve">Poznámka k položce:_x000d_
položka obsahuje dodání materiálu, odmaštění povrchu, nátěr </t>
  </si>
  <si>
    <t>134</t>
  </si>
  <si>
    <t>977151128</t>
  </si>
  <si>
    <t>Jádrové vrty diamantovými korunkami do D 300 mm do stavebních materiálů</t>
  </si>
  <si>
    <t>-1659988869</t>
  </si>
  <si>
    <t>Jádrové vrty diamantovými korunkami do stavebních materiálů (železobetonu, betonu, cihel, obkladů, dlažeb, kamene) průměru přes 250 do 300 mm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</si>
  <si>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</si>
  <si>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997</t>
  </si>
  <si>
    <t>Přesun sutě</t>
  </si>
  <si>
    <t>135</t>
  </si>
  <si>
    <t>997013501</t>
  </si>
  <si>
    <t>Odvoz suti a vybouraných hmot na skládku nebo meziskládku do 1 km se složením</t>
  </si>
  <si>
    <t>111003965</t>
  </si>
  <si>
    <t>Odvoz suti a vybouraných hmot na skládku nebo meziskládku se složením, na vzdálenost do 1 km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</si>
  <si>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</si>
  <si>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"beton armovaný" 0,085</t>
  </si>
  <si>
    <t>"odvoz na skládku 8 km"</t>
  </si>
  <si>
    <t>136</t>
  </si>
  <si>
    <t>997013509</t>
  </si>
  <si>
    <t>Příplatek k odvozu suti a vybouraných hmot na skládku ZKD 1 km přes 1 km</t>
  </si>
  <si>
    <t>1539490753</t>
  </si>
  <si>
    <t>Odvoz suti a vybouraných hmot na skládku nebo meziskládku se složením, na vzdálenost Příplatek k ceně za každý další i započatý 1 km přes 1 km</t>
  </si>
  <si>
    <t>"odvoz na skládku 8 km" 0,085*7</t>
  </si>
  <si>
    <t>137</t>
  </si>
  <si>
    <t>997221625</t>
  </si>
  <si>
    <t>Poplatek za uložení na skládce (skládkovné) stavebního odpadu železobetonového kód odpadu 17 01 01</t>
  </si>
  <si>
    <t>-1164332588</t>
  </si>
  <si>
    <t>Poplatek za uložení stavebního odpadu na skládce (skládkovné) z armovaného betonu zatříděného do Katalogu odpadů pod kódem 17 01 01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</si>
  <si>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</si>
  <si>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998</t>
  </si>
  <si>
    <t>Přesun hmot</t>
  </si>
  <si>
    <t>138</t>
  </si>
  <si>
    <t>998273102</t>
  </si>
  <si>
    <t>Přesun hmot pro trubní vedení z trub litinových otevřený výkop</t>
  </si>
  <si>
    <t>-2031862410</t>
  </si>
  <si>
    <t>Přesun hmot pro trubní vedení hloubené z trub litinových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</si>
  <si>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práce._x000d_
</t>
  </si>
  <si>
    <t>02 - SO 05 - Splašková kanalizace</t>
  </si>
  <si>
    <t>424963811</t>
  </si>
  <si>
    <t>1902060072</t>
  </si>
  <si>
    <t>-303292089</t>
  </si>
  <si>
    <t>-1317289798</t>
  </si>
  <si>
    <t>"pr.hl." 2,437</t>
  </si>
  <si>
    <t>"stoka" 492,2*1,12*2,437</t>
  </si>
  <si>
    <t>"rozšíření pro šachty DN1000" (((2,2*2,2*0,57)*13)+((1,1*2,2*2,437)*13))</t>
  </si>
  <si>
    <t>"kom" -(416,8*1,12*0,44)</t>
  </si>
  <si>
    <t>"štěrk" -(7,3*1,12*0,4)</t>
  </si>
  <si>
    <t>"dlažba" -(21,4*1,12*0,32)</t>
  </si>
  <si>
    <t>"ornice" -(46,7*1,12*0,15)</t>
  </si>
  <si>
    <t>"hloubení rýh 50%" 1231,777*0,5</t>
  </si>
  <si>
    <t>1556102873</t>
  </si>
  <si>
    <t>-429467203</t>
  </si>
  <si>
    <t>"stoka" 492,2*2,0*2,437</t>
  </si>
  <si>
    <t>707901869</t>
  </si>
  <si>
    <t>-2001447153</t>
  </si>
  <si>
    <t>"výkop" 615,889</t>
  </si>
  <si>
    <t>-1915142633</t>
  </si>
  <si>
    <t>"zpětný zásyp" 419,909</t>
  </si>
  <si>
    <t>-1566577250</t>
  </si>
  <si>
    <t>-144432701</t>
  </si>
  <si>
    <t>"zpětný zásyp" -419,909</t>
  </si>
  <si>
    <t>-1374460208</t>
  </si>
  <si>
    <t>13</t>
  </si>
  <si>
    <t>-132159948</t>
  </si>
  <si>
    <t>1029448709</t>
  </si>
  <si>
    <t>"přebytečný výkopek" 615,889</t>
  </si>
  <si>
    <t>54353905</t>
  </si>
  <si>
    <t>"přebytečný výkopek" 195,98</t>
  </si>
  <si>
    <t>-1886520471</t>
  </si>
  <si>
    <t>"výkop" 1231,777</t>
  </si>
  <si>
    <t>1379123077</t>
  </si>
  <si>
    <t>"měrná hmotnost 1,8 CÚ2019" 811,868*1,8</t>
  </si>
  <si>
    <t>1744573289</t>
  </si>
  <si>
    <t>"přebytečný výkopek"1231,777-419,909</t>
  </si>
  <si>
    <t>1681823989</t>
  </si>
  <si>
    <t>"lože šachty" -3,994</t>
  </si>
  <si>
    <t>"obsyp" -321,884</t>
  </si>
  <si>
    <t>"bet. sedlo" -62,259</t>
  </si>
  <si>
    <t>"podklad bet." -3,822</t>
  </si>
  <si>
    <t>-1290096032</t>
  </si>
  <si>
    <t>"měrná hmotnost 2,0, zásyp 50%" 419,909*2,0</t>
  </si>
  <si>
    <t>909697569</t>
  </si>
  <si>
    <t>1316077697</t>
  </si>
  <si>
    <t>"stoka" 1,12*0,655*492,2</t>
  </si>
  <si>
    <t>"objem potrubí DN300" -(0,07963*492,2)</t>
  </si>
  <si>
    <t>-1472990650</t>
  </si>
  <si>
    <t>"měr. hmotnost 2,0" 321,884*2,0</t>
  </si>
  <si>
    <t>-1110835055</t>
  </si>
  <si>
    <t>-1234105370</t>
  </si>
  <si>
    <t>"stoka" 492,2</t>
  </si>
  <si>
    <t>359901111</t>
  </si>
  <si>
    <t>Vyčištění stok</t>
  </si>
  <si>
    <t>-2106873199</t>
  </si>
  <si>
    <t>Vyčištění stok jakékoliv výšky</t>
  </si>
  <si>
    <t xml:space="preserve">Poznámka k souboru cen:_x000d_
1. Cena je určena pro konečné vyčištění stok před předáním a převzetím._x000d_
</t>
  </si>
  <si>
    <t>359901211</t>
  </si>
  <si>
    <t>Monitoring stoky jakékoli výšky na nové kanalizaci</t>
  </si>
  <si>
    <t>-541238147</t>
  </si>
  <si>
    <t>Monitoring stok (kamerový systém) jakékoli výšky nová kanalizace</t>
  </si>
  <si>
    <t xml:space="preserve">Poznámka k souboru cen:_x000d_
1. V ceně jsou započteny náklady na zhotovení záznamu o prohlídce a protokolu prohlídky._x000d_
</t>
  </si>
  <si>
    <t>1470017237</t>
  </si>
  <si>
    <t>"podklad štěrk šachta DN1000" (1,6*1,6*0,12)*13,0</t>
  </si>
  <si>
    <t>452112111</t>
  </si>
  <si>
    <t>Osazení betonových prstenců nebo rámů v do 100 mm</t>
  </si>
  <si>
    <t>441174313</t>
  </si>
  <si>
    <t>Osazení betonových dílců prstenců nebo rámů pod poklopy a mříže, výšky do 100 mm</t>
  </si>
  <si>
    <t xml:space="preserve">Poznámka k souboru cen:_x000d_
1. V cenách nejsou započteny náklady na dodávku betonových výrobků; tyto se oceňují ve specifikaci._x000d_
</t>
  </si>
  <si>
    <t>59224185</t>
  </si>
  <si>
    <t>prstenec šachtový vyrovnávací betonový 625x120x60mm</t>
  </si>
  <si>
    <t>-322649061</t>
  </si>
  <si>
    <t>59224176</t>
  </si>
  <si>
    <t>prstenec šachtový vyrovnávací betonový 625x120x80mm</t>
  </si>
  <si>
    <t>CS ÚRS 2019 02</t>
  </si>
  <si>
    <t>882249211</t>
  </si>
  <si>
    <t>59224187</t>
  </si>
  <si>
    <t>prstenec šachtový vyrovnávací betonový 625x120x100mm</t>
  </si>
  <si>
    <t>1533877679</t>
  </si>
  <si>
    <t>452112121</t>
  </si>
  <si>
    <t>Osazení betonových prstenců nebo rámů v do 200 mm</t>
  </si>
  <si>
    <t>-1975626009</t>
  </si>
  <si>
    <t>Osazení betonových dílců prstenců nebo rámů pod poklopy a mříže, výšky přes 100 do 200 mm</t>
  </si>
  <si>
    <t>59224188</t>
  </si>
  <si>
    <t>prstenec šachtový vyrovnávací betonový 625x120x120mm</t>
  </si>
  <si>
    <t>1193162399</t>
  </si>
  <si>
    <t>452311131</t>
  </si>
  <si>
    <t>Podkladní desky z betonu prostého tř. C 12/15 otevřený výkop</t>
  </si>
  <si>
    <t>-1250416324</t>
  </si>
  <si>
    <t>Podkladní a zajišťovací konstrukce z betonu prostého v otevřeném výkopu desky pod potrubí, stoky a drobné objekty z betonu tř. C 12/15</t>
  </si>
  <si>
    <t>"podklad bet. šachty DN1000" (1,4*1,4*0,15)*13,0</t>
  </si>
  <si>
    <t>452312131.1</t>
  </si>
  <si>
    <t>Sedlové lože z betonu prostého tř. C 12/15 otevřený výkop</t>
  </si>
  <si>
    <t>-805378256</t>
  </si>
  <si>
    <t>Podkladní a zajišťovací konstrukce z betonu prostého v otevřeném výkopu sedlové lože pod potrubí z betonu tř. C 12/15</t>
  </si>
  <si>
    <t>"stoka" 0,61*0,239*492,2</t>
  </si>
  <si>
    <t>"objem potrubí DN300" -(0,0193*492,2)</t>
  </si>
  <si>
    <t>452351101.1</t>
  </si>
  <si>
    <t>-806225520</t>
  </si>
  <si>
    <t>"stoka" 2,0*0,239*492,2</t>
  </si>
  <si>
    <t>"šachty" ((1,4*0,15)*4)*13,0</t>
  </si>
  <si>
    <t>452368211</t>
  </si>
  <si>
    <t>Výztuž podkladních desek nebo bloků nebo pražců otevřený výkop ze svařovaných sítí Kari</t>
  </si>
  <si>
    <t>1718859003</t>
  </si>
  <si>
    <t>Výztuž podkladních desek, bloků nebo pražců v otevřeném výkopu ze svařovaných sítí typu Kari</t>
  </si>
  <si>
    <t>"měrná hmotnost 3,03 kg/m2" 50,96*0,00303</t>
  </si>
  <si>
    <t>831372121</t>
  </si>
  <si>
    <t>Montáž potrubí z trub kameninových hrdlových s integrovaným těsněním výkop sklon do 20 % DN 300</t>
  </si>
  <si>
    <t>1644346287</t>
  </si>
  <si>
    <t>Montáž potrubí z trub kameninových hrdlových s integrovaným těsněním v otevřeném výkopu ve sklonu do 20 % DN 300</t>
  </si>
  <si>
    <t xml:space="preserve">Poznámka k souboru cen:_x000d_
1. V cenách montáže potrubí z trub kameninových hrdlových s integrovaným těsněním 831 . . -2121 jsou těsnící kroužky součástí dodávky kameninových trub. Tyto trouby se oceňují ve specifikaci, ztratné lze dohodnout ve výši 1,5 %._x000d_
2. Ceny 831 . . -2193 jsou určeny pro každé jednotlivé napojení dvou dříků trub o zhruba stejném průměru, kdy maximální rozdíl průměrů je 12 mm. Platí také pro spoj dvou různých materiálů_x000d_
3. Ceny 26-3195 a 38-3195 jsou určeny pro každé jednotlivé připojení vnitřní kanalizace na kanalizační přípojku._x000d_
</t>
  </si>
  <si>
    <t>59710711</t>
  </si>
  <si>
    <t>trouba kameninová glazovaná DN 300 dl 2,50m spojovací systém C Třída 160</t>
  </si>
  <si>
    <t>-290504408</t>
  </si>
  <si>
    <t>"GA" -(14,0*0,6)</t>
  </si>
  <si>
    <t>"GZ" -(14,0*0,6)</t>
  </si>
  <si>
    <t>475,4*1,015 'Přepočtené koeficientem množství</t>
  </si>
  <si>
    <t>59710849</t>
  </si>
  <si>
    <t>trouba kameninová glazovaná zkrácená DN 300 dl 60(75)cm třída 160 spojovací systém C</t>
  </si>
  <si>
    <t>630792345</t>
  </si>
  <si>
    <t>59710879</t>
  </si>
  <si>
    <t>trouba kameninová glazovaná zkrácená bez hrdla DN 300 dl 60(75)cm třída 160 spojovací systém C</t>
  </si>
  <si>
    <t>-1084202193</t>
  </si>
  <si>
    <t>837372221</t>
  </si>
  <si>
    <t>Montáž kameninových tvarovek jednoosých s integrovaným těsněním otevřený výkop DN 300</t>
  </si>
  <si>
    <t>76658865</t>
  </si>
  <si>
    <t>Montáž kameninových tvarovek na potrubí z trub kameninových v otevřeném výkopu s integrovaným těsněním jednoosých DN 300</t>
  </si>
  <si>
    <t xml:space="preserve">Poznámka k souboru cen:_x000d_
1. Ceny jsou určeny pro montáž tvarovek v otevřeném výkopu jakéhokoliv sklonu._x000d_
2. Pro volbu ceny u odbočných tvarovek je rozhodující DN hlavního řadu; u jednoosých větší DN._x000d_
3. V cenách nejsou započteny náklady na dodání tvarovek a těsnícího materiálu, který je součástí tvarovek. Tyto náklady se oceňují ve specifikaci._x000d_
</t>
  </si>
  <si>
    <t>597118770</t>
  </si>
  <si>
    <t>vložka kameninová glazovaná šachtová DN 300 spojovací systém F, tř.160</t>
  </si>
  <si>
    <t>978423349</t>
  </si>
  <si>
    <t>892372121</t>
  </si>
  <si>
    <t>Tlaková zkouška vzduchem potrubí DN 300 těsnícím vakem ucpávkovým</t>
  </si>
  <si>
    <t>úsek</t>
  </si>
  <si>
    <t>-445786506</t>
  </si>
  <si>
    <t>Tlakové zkoušky vzduchem těsnícími vaky ucpávkovými DN 300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</si>
  <si>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</si>
  <si>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894138001</t>
  </si>
  <si>
    <t>Příplatek ZKD 0,60 m výšky vstupu na stokách</t>
  </si>
  <si>
    <t>226856430</t>
  </si>
  <si>
    <t>Šachty kanalizační zděné Příplatek k cenám šachet na stokách kruhových a vejčitých za každých dalších 0,60 m výšky</t>
  </si>
  <si>
    <t xml:space="preserve">Poznámka k souboru cen:_x000d_
1. V cenách jsou započteny náklady na podkladní konstrukci z betonu C 12/15. V případě použití jiné třídy betonu než C 12/15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</si>
  <si>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(2,33+1,65+2,22+1,8+2,02+2,0+2,39+2,22+3,03+3,22+2,43+2,08+3,0)/13</t>
  </si>
  <si>
    <t>(2,338-1,5)/0,6</t>
  </si>
  <si>
    <t>"zaokrouhleno na 1 ks"</t>
  </si>
  <si>
    <t>13,0*1,0</t>
  </si>
  <si>
    <t>894411311</t>
  </si>
  <si>
    <t>Osazení betonových nebo železobetonových dílců pro šachty skruží rovných</t>
  </si>
  <si>
    <t>-167646597</t>
  </si>
  <si>
    <t>59224050</t>
  </si>
  <si>
    <t>skruž pro kanalizační šachty se zabudovanými stupadly 100x25x12cm</t>
  </si>
  <si>
    <t>-639412733</t>
  </si>
  <si>
    <t>59224051</t>
  </si>
  <si>
    <t>skruž pro kanalizační šachty se zabudovanými stupadly 100x50x12cm</t>
  </si>
  <si>
    <t>-244349731</t>
  </si>
  <si>
    <t>59224052</t>
  </si>
  <si>
    <t>skruž pro kanalizační šachty se zabudovanými stupadly 100x100x12cm</t>
  </si>
  <si>
    <t>-216372647</t>
  </si>
  <si>
    <t>59224348</t>
  </si>
  <si>
    <t>těsnění elastomerové pro spojení šachetních dílů DN 1000</t>
  </si>
  <si>
    <t>-1511265295</t>
  </si>
  <si>
    <t>-1497455246</t>
  </si>
  <si>
    <t>689130458</t>
  </si>
  <si>
    <t>894414111</t>
  </si>
  <si>
    <t>Osazení betonových nebo železobetonových dílců pro šachty skruží základových (dno)</t>
  </si>
  <si>
    <t>-1367542449</t>
  </si>
  <si>
    <t>59224337</t>
  </si>
  <si>
    <t>dno betonové šachty kanalizační přímé 100x60x40cm</t>
  </si>
  <si>
    <t>-1865281050</t>
  </si>
  <si>
    <t>-937143738</t>
  </si>
  <si>
    <t>1808727616</t>
  </si>
  <si>
    <t>55241402</t>
  </si>
  <si>
    <t>poklop šachtový s rámem DN 600 třída D400 bez odvětrání</t>
  </si>
  <si>
    <t>-286232704</t>
  </si>
  <si>
    <t>-309892945</t>
  </si>
  <si>
    <t>977151131</t>
  </si>
  <si>
    <t>Jádrové vrty diamantovými korunkami do D 400 mm do stavebních materiálů</t>
  </si>
  <si>
    <t>270389021</t>
  </si>
  <si>
    <t>Jádrové vrty diamantovými korunkami do stavebních materiálů (železobetonu, betonu, cihel, obkladů, dlažeb, kamene) průměru přes 350 do 400 mm</t>
  </si>
  <si>
    <t>1919946510</t>
  </si>
  <si>
    <t>"železobeton" 0,151</t>
  </si>
  <si>
    <t>"odvoz na skládku 6 km"</t>
  </si>
  <si>
    <t>1010025427</t>
  </si>
  <si>
    <t>"odvoz na skládku 6 km" 0,151*5</t>
  </si>
  <si>
    <t>512</t>
  </si>
  <si>
    <t>-1263084730</t>
  </si>
  <si>
    <t>998275101</t>
  </si>
  <si>
    <t>Přesun hmot pro trubní vedení z trub kameninových otevřený výkop</t>
  </si>
  <si>
    <t>-1938198062</t>
  </si>
  <si>
    <t>Přesun hmot pro trubní vedení hloubené z trub kameninových pro kanalizace v otevřeném výkopu dopravní vzdálenost do 15 m</t>
  </si>
  <si>
    <t>03 - SO 06 - Přeložka sdělovacích kabelů</t>
  </si>
  <si>
    <t>VRN - Vedlejší rozpočtové náklady</t>
  </si>
  <si>
    <t xml:space="preserve">    VRN1 - Průzkumné, geodetické a projektové práce</t>
  </si>
  <si>
    <t>R01</t>
  </si>
  <si>
    <t>vymístění sdělovacího kabelu</t>
  </si>
  <si>
    <t>1816361038</t>
  </si>
  <si>
    <t>Poznámka k položce:_x000d_
vč. zemních prací_x000d_
ložné pískové vrstvy_x000d_
zásypu</t>
  </si>
  <si>
    <t>1,0*40,0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</si>
  <si>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</si>
  <si>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</si>
  <si>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</si>
  <si>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</si>
  <si>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</si>
  <si>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</si>
  <si>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</si>
  <si>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1024</t>
  </si>
  <si>
    <t>1512402590</t>
  </si>
  <si>
    <t>Poznámka k položce:_x000d_
geodetické zaměření metalického kabelu v nové trase dle směrnic CETIN</t>
  </si>
  <si>
    <t>04a - Oprava povrchů-uznatelné náklady</t>
  </si>
  <si>
    <t xml:space="preserve">    5 - Komunikace pozemní</t>
  </si>
  <si>
    <t>113105113</t>
  </si>
  <si>
    <t>Rozebrání dlažeb z lomového kamene kladených na MC vyspárované MC</t>
  </si>
  <si>
    <t>310857631</t>
  </si>
  <si>
    <t>Rozebrání dlažeb z lomového kamene s přemístěním hmot na skládku na vzdálenost do 3 m nebo s naložením na dopravní prostředek, kladených do cementové malty se spárami zalitými cementovou maltou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</si>
  <si>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 získaného rozebráním dlažeb, které se oceňuje cenami části A 03 ceníku 800-1 Zemní práce._x000d_
3. Přemístění vybourané dlažby z lomového kamene včetně materiálu z lože a spár na vzdálenost přes 3 m se oceňuje cenami souborů cen 997 22-1 Vodorovná doprava suti a vybouraných hmot._x000d_
</t>
  </si>
  <si>
    <t>"přídlažba" 22,0*0,3</t>
  </si>
  <si>
    <t>113107212</t>
  </si>
  <si>
    <t>Odstranění podkladu z kameniva těženého tl 200 mm strojně pl přes 200 m2</t>
  </si>
  <si>
    <t>-1625160778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</si>
  <si>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</si>
  <si>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</si>
  <si>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"SO04"</t>
  </si>
  <si>
    <t>"cesta" 2,0*(40,3*0,9)</t>
  </si>
  <si>
    <t>"kom" 5,0*4,0+237,8*0,8+12,5*0,8+1159,9*0,9+2,0*2,0</t>
  </si>
  <si>
    <t>"štěrk" 21,3*0,9</t>
  </si>
  <si>
    <t>113107323</t>
  </si>
  <si>
    <t>Odstranění podkladu z kameniva drceného tl 300 mm strojně pl do 50 m2</t>
  </si>
  <si>
    <t>-1389418754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</si>
  <si>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</si>
  <si>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113153111-R</t>
  </si>
  <si>
    <t>Odstranění podkladů zpevněných ploch z kameniva stabilizovaného cementem</t>
  </si>
  <si>
    <t>-1828374169</t>
  </si>
  <si>
    <t>Odstranění podkladů zpevněných ploch s přemístěním na skládku na vzdálenost do 20 m nebo s naložením na dopravní prostředek ze štěrkopísku stabilizovaného cementem</t>
  </si>
  <si>
    <t>"kom" 237,8*0,8+12,5*0,8+1159,9*0,9+2,0*2,0</t>
  </si>
  <si>
    <t>113154332</t>
  </si>
  <si>
    <t>Frézování živičného krytu tl 40 mm pruh š 2 m pl do 10000 m2 bez překážek v trase</t>
  </si>
  <si>
    <t>1975156588</t>
  </si>
  <si>
    <t>Frézování živičného podkladu nebo krytu s naložením na dopravní prostředek plochy přes 1 000 do 10 000 m2 bez překážek v trase pruhu šířky přes 1 m do 2 m, tloušťky vrstvy 40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</si>
  <si>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</si>
  <si>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"odečteno digitálně" 5410,0</t>
  </si>
  <si>
    <t>1131543-R1</t>
  </si>
  <si>
    <t>Frézování živičného krytu tl 70 mm pruh š 1 m pl do 10000 m2 bez překážek v trase</t>
  </si>
  <si>
    <t>1332570822</t>
  </si>
  <si>
    <t>Frézování živičného podkladu nebo krytu s naložením na dopravní prostředek plochy přes 1 000 do 10 000 m2 bez překážek v trase pruhu šířky do 1 m, tloušťky vrstvy 70 mm</t>
  </si>
  <si>
    <t>113201112</t>
  </si>
  <si>
    <t>Vytrhání obrub silničních ležatých</t>
  </si>
  <si>
    <t>-327127113</t>
  </si>
  <si>
    <t>Vytrhání obrub s vybouráním lože, s přemístěním hmot na skládku na vzdálenost do 3 m nebo s naložením na dopravní prostředek silničních ležatých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</si>
  <si>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</si>
  <si>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6,0</t>
  </si>
  <si>
    <t>113202111</t>
  </si>
  <si>
    <t>Vytrhání obrub krajníků obrubníků stojatých</t>
  </si>
  <si>
    <t>1887296230</t>
  </si>
  <si>
    <t>Vytrhání obrub s vybouráním lože, s přemístěním hmot na skládku na vzdálenost do 3 m nebo s naložením na dopravní prostředek z krajníků nebo obrubníků stojatých</t>
  </si>
  <si>
    <t>42,0+62,0+9,0</t>
  </si>
  <si>
    <t>121151123</t>
  </si>
  <si>
    <t>Sejmutí ornice plochy přes 500 m2 tl vrstvy do 200 mm strojně</t>
  </si>
  <si>
    <t>-856145244</t>
  </si>
  <si>
    <t>Sejmutí ornice strojně při souvislé ploše přes 500 m2, tl. vrstvy do 200 mm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</si>
  <si>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</si>
  <si>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"SO04" 2,0*2,8+204,2*2,9</t>
  </si>
  <si>
    <t>304162979</t>
  </si>
  <si>
    <t>"ornice" 89,667</t>
  </si>
  <si>
    <t>167151101</t>
  </si>
  <si>
    <t>Nakládání výkopku z hornin třídy těžitelnosti I, skupiny 1 až 3 do 100 m3</t>
  </si>
  <si>
    <t>480249992</t>
  </si>
  <si>
    <t>Nakládání, skládání a překládání neulehlého výkopku nebo sypaniny strojně nakládání, množství do 100 m3, z horniny třídy těžitelnosti I, skupiny 1 až 3</t>
  </si>
  <si>
    <t>180405114</t>
  </si>
  <si>
    <t>Založení trávníku ve vegetačních prefabrikátech výsevem směsi semene v rovině a ve svahu do 1:5</t>
  </si>
  <si>
    <t>1516562783</t>
  </si>
  <si>
    <t>Založení trávníků ve vegetačních dlaždicích nebo prefabrikátech výsevem směsi substrátu a semene v rovině nebo na svahu do 1:5</t>
  </si>
  <si>
    <t xml:space="preserve">Poznámka k souboru cen:_x000d_
1. Ceny lze použít pro založení trávníku ve všech typech vegetačních tvárnic._x000d_
2. V cenách jsou započteny i náklady pokosení, naložení a odvoz odpadu do 20 km se složením._x000d_
3. V cenách nejsou započteny náklady na:_x000d_
a) přípravu půdy,_x000d_
b) travní semeno a substrát, tyto náklady se oceňují ve specifikaci,_x000d_
c) vypletí a zalévání; tyto práce se oceňují cenami části C02 souborů cen 185 80-42 Vypletí a 185 80-43 Zalití rostlin vodou,_x000d_
d) konstrukci podloží a dodání zatravňovacích prefabrikátů,_x000d_
e) uložení odpadu na skládce._x000d_
</t>
  </si>
  <si>
    <t>005724720</t>
  </si>
  <si>
    <t>osivo směs travní krajinná-rovinná</t>
  </si>
  <si>
    <t>kg</t>
  </si>
  <si>
    <t>1138763795</t>
  </si>
  <si>
    <t>597,78*0,03 'Přepočtené koeficientem množství</t>
  </si>
  <si>
    <t>181351113</t>
  </si>
  <si>
    <t>Rozprostření ornice tl vrstvy do 200 mm pl přes 500 m2 v rovině nebo ve svahu do 1:5 strojně</t>
  </si>
  <si>
    <t>782274158</t>
  </si>
  <si>
    <t>Rozprostření a urovnání ornice v rovině nebo ve svahu sklonu do 1:5 strojně při souvislé ploše přes 500 m2, tl. vrstvy do 200 mm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</si>
  <si>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</si>
  <si>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Komunikace pozemní</t>
  </si>
  <si>
    <t>564651111</t>
  </si>
  <si>
    <t>Podklad z kameniva hrubého drceného vel. 63-125 mm tl 150 mm</t>
  </si>
  <si>
    <t>-28228513</t>
  </si>
  <si>
    <t>Podklad z kameniva hrubého drceného vel. 63-125 mm, s rozprostřením a zhutněním, po zhutnění tl. 150 mm</t>
  </si>
  <si>
    <t>"cesta" 40,3*0,9</t>
  </si>
  <si>
    <t>564671111</t>
  </si>
  <si>
    <t>Podklad z kameniva hrubého drceného vel. 63-125 mm tl 250 mm</t>
  </si>
  <si>
    <t>-1883915078</t>
  </si>
  <si>
    <t>Podklad z kameniva hrubého drceného vel. 63-125 mm, s rozprostřením a zhutněním, po zhutnění tl. 250 mm</t>
  </si>
  <si>
    <t>564851111</t>
  </si>
  <si>
    <t>Podklad ze štěrkodrtě ŠD tl 150 mm</t>
  </si>
  <si>
    <t>795855063</t>
  </si>
  <si>
    <t>Podklad ze štěrkodrti ŠD s rozprostřením a zhutněním, po zhutnění tl. 150 mm</t>
  </si>
  <si>
    <t>Poznámka k položce:_x000d_
Podrcení, zavibrování (0/22) - 1 x 35 kg/m2</t>
  </si>
  <si>
    <t>564861111</t>
  </si>
  <si>
    <t>Podklad ze štěrkodrtě ŠD tl 200 mm</t>
  </si>
  <si>
    <t>1719754444</t>
  </si>
  <si>
    <t>Podklad ze štěrkodrti ŠD s rozprostřením a zhutněním, po zhutnění tl. 200 mm</t>
  </si>
  <si>
    <t>565155111</t>
  </si>
  <si>
    <t>Asfaltový beton vrstva podkladní ACP 16 (obalované kamenivo OKS) tl 70 mm š do 3 m</t>
  </si>
  <si>
    <t>2122012686</t>
  </si>
  <si>
    <t>Asfaltový beton vrstva podkladní ACP 16 (obalované kamenivo střednězrnné - OKS) s rozprostřením a zhutněním v pruhu šířky přes 1,5 do 3 m, po zhutnění tl. 70 mm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</si>
  <si>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</si>
  <si>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567122112</t>
  </si>
  <si>
    <t>Podklad ze směsi stmelené cementem SC C 8/10 (KSC I) tl 130 mm</t>
  </si>
  <si>
    <t>-405508720</t>
  </si>
  <si>
    <t>Podklad ze směsi stmelené cementem SC bez dilatačních spár, s rozprostřením a zhutněním SC C 8/10 (KSC I), po zhutnění tl. 130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</si>
  <si>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</si>
  <si>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573211111</t>
  </si>
  <si>
    <t>Postřik živičný spojovací z asfaltu v množství 0,60 kg/m2</t>
  </si>
  <si>
    <t>1745102218</t>
  </si>
  <si>
    <t>Postřik spojovací PS bez posypu kamenivem z asfaltu silničního, v množství 0,60 kg/m2</t>
  </si>
  <si>
    <t>577134111</t>
  </si>
  <si>
    <t>Asfaltový beton vrstva obrusná ACO 11 (ABS) tř. I tl 40 mm š do 3 m z nemodifikovaného asfaltu</t>
  </si>
  <si>
    <t>-1207319475</t>
  </si>
  <si>
    <t>Asfaltový beton vrstva obrusná ACO 11 (ABS) s rozprostřením a se zhutněním z nemodifikovaného asfaltu v pruhu šířky do 3 m tř. I, po zhutnění tl. 40 mm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</si>
  <si>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</si>
  <si>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594511111</t>
  </si>
  <si>
    <t>Dlažba z lomového kamene s provedením lože z betonu</t>
  </si>
  <si>
    <t>-1707916137</t>
  </si>
  <si>
    <t>Dlažba nebo přídlažba z lomového kamene lomařsky upraveného rigolového v ploše vodorovné nebo ve sklonu tl. do 250 mm, bez vyplnění spár, s provedením lože tl. 50 mm z betonu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</si>
  <si>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</si>
  <si>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916131113</t>
  </si>
  <si>
    <t>Osazení silničního obrubníku betonového ležatého s boční opěrou do lože z betonu prostého</t>
  </si>
  <si>
    <t>-2132008422</t>
  </si>
  <si>
    <t>Osazení silničního obrubníku betonového se zřízením lože, s vyplněním a zatřením spár cementovou maltou ležatého s boční opěrou z 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</si>
  <si>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</si>
  <si>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59217031</t>
  </si>
  <si>
    <t>obrubník betonový silniční 1000x150x250mm</t>
  </si>
  <si>
    <t>-707241787</t>
  </si>
  <si>
    <t>"výměna" 4,0</t>
  </si>
  <si>
    <t>916131213</t>
  </si>
  <si>
    <t>Osazení silničního obrubníku betonového stojatého s boční opěrou do lože z betonu prostého</t>
  </si>
  <si>
    <t>151066026</t>
  </si>
  <si>
    <t>Osazení silničního obrubníku betonového se zřízením lože, s vyplněním a zatřením spár cementovou maltou stojatého s boční opěrou z betonu prostého, do lože z betonu prostého</t>
  </si>
  <si>
    <t>558541995</t>
  </si>
  <si>
    <t>"výměna" 21,0</t>
  </si>
  <si>
    <t>919112233</t>
  </si>
  <si>
    <t>Řezání spár pro vytvoření komůrky š 20 mm hl 40 mm pro těsnící zálivku v živičném krytu</t>
  </si>
  <si>
    <t>1969930132</t>
  </si>
  <si>
    <t>Řezání dilatačních spár v živičném krytu vytvoření komůrky pro těsnící zálivku šířky 20 mm, hloubky 40 mm</t>
  </si>
  <si>
    <t xml:space="preserve">Poznámka k souboru cen:_x000d_
1. V cenách jsou započteny i náklady na vyčištění spár po řezání._x000d_
</t>
  </si>
  <si>
    <t>"odečteno digitálně" 830,0</t>
  </si>
  <si>
    <t>919121132</t>
  </si>
  <si>
    <t>Těsnění spár zálivkou za studena pro komůrky š 20 mm hl 40 mm s těsnicím profilem</t>
  </si>
  <si>
    <t>1441567204</t>
  </si>
  <si>
    <t>Utěsnění dilatačních spár zálivkou za studena v cementobetonovém nebo živičném krytu včetně adhezního nátěru s těsnicím profilem pod zálivkou, pro komůrky šířky 20 mm, hloubky 40 mm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</si>
  <si>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</si>
  <si>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919735111</t>
  </si>
  <si>
    <t>Řezání stávajícího živičného krytu hl do 50 mm</t>
  </si>
  <si>
    <t>1348391667</t>
  </si>
  <si>
    <t>Řezání stávajícího živičného krytu nebo podkladu hloubky do 50 mm</t>
  </si>
  <si>
    <t xml:space="preserve">Poznámka k souboru cen:_x000d_
1. V cenách jsou započteny i náklady na spotřebu vody._x000d_
</t>
  </si>
  <si>
    <t>919735112</t>
  </si>
  <si>
    <t>Řezání stávajícího živičného krytu hl do 100 mm</t>
  </si>
  <si>
    <t>368965984</t>
  </si>
  <si>
    <t>Řezání stávajícího živičného krytu nebo podkladu hloubky přes 50 do 100 mm</t>
  </si>
  <si>
    <t>"vodovod"</t>
  </si>
  <si>
    <t>"asfaltové plochy"</t>
  </si>
  <si>
    <t>"V-III.-1 DN200" 945,9*2,0</t>
  </si>
  <si>
    <t>"V-III.-1/1 DN200" 213,0*2,0</t>
  </si>
  <si>
    <t>"V-III.-1/2 DN80" 158,6*2,0</t>
  </si>
  <si>
    <t>"V-III.-1/2.1 DN80" 65,0*2,0</t>
  </si>
  <si>
    <t>"propoje DN80" 14,1*2,0</t>
  </si>
  <si>
    <t>"propoje DN100" 12,4*2,0</t>
  </si>
  <si>
    <t>"šoupě Michelský vrch" 2,0*2,0</t>
  </si>
  <si>
    <t>919-R1</t>
  </si>
  <si>
    <t>Ochrana stávajícího propustku DN300</t>
  </si>
  <si>
    <t>-1530590725</t>
  </si>
  <si>
    <t>Ochrana stávajícího propustku DN300 během výkopových prací</t>
  </si>
  <si>
    <t>935114121</t>
  </si>
  <si>
    <t>Štěrbinový odvodňovací betonový žlab 450x500 mm bez vnitřního spádu se základem</t>
  </si>
  <si>
    <t>946192685</t>
  </si>
  <si>
    <t>Štěrbinový odvodňovací betonový žlab se základem z betonu prostého a s obetonováním rozměru 450x500 mm bez obrubníku bez vnitřního spádu</t>
  </si>
  <si>
    <t xml:space="preserve">Poznámka k souboru cen:_x000d_
1. V ceně jsou započteny i náklady na dodání štěrbinového žlabu včetně čistícího kusu, vpusťového kusu a záslepky, které jsou poměrově přepočteny na 1 bm žlabu._x000d_
</t>
  </si>
  <si>
    <t>966008222</t>
  </si>
  <si>
    <t>Bourání betonového nebo polymerbetonového odvodňovacího žlabu š přes 200 mm</t>
  </si>
  <si>
    <t>526517772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</si>
  <si>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</si>
  <si>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 xml:space="preserve">Poznámka k souboru cen:_x000d_
1. V cenách jsou započteny i náklady na bouráním obetonování žlabu a případné bourání betonového lože._x000d_
2. V cenách nejsou započteny náklady na zemní práce nutné při rozebírání žlabů._x000d_
3. Přemístění vybouraného materiálu na vzdálenost přes 10 m se oceňuje cenami souborů cen 997 22-1 Vodorovné přemístění vybouraných hmot._x000d_
</t>
  </si>
  <si>
    <t>979024443</t>
  </si>
  <si>
    <t>Očištění vybouraných obrubníků a krajníků silničních</t>
  </si>
  <si>
    <t>-776702924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</si>
  <si>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</si>
  <si>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</si>
  <si>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"stojaté" 92,0</t>
  </si>
  <si>
    <t>"ležatý" 2,0</t>
  </si>
  <si>
    <t>997221551</t>
  </si>
  <si>
    <t>Vodorovná doprava suti ze sypkých materiálů do 1 km</t>
  </si>
  <si>
    <t>1685411668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</si>
  <si>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</si>
  <si>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</si>
  <si>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 407,958+8,435</t>
  </si>
  <si>
    <t>"živice" 319,526+497,72</t>
  </si>
  <si>
    <t>"celková vzdálenost 6 km"</t>
  </si>
  <si>
    <t>997221559</t>
  </si>
  <si>
    <t>Příplatek ZKD 1 km u vodorovné dopravy suti ze sypkých materiálů</t>
  </si>
  <si>
    <t>-1202109366</t>
  </si>
  <si>
    <t>Vodorovná doprava suti bez naložení, ale se složením a s hrubým urovnáním Příplatek k ceně za každý další i započatý 1 km přes 1 km</t>
  </si>
  <si>
    <t>"celková vzdálenost 6 Km" 1233,639*5,0</t>
  </si>
  <si>
    <t>997221561</t>
  </si>
  <si>
    <t>Vodorovná doprava suti z kusových materiálů do 1 km</t>
  </si>
  <si>
    <t>-1020450938</t>
  </si>
  <si>
    <t>Vodorovná doprava suti bez naložení, ale se složením a s hrubým urovnáním z kusových materiálů, na vzdálenost do 1 km</t>
  </si>
  <si>
    <t>"beton prostý" 2196,744</t>
  </si>
  <si>
    <t>997221569</t>
  </si>
  <si>
    <t>Příplatek ZKD 1 km u vodorovné dopravy suti z kusových materiálů</t>
  </si>
  <si>
    <t>752570929</t>
  </si>
  <si>
    <t>"odvoz na skládku 6 km" 2196,744*5,0</t>
  </si>
  <si>
    <t>997221571</t>
  </si>
  <si>
    <t>Vodorovná doprava vybouraných hmot do 1 km</t>
  </si>
  <si>
    <t>-796499946</t>
  </si>
  <si>
    <t>Vodorovná doprava vybouraných hmot bez naložení, ale se složením a s hrubým urovnáním na vzdálenost do 1 km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</si>
  <si>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</si>
  <si>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"žlaby" 23,1</t>
  </si>
  <si>
    <t>997221579</t>
  </si>
  <si>
    <t>Příplatek ZKD 1 km u vodorovné dopravy vybouraných hmot</t>
  </si>
  <si>
    <t>1593655891</t>
  </si>
  <si>
    <t>Vodorovná doprava vybouraných hmot bez naložení, ale se složením a s hrubým urovnáním na vzdálenost Příplatek k ceně za každý další i započatý 1 km přes 1 km</t>
  </si>
  <si>
    <t>"odvoz na skládku 6 km" 23,1*5,0</t>
  </si>
  <si>
    <t>997221615</t>
  </si>
  <si>
    <t>Poplatek za uložení na skládce (skládkovné) stavebního odpadu betonového kód odpadu 17 01 01</t>
  </si>
  <si>
    <t>1816650276</t>
  </si>
  <si>
    <t>Poplatek za uložení stavebního odpadu na skládce (skládkovné) z prostého betonu zatříděného do Katalogu odpadů pod kódem 17 01 01</t>
  </si>
  <si>
    <t>1907912215</t>
  </si>
  <si>
    <t>"ŽB" 23,1</t>
  </si>
  <si>
    <t>997221645</t>
  </si>
  <si>
    <t>Poplatek za uložení na skládce (skládkovné) odpadu asfaltového bez dehtu kód odpadu 17 03 02</t>
  </si>
  <si>
    <t>-788929913</t>
  </si>
  <si>
    <t>Poplatek za uložení stavebního odpadu na skládce (skládkovné) asfaltového bez obsahu dehtu zatříděného do Katalogu odpadů pod kódem 17 03 02</t>
  </si>
  <si>
    <t>997221655</t>
  </si>
  <si>
    <t>-731823536</t>
  </si>
  <si>
    <t>998225111</t>
  </si>
  <si>
    <t>Přesun hmot pro pozemní komunikace s krytem z kamene, monolitickým betonovým nebo živičným</t>
  </si>
  <si>
    <t>1045922879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</si>
  <si>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</si>
  <si>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</si>
  <si>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04b - Oprava povrchů-neuznatelné náklady</t>
  </si>
  <si>
    <t>113106171</t>
  </si>
  <si>
    <t>Rozebrání dlažeb vozovek ze zámkové dlažby s ložem z kameniva ručně</t>
  </si>
  <si>
    <t>1612427608</t>
  </si>
  <si>
    <t>Rozebrání dlažeb a dílců vozovek a ploch s přemístěním hmot na skládku na vzdálenost do 3 m nebo s naložením na dopravní prostředek, s jakoukoliv výplní spár ručně ze zámkové dlažby s ložem z kameniva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</si>
  <si>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</si>
  <si>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"dlažba" 21,4*1,5</t>
  </si>
  <si>
    <t>"SO05"</t>
  </si>
  <si>
    <t>"kom" 416,8*1,12</t>
  </si>
  <si>
    <t>"štěrk" 7,3*1,12</t>
  </si>
  <si>
    <t>1234959192</t>
  </si>
  <si>
    <t xml:space="preserve">"SO05" </t>
  </si>
  <si>
    <t>1131541-R1</t>
  </si>
  <si>
    <t>Frézování živičného krytu tl 70 mm pruh š 1 m pl do 500 m2 bez překážek v trase</t>
  </si>
  <si>
    <t>1653827809</t>
  </si>
  <si>
    <t>Frézování živičného podkladu nebo krytu s naložením na dopravní prostředek plochy do 500 m2 bez překážek v trase pruhu šířky přes 0,5 m do 1 m, tloušťky vrstvy 70 mm</t>
  </si>
  <si>
    <t>8,0</t>
  </si>
  <si>
    <t>70,0</t>
  </si>
  <si>
    <t>121151113</t>
  </si>
  <si>
    <t>Sejmutí ornice plochy do 500 m2 tl vrstvy do 200 mm strojně</t>
  </si>
  <si>
    <t>221545454</t>
  </si>
  <si>
    <t>Sejmutí ornice strojně při souvislé ploše přes 100 do 500 m2, tl. vrstvy do 200 mm</t>
  </si>
  <si>
    <t>"SO05" 46,7*3,12</t>
  </si>
  <si>
    <t>"ornice" 21,86</t>
  </si>
  <si>
    <t>796295432</t>
  </si>
  <si>
    <t>145,704*0,03 'Přepočtené koeficientem množství</t>
  </si>
  <si>
    <t>181351103</t>
  </si>
  <si>
    <t>Rozprostření ornice tl vrstvy do 200 mm pl do 500 m2 v rovině nebo ve svahu do 1:5 strojně</t>
  </si>
  <si>
    <t>1325154905</t>
  </si>
  <si>
    <t>Rozprostření a urovnání ornice v rovině nebo ve svahu sklonu do 1:5 strojně při souvislé ploše přes 100 do 500 m2, tl. vrstvy do 200 mm</t>
  </si>
  <si>
    <t>596212210</t>
  </si>
  <si>
    <t>Kladení zámkové dlažby pozemních komunikací tl 80 mm skupiny A pl do 50 m2</t>
  </si>
  <si>
    <t>-197205569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</si>
  <si>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</si>
  <si>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</si>
  <si>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"výměna" 2,0</t>
  </si>
  <si>
    <t>"kanalizace"</t>
  </si>
  <si>
    <t>"stoka" 53,4*2,0</t>
  </si>
  <si>
    <t>"stojaté" 49,0</t>
  </si>
  <si>
    <t>"ležatý" 6,0</t>
  </si>
  <si>
    <t>979054451</t>
  </si>
  <si>
    <t>Očištění vybouraných zámkových dlaždic s původním spárováním z kameniva těženého</t>
  </si>
  <si>
    <t>-1860962072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</si>
  <si>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</si>
  <si>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"kamenivo" 152,128+3,597</t>
  </si>
  <si>
    <t>"živice" 119,505</t>
  </si>
  <si>
    <t>"celková vzdálenost 6 Km" 275,23*5,0</t>
  </si>
  <si>
    <t>"beton prostý" 821,596</t>
  </si>
  <si>
    <t>"odvoz na skládku 6 km" 821,596*5,0</t>
  </si>
  <si>
    <t>05a - VRN - Vedlejší rozpočtové náklady-uznatelné náklady</t>
  </si>
  <si>
    <t>na základě upřesnění ZD došlo k: zrušení položek č.: 3,4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</si>
  <si>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</si>
  <si>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</si>
  <si>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</si>
  <si>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</si>
  <si>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</si>
  <si>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030001000</t>
  </si>
  <si>
    <t>Zařízení staveniště</t>
  </si>
  <si>
    <t>1020044300</t>
  </si>
  <si>
    <t>Vytyčení inženýrských sítí před zahájením výstavby</t>
  </si>
  <si>
    <t>-1642954420</t>
  </si>
  <si>
    <t>011503000</t>
  </si>
  <si>
    <t>Stavební průzkum bez rozlišení</t>
  </si>
  <si>
    <t>-1393620565</t>
  </si>
  <si>
    <t>Poznámka k položce:_x000d_
zaměření stávajících individuálních vodních zdrojů</t>
  </si>
  <si>
    <t>012103000</t>
  </si>
  <si>
    <t>Geodetické práce před výstavbou</t>
  </si>
  <si>
    <t>-1357289666</t>
  </si>
  <si>
    <t>012203000</t>
  </si>
  <si>
    <t>Geodetické práce při provádění stavby</t>
  </si>
  <si>
    <t>-667672356</t>
  </si>
  <si>
    <t>437261942</t>
  </si>
  <si>
    <t>012403000</t>
  </si>
  <si>
    <t>Kartografické práce</t>
  </si>
  <si>
    <t>409589486</t>
  </si>
  <si>
    <t>Poznámka k položce:_x000d_
položka zahrnuje:_x000d_
- přípravu podkladů, podání žádosti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</si>
  <si>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013244000</t>
  </si>
  <si>
    <t>Realizační a dílenská dokumentace stavby</t>
  </si>
  <si>
    <t>-636346735</t>
  </si>
  <si>
    <t>013254000</t>
  </si>
  <si>
    <t>Dokumentace skutečného provedení stavby</t>
  </si>
  <si>
    <t>-1923342236</t>
  </si>
  <si>
    <t>013274000</t>
  </si>
  <si>
    <t>Pasportizace objektu před započetím prací</t>
  </si>
  <si>
    <t>638547544</t>
  </si>
  <si>
    <t>013284000</t>
  </si>
  <si>
    <t>Pasportizace objektu po provedení prací</t>
  </si>
  <si>
    <t>-1839982927</t>
  </si>
  <si>
    <t>VRN3</t>
  </si>
  <si>
    <t>Dopravně inženýrské opatření</t>
  </si>
  <si>
    <t>-558202907</t>
  </si>
  <si>
    <t>VRN4</t>
  </si>
  <si>
    <t>Inženýrská činnost</t>
  </si>
  <si>
    <t>043134000</t>
  </si>
  <si>
    <t>Zkoušky zatěžovací</t>
  </si>
  <si>
    <t>-1269532089</t>
  </si>
  <si>
    <t>043134001</t>
  </si>
  <si>
    <t>Náklady vzniklé v souvislosti s realizací stavby</t>
  </si>
  <si>
    <t>2001912305</t>
  </si>
  <si>
    <t>VRN7</t>
  </si>
  <si>
    <t>Provozní vlivy</t>
  </si>
  <si>
    <t>075203000</t>
  </si>
  <si>
    <t>Ochranná pásma vodárenská</t>
  </si>
  <si>
    <t>1028824459</t>
  </si>
  <si>
    <t>Poznámka k položce:_x000d_
Ochranné pásmo vodního zdroje - Jizerský potok</t>
  </si>
  <si>
    <t>VRN9</t>
  </si>
  <si>
    <t>Ostatní náklady</t>
  </si>
  <si>
    <t>090001000</t>
  </si>
  <si>
    <t>Pořízení fotodokumentace stávající objektů a místa stavby</t>
  </si>
  <si>
    <t>-1283728684</t>
  </si>
  <si>
    <t>05b - VRN - Vedlejší rozpočtové náklady-neuznatelné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</si>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</sst>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2017023-VDJH(b)-2020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Vodojem Horská, zásobní řady a splašková kanalizace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Liberec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26. 10. 2020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Liberec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SNOWPLAN, spol. s 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SNOWPLAN, spol. s 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75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SO 04 - Vodovodní řa...'!J30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'01 - SO 04 - Vodovodní řa...'!P90</f>
        <v>0</v>
      </c>
      <c r="AV55" s="122">
        <f>'01 - SO 04 - Vodovodní řa...'!J33</f>
        <v>0</v>
      </c>
      <c r="AW55" s="122">
        <f>'01 - SO 04 - Vodovodní řa...'!J34</f>
        <v>0</v>
      </c>
      <c r="AX55" s="122">
        <f>'01 - SO 04 - Vodovodní řa...'!J35</f>
        <v>0</v>
      </c>
      <c r="AY55" s="122">
        <f>'01 - SO 04 - Vodovodní řa...'!J36</f>
        <v>0</v>
      </c>
      <c r="AZ55" s="122">
        <f>'01 - SO 04 - Vodovodní řa...'!F33</f>
        <v>0</v>
      </c>
      <c r="BA55" s="122">
        <f>'01 - SO 04 - Vodovodní řa...'!F34</f>
        <v>0</v>
      </c>
      <c r="BB55" s="122">
        <f>'01 - SO 04 - Vodovodní řa...'!F35</f>
        <v>0</v>
      </c>
      <c r="BC55" s="122">
        <f>'01 - SO 04 - Vodovodní řa...'!F36</f>
        <v>0</v>
      </c>
      <c r="BD55" s="124">
        <f>'01 - SO 04 - Vodovodní řa...'!F37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SO 05 - Splašková ka...'!J30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'02 - SO 05 - Splašková ka...'!P88</f>
        <v>0</v>
      </c>
      <c r="AV56" s="122">
        <f>'02 - SO 05 - Splašková ka...'!J33</f>
        <v>0</v>
      </c>
      <c r="AW56" s="122">
        <f>'02 - SO 05 - Splašková ka...'!J34</f>
        <v>0</v>
      </c>
      <c r="AX56" s="122">
        <f>'02 - SO 05 - Splašková ka...'!J35</f>
        <v>0</v>
      </c>
      <c r="AY56" s="122">
        <f>'02 - SO 05 - Splašková ka...'!J36</f>
        <v>0</v>
      </c>
      <c r="AZ56" s="122">
        <f>'02 - SO 05 - Splašková ka...'!F33</f>
        <v>0</v>
      </c>
      <c r="BA56" s="122">
        <f>'02 - SO 05 - Splašková ka...'!F34</f>
        <v>0</v>
      </c>
      <c r="BB56" s="122">
        <f>'02 - SO 05 - Splašková ka...'!F35</f>
        <v>0</v>
      </c>
      <c r="BC56" s="122">
        <f>'02 - SO 05 - Splašková ka...'!F36</f>
        <v>0</v>
      </c>
      <c r="BD56" s="124">
        <f>'02 - SO 05 - Splašková ka...'!F37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SO 06 - Přeložka sdě...'!J30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84</v>
      </c>
      <c r="AR57" s="120"/>
      <c r="AS57" s="121">
        <v>0</v>
      </c>
      <c r="AT57" s="122">
        <f>ROUND(SUM(AV57:AW57),2)</f>
        <v>0</v>
      </c>
      <c r="AU57" s="123">
        <f>'03 - SO 06 - Přeložka sdě...'!P82</f>
        <v>0</v>
      </c>
      <c r="AV57" s="122">
        <f>'03 - SO 06 - Přeložka sdě...'!J33</f>
        <v>0</v>
      </c>
      <c r="AW57" s="122">
        <f>'03 - SO 06 - Přeložka sdě...'!J34</f>
        <v>0</v>
      </c>
      <c r="AX57" s="122">
        <f>'03 - SO 06 - Přeložka sdě...'!J35</f>
        <v>0</v>
      </c>
      <c r="AY57" s="122">
        <f>'03 - SO 06 - Přeložka sdě...'!J36</f>
        <v>0</v>
      </c>
      <c r="AZ57" s="122">
        <f>'03 - SO 06 - Přeložka sdě...'!F33</f>
        <v>0</v>
      </c>
      <c r="BA57" s="122">
        <f>'03 - SO 06 - Přeložka sdě...'!F34</f>
        <v>0</v>
      </c>
      <c r="BB57" s="122">
        <f>'03 - SO 06 - Přeložka sdě...'!F35</f>
        <v>0</v>
      </c>
      <c r="BC57" s="122">
        <f>'03 - SO 06 - Přeložka sdě...'!F36</f>
        <v>0</v>
      </c>
      <c r="BD57" s="124">
        <f>'03 - SO 06 - Přeložka sdě...'!F37</f>
        <v>0</v>
      </c>
      <c r="BE57" s="7"/>
      <c r="BT57" s="125" t="s">
        <v>85</v>
      </c>
      <c r="BV57" s="125" t="s">
        <v>79</v>
      </c>
      <c r="BW57" s="125" t="s">
        <v>93</v>
      </c>
      <c r="BX57" s="125" t="s">
        <v>5</v>
      </c>
      <c r="CL57" s="125" t="s">
        <v>19</v>
      </c>
      <c r="CM57" s="125" t="s">
        <v>87</v>
      </c>
    </row>
    <row r="58" s="7" customFormat="1" ht="16.5" customHeight="1">
      <c r="A58" s="113" t="s">
        <v>81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'04a - Oprava povrchů-uzna...'!J30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84</v>
      </c>
      <c r="AR58" s="120"/>
      <c r="AS58" s="121">
        <v>0</v>
      </c>
      <c r="AT58" s="122">
        <f>ROUND(SUM(AV58:AW58),2)</f>
        <v>0</v>
      </c>
      <c r="AU58" s="123">
        <f>'04a - Oprava povrchů-uzna...'!P85</f>
        <v>0</v>
      </c>
      <c r="AV58" s="122">
        <f>'04a - Oprava povrchů-uzna...'!J33</f>
        <v>0</v>
      </c>
      <c r="AW58" s="122">
        <f>'04a - Oprava povrchů-uzna...'!J34</f>
        <v>0</v>
      </c>
      <c r="AX58" s="122">
        <f>'04a - Oprava povrchů-uzna...'!J35</f>
        <v>0</v>
      </c>
      <c r="AY58" s="122">
        <f>'04a - Oprava povrchů-uzna...'!J36</f>
        <v>0</v>
      </c>
      <c r="AZ58" s="122">
        <f>'04a - Oprava povrchů-uzna...'!F33</f>
        <v>0</v>
      </c>
      <c r="BA58" s="122">
        <f>'04a - Oprava povrchů-uzna...'!F34</f>
        <v>0</v>
      </c>
      <c r="BB58" s="122">
        <f>'04a - Oprava povrchů-uzna...'!F35</f>
        <v>0</v>
      </c>
      <c r="BC58" s="122">
        <f>'04a - Oprava povrchů-uzna...'!F36</f>
        <v>0</v>
      </c>
      <c r="BD58" s="124">
        <f>'04a - Oprava povrchů-uzna...'!F37</f>
        <v>0</v>
      </c>
      <c r="BE58" s="7"/>
      <c r="BT58" s="125" t="s">
        <v>85</v>
      </c>
      <c r="BV58" s="125" t="s">
        <v>79</v>
      </c>
      <c r="BW58" s="125" t="s">
        <v>96</v>
      </c>
      <c r="BX58" s="125" t="s">
        <v>5</v>
      </c>
      <c r="CL58" s="125" t="s">
        <v>19</v>
      </c>
      <c r="CM58" s="125" t="s">
        <v>87</v>
      </c>
    </row>
    <row r="59" s="7" customFormat="1" ht="16.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'04b - Oprava povrchů-neuz...'!J30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'04b - Oprava povrchů-neuz...'!P85</f>
        <v>0</v>
      </c>
      <c r="AV59" s="122">
        <f>'04b - Oprava povrchů-neuz...'!J33</f>
        <v>0</v>
      </c>
      <c r="AW59" s="122">
        <f>'04b - Oprava povrchů-neuz...'!J34</f>
        <v>0</v>
      </c>
      <c r="AX59" s="122">
        <f>'04b - Oprava povrchů-neuz...'!J35</f>
        <v>0</v>
      </c>
      <c r="AY59" s="122">
        <f>'04b - Oprava povrchů-neuz...'!J36</f>
        <v>0</v>
      </c>
      <c r="AZ59" s="122">
        <f>'04b - Oprava povrchů-neuz...'!F33</f>
        <v>0</v>
      </c>
      <c r="BA59" s="122">
        <f>'04b - Oprava povrchů-neuz...'!F34</f>
        <v>0</v>
      </c>
      <c r="BB59" s="122">
        <f>'04b - Oprava povrchů-neuz...'!F35</f>
        <v>0</v>
      </c>
      <c r="BC59" s="122">
        <f>'04b - Oprava povrchů-neuz...'!F36</f>
        <v>0</v>
      </c>
      <c r="BD59" s="124">
        <f>'04b - Oprava povrchů-neuz...'!F37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24.7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'05a - VRN - Vedlejší rozp...'!J30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21">
        <v>0</v>
      </c>
      <c r="AT60" s="122">
        <f>ROUND(SUM(AV60:AW60),2)</f>
        <v>0</v>
      </c>
      <c r="AU60" s="123">
        <f>'05a - VRN - Vedlejší rozp...'!P86</f>
        <v>0</v>
      </c>
      <c r="AV60" s="122">
        <f>'05a - VRN - Vedlejší rozp...'!J33</f>
        <v>0</v>
      </c>
      <c r="AW60" s="122">
        <f>'05a - VRN - Vedlejší rozp...'!J34</f>
        <v>0</v>
      </c>
      <c r="AX60" s="122">
        <f>'05a - VRN - Vedlejší rozp...'!J35</f>
        <v>0</v>
      </c>
      <c r="AY60" s="122">
        <f>'05a - VRN - Vedlejší rozp...'!J36</f>
        <v>0</v>
      </c>
      <c r="AZ60" s="122">
        <f>'05a - VRN - Vedlejší rozp...'!F33</f>
        <v>0</v>
      </c>
      <c r="BA60" s="122">
        <f>'05a - VRN - Vedlejší rozp...'!F34</f>
        <v>0</v>
      </c>
      <c r="BB60" s="122">
        <f>'05a - VRN - Vedlejší rozp...'!F35</f>
        <v>0</v>
      </c>
      <c r="BC60" s="122">
        <f>'05a - VRN - Vedlejší rozp...'!F36</f>
        <v>0</v>
      </c>
      <c r="BD60" s="124">
        <f>'05a - VRN - Vedlejší rozp...'!F37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19</v>
      </c>
      <c r="CM60" s="125" t="s">
        <v>87</v>
      </c>
    </row>
    <row r="61" s="7" customFormat="1" ht="24.75" customHeight="1">
      <c r="A61" s="113" t="s">
        <v>81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'05b - VRN - Vedlejší rozp...'!J30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84</v>
      </c>
      <c r="AR61" s="120"/>
      <c r="AS61" s="126">
        <v>0</v>
      </c>
      <c r="AT61" s="127">
        <f>ROUND(SUM(AV61:AW61),2)</f>
        <v>0</v>
      </c>
      <c r="AU61" s="128">
        <f>'05b - VRN - Vedlejší rozp...'!P86</f>
        <v>0</v>
      </c>
      <c r="AV61" s="127">
        <f>'05b - VRN - Vedlejší rozp...'!J33</f>
        <v>0</v>
      </c>
      <c r="AW61" s="127">
        <f>'05b - VRN - Vedlejší rozp...'!J34</f>
        <v>0</v>
      </c>
      <c r="AX61" s="127">
        <f>'05b - VRN - Vedlejší rozp...'!J35</f>
        <v>0</v>
      </c>
      <c r="AY61" s="127">
        <f>'05b - VRN - Vedlejší rozp...'!J36</f>
        <v>0</v>
      </c>
      <c r="AZ61" s="127">
        <f>'05b - VRN - Vedlejší rozp...'!F33</f>
        <v>0</v>
      </c>
      <c r="BA61" s="127">
        <f>'05b - VRN - Vedlejší rozp...'!F34</f>
        <v>0</v>
      </c>
      <c r="BB61" s="127">
        <f>'05b - VRN - Vedlejší rozp...'!F35</f>
        <v>0</v>
      </c>
      <c r="BC61" s="127">
        <f>'05b - VRN - Vedlejší rozp...'!F36</f>
        <v>0</v>
      </c>
      <c r="BD61" s="129">
        <f>'05b - VRN - Vedlejší rozp...'!F37</f>
        <v>0</v>
      </c>
      <c r="BE61" s="7"/>
      <c r="BT61" s="125" t="s">
        <v>85</v>
      </c>
      <c r="BV61" s="125" t="s">
        <v>79</v>
      </c>
      <c r="BW61" s="125" t="s">
        <v>105</v>
      </c>
      <c r="BX61" s="125" t="s">
        <v>5</v>
      </c>
      <c r="CL61" s="125" t="s">
        <v>19</v>
      </c>
      <c r="CM61" s="125" t="s">
        <v>87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h5ZHBCU1VdqZ/8e6yptUhLG8NjApVC27rQc9YyKrAwgZ30FKFZIpYA5AiriJXAG1GpMD126ZNNgjF4o4J75E3Q==" hashValue="6A3qOpFUTTO6nFuyMI/Z6oykb8tnK5mdXlSykg7aYY/Q5+obqjafjEtD+m5aLvTmqpHbgMU5LUwPKOuPzUmbd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4 - Vodovodní řa...'!C2" display="/"/>
    <hyperlink ref="A56" location="'02 - SO 05 - Splašková ka...'!C2" display="/"/>
    <hyperlink ref="A57" location="'03 - SO 06 - Přeložka sdě...'!C2" display="/"/>
    <hyperlink ref="A58" location="'04a - Oprava povrchů-uzna...'!C2" display="/"/>
    <hyperlink ref="A59" location="'04b - Oprava povrchů-neuz...'!C2" display="/"/>
    <hyperlink ref="A60" location="'05a - VRN - Vedlejší rozp...'!C2" display="/"/>
    <hyperlink ref="A61" location="'05b - VRN - Vedlejší roz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109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ROUND((SUM(BE90:BE692)),  2)</f>
        <v>0</v>
      </c>
      <c r="G33" s="40"/>
      <c r="H33" s="40"/>
      <c r="I33" s="150">
        <v>0.20999999999999999</v>
      </c>
      <c r="J33" s="149">
        <f>ROUND(((SUM(BE90:BE692))*I33),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ROUND((SUM(BF90:BF692)),  2)</f>
        <v>0</v>
      </c>
      <c r="G34" s="40"/>
      <c r="H34" s="40"/>
      <c r="I34" s="150">
        <v>0.14999999999999999</v>
      </c>
      <c r="J34" s="149">
        <f>ROUND(((SUM(BF90:BF692))*I34),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ROUND((SUM(BG90:BG692)),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ROUND((SUM(BH90:BH692)),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ROUND((SUM(BI90:BI692)),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 04 - Vodovodní řady III. TP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116</v>
      </c>
      <c r="E62" s="176"/>
      <c r="F62" s="176"/>
      <c r="G62" s="176"/>
      <c r="H62" s="176"/>
      <c r="I62" s="176"/>
      <c r="J62" s="177">
        <f>J329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J344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J358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119</v>
      </c>
      <c r="E65" s="176"/>
      <c r="F65" s="176"/>
      <c r="G65" s="176"/>
      <c r="H65" s="176"/>
      <c r="I65" s="176"/>
      <c r="J65" s="177">
        <f>J414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120</v>
      </c>
      <c r="E66" s="176"/>
      <c r="F66" s="176"/>
      <c r="G66" s="176"/>
      <c r="H66" s="176"/>
      <c r="I66" s="176"/>
      <c r="J66" s="177">
        <f>J649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121</v>
      </c>
      <c r="E67" s="176"/>
      <c r="F67" s="176"/>
      <c r="G67" s="176"/>
      <c r="H67" s="176"/>
      <c r="I67" s="176"/>
      <c r="J67" s="177">
        <f>J659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122</v>
      </c>
      <c r="E68" s="176"/>
      <c r="F68" s="176"/>
      <c r="G68" s="176"/>
      <c r="H68" s="176"/>
      <c r="I68" s="176"/>
      <c r="J68" s="177">
        <f>J664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123</v>
      </c>
      <c r="E69" s="176"/>
      <c r="F69" s="176"/>
      <c r="G69" s="176"/>
      <c r="H69" s="176"/>
      <c r="I69" s="176"/>
      <c r="J69" s="177">
        <f>J674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124</v>
      </c>
      <c r="E70" s="176"/>
      <c r="F70" s="176"/>
      <c r="G70" s="176"/>
      <c r="H70" s="176"/>
      <c r="I70" s="176"/>
      <c r="J70" s="177">
        <f>J689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Vodojem Horská, zásobní řady a splašková kanalizace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01 - SO 04 - Vodovodní řady III. TP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Liberec</v>
      </c>
      <c r="G84" s="42"/>
      <c r="H84" s="42"/>
      <c r="I84" s="34" t="s">
        <v>24</v>
      </c>
      <c r="J84" s="74" t="str">
        <f>IF(J12="","",J12)</f>
        <v>26. 10. 2020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26</v>
      </c>
      <c r="D86" s="42"/>
      <c r="E86" s="42"/>
      <c r="F86" s="29" t="str">
        <f>E15</f>
        <v>Statutární město Liberec</v>
      </c>
      <c r="G86" s="42"/>
      <c r="H86" s="42"/>
      <c r="I86" s="34" t="s">
        <v>34</v>
      </c>
      <c r="J86" s="38" t="str">
        <f>E21</f>
        <v>SNOWPLAN, spol. s 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39</v>
      </c>
      <c r="J87" s="38" t="str">
        <f>E24</f>
        <v>SNOWPLAN, spol. s 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126</v>
      </c>
      <c r="D89" s="182" t="s">
        <v>61</v>
      </c>
      <c r="E89" s="182" t="s">
        <v>57</v>
      </c>
      <c r="F89" s="182" t="s">
        <v>58</v>
      </c>
      <c r="G89" s="182" t="s">
        <v>127</v>
      </c>
      <c r="H89" s="182" t="s">
        <v>128</v>
      </c>
      <c r="I89" s="182" t="s">
        <v>129</v>
      </c>
      <c r="J89" s="182" t="s">
        <v>112</v>
      </c>
      <c r="K89" s="183" t="s">
        <v>130</v>
      </c>
      <c r="L89" s="184"/>
      <c r="M89" s="94" t="s">
        <v>75</v>
      </c>
      <c r="N89" s="95" t="s">
        <v>46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</f>
        <v>0</v>
      </c>
      <c r="Q90" s="98"/>
      <c r="R90" s="187">
        <f>R91</f>
        <v>1275.6448429400002</v>
      </c>
      <c r="S90" s="98"/>
      <c r="T90" s="188">
        <f>T91</f>
        <v>0.084899999999999989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113</v>
      </c>
      <c r="BK90" s="189">
        <f>BK91</f>
        <v>0</v>
      </c>
    </row>
    <row r="91" s="12" customFormat="1" ht="25.92" customHeight="1">
      <c r="A91" s="12"/>
      <c r="B91" s="190"/>
      <c r="C91" s="191"/>
      <c r="D91" s="192" t="s">
        <v>76</v>
      </c>
      <c r="E91" s="193" t="s">
        <v>138</v>
      </c>
      <c r="F91" s="193" t="s">
        <v>139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P92+P329+P344+P358+P414+P659+P664+P674+P689</f>
        <v>0</v>
      </c>
      <c r="Q91" s="198"/>
      <c r="R91" s="199">
        <f>R92+R329+R344+R358+R414+R659+R664+R674+R689</f>
        <v>1275.6448429400002</v>
      </c>
      <c r="S91" s="198"/>
      <c r="T91" s="200">
        <f>T92+T329+T344+T358+T414+T659+T664+T674+T689</f>
        <v>0.084899999999999989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85</v>
      </c>
      <c r="AT91" s="202" t="s">
        <v>76</v>
      </c>
      <c r="AU91" s="202" t="s">
        <v>77</v>
      </c>
      <c r="AY91" s="201" t="s">
        <v>140</v>
      </c>
      <c r="BK91" s="203">
        <f>BK92+BK329+BK344+BK358+BK414+BK659+BK664+BK674+BK689</f>
        <v>0</v>
      </c>
    </row>
    <row r="92" s="12" customFormat="1" ht="22.8" customHeight="1">
      <c r="A92" s="12"/>
      <c r="B92" s="190"/>
      <c r="C92" s="191"/>
      <c r="D92" s="192" t="s">
        <v>76</v>
      </c>
      <c r="E92" s="204" t="s">
        <v>85</v>
      </c>
      <c r="F92" s="204" t="s">
        <v>141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SUM(P93:P328)</f>
        <v>0</v>
      </c>
      <c r="Q92" s="198"/>
      <c r="R92" s="199">
        <f>SUM(R93:R328)</f>
        <v>1189.6396495600002</v>
      </c>
      <c r="S92" s="198"/>
      <c r="T92" s="200">
        <f>SUM(T93:T328)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85</v>
      </c>
      <c r="AT92" s="202" t="s">
        <v>76</v>
      </c>
      <c r="AU92" s="202" t="s">
        <v>85</v>
      </c>
      <c r="AY92" s="201" t="s">
        <v>140</v>
      </c>
      <c r="BK92" s="203">
        <f>SUM(BK93:BK328)</f>
        <v>0</v>
      </c>
    </row>
    <row r="93" s="2" customFormat="1" ht="16.5" customHeight="1">
      <c r="A93" s="40"/>
      <c r="B93" s="41"/>
      <c r="C93" s="206" t="s">
        <v>85</v>
      </c>
      <c r="D93" s="206" t="s">
        <v>142</v>
      </c>
      <c r="E93" s="207" t="s">
        <v>143</v>
      </c>
      <c r="F93" s="208" t="s">
        <v>144</v>
      </c>
      <c r="G93" s="209" t="s">
        <v>145</v>
      </c>
      <c r="H93" s="210">
        <v>10</v>
      </c>
      <c r="I93" s="211"/>
      <c r="J93" s="212">
        <f>ROUND(I93*H93,2)</f>
        <v>0</v>
      </c>
      <c r="K93" s="208" t="s">
        <v>146</v>
      </c>
      <c r="L93" s="46"/>
      <c r="M93" s="213" t="s">
        <v>75</v>
      </c>
      <c r="N93" s="214" t="s">
        <v>47</v>
      </c>
      <c r="O93" s="86"/>
      <c r="P93" s="215">
        <f>O93*H93</f>
        <v>0</v>
      </c>
      <c r="Q93" s="215">
        <v>0.0086800000000000002</v>
      </c>
      <c r="R93" s="215">
        <f>Q93*H93</f>
        <v>0.086800000000000002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147</v>
      </c>
      <c r="AT93" s="217" t="s">
        <v>142</v>
      </c>
      <c r="AU93" s="217" t="s">
        <v>87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147</v>
      </c>
      <c r="BM93" s="217" t="s">
        <v>148</v>
      </c>
    </row>
    <row r="94" s="2" customFormat="1">
      <c r="A94" s="40"/>
      <c r="B94" s="41"/>
      <c r="C94" s="42"/>
      <c r="D94" s="219" t="s">
        <v>149</v>
      </c>
      <c r="E94" s="42"/>
      <c r="F94" s="220" t="s">
        <v>150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149</v>
      </c>
      <c r="AU94" s="19" t="s">
        <v>87</v>
      </c>
    </row>
    <row r="95" s="2" customFormat="1">
      <c r="A95" s="40"/>
      <c r="B95" s="41"/>
      <c r="C95" s="42"/>
      <c r="D95" s="219" t="s">
        <v>151</v>
      </c>
      <c r="E95" s="42"/>
      <c r="F95" s="224" t="s">
        <v>152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151</v>
      </c>
      <c r="AU95" s="19" t="s">
        <v>87</v>
      </c>
    </row>
    <row r="96" s="2" customFormat="1" ht="16.5" customHeight="1">
      <c r="A96" s="40"/>
      <c r="B96" s="41"/>
      <c r="C96" s="206" t="s">
        <v>87</v>
      </c>
      <c r="D96" s="206" t="s">
        <v>142</v>
      </c>
      <c r="E96" s="207" t="s">
        <v>153</v>
      </c>
      <c r="F96" s="208" t="s">
        <v>154</v>
      </c>
      <c r="G96" s="209" t="s">
        <v>145</v>
      </c>
      <c r="H96" s="210">
        <v>2</v>
      </c>
      <c r="I96" s="211"/>
      <c r="J96" s="212">
        <f>ROUND(I96*H96,2)</f>
        <v>0</v>
      </c>
      <c r="K96" s="208" t="s">
        <v>146</v>
      </c>
      <c r="L96" s="46"/>
      <c r="M96" s="213" t="s">
        <v>75</v>
      </c>
      <c r="N96" s="214" t="s">
        <v>47</v>
      </c>
      <c r="O96" s="86"/>
      <c r="P96" s="215">
        <f>O96*H96</f>
        <v>0</v>
      </c>
      <c r="Q96" s="215">
        <v>0.01269</v>
      </c>
      <c r="R96" s="215">
        <f>Q96*H96</f>
        <v>0.02538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147</v>
      </c>
      <c r="AT96" s="217" t="s">
        <v>142</v>
      </c>
      <c r="AU96" s="217" t="s">
        <v>87</v>
      </c>
      <c r="AY96" s="19" t="s">
        <v>140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85</v>
      </c>
      <c r="BK96" s="218">
        <f>ROUND(I96*H96,2)</f>
        <v>0</v>
      </c>
      <c r="BL96" s="19" t="s">
        <v>147</v>
      </c>
      <c r="BM96" s="217" t="s">
        <v>155</v>
      </c>
    </row>
    <row r="97" s="2" customFormat="1">
      <c r="A97" s="40"/>
      <c r="B97" s="41"/>
      <c r="C97" s="42"/>
      <c r="D97" s="219" t="s">
        <v>149</v>
      </c>
      <c r="E97" s="42"/>
      <c r="F97" s="220" t="s">
        <v>156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149</v>
      </c>
      <c r="AU97" s="19" t="s">
        <v>87</v>
      </c>
    </row>
    <row r="98" s="2" customFormat="1">
      <c r="A98" s="40"/>
      <c r="B98" s="41"/>
      <c r="C98" s="42"/>
      <c r="D98" s="219" t="s">
        <v>151</v>
      </c>
      <c r="E98" s="42"/>
      <c r="F98" s="224" t="s">
        <v>152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151</v>
      </c>
      <c r="AU98" s="19" t="s">
        <v>87</v>
      </c>
    </row>
    <row r="99" s="2" customFormat="1" ht="16.5" customHeight="1">
      <c r="A99" s="40"/>
      <c r="B99" s="41"/>
      <c r="C99" s="206" t="s">
        <v>157</v>
      </c>
      <c r="D99" s="206" t="s">
        <v>142</v>
      </c>
      <c r="E99" s="207" t="s">
        <v>158</v>
      </c>
      <c r="F99" s="208" t="s">
        <v>159</v>
      </c>
      <c r="G99" s="209" t="s">
        <v>145</v>
      </c>
      <c r="H99" s="210">
        <v>24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0.036900000000000002</v>
      </c>
      <c r="R99" s="215">
        <f>Q99*H99</f>
        <v>0.88560000000000005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147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147</v>
      </c>
      <c r="BM99" s="217" t="s">
        <v>160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161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>
      <c r="A101" s="40"/>
      <c r="B101" s="41"/>
      <c r="C101" s="42"/>
      <c r="D101" s="219" t="s">
        <v>151</v>
      </c>
      <c r="E101" s="42"/>
      <c r="F101" s="224" t="s">
        <v>152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151</v>
      </c>
      <c r="AU101" s="19" t="s">
        <v>87</v>
      </c>
    </row>
    <row r="102" s="2" customFormat="1" ht="16.5" customHeight="1">
      <c r="A102" s="40"/>
      <c r="B102" s="41"/>
      <c r="C102" s="206" t="s">
        <v>147</v>
      </c>
      <c r="D102" s="206" t="s">
        <v>142</v>
      </c>
      <c r="E102" s="207" t="s">
        <v>162</v>
      </c>
      <c r="F102" s="208" t="s">
        <v>163</v>
      </c>
      <c r="G102" s="209" t="s">
        <v>145</v>
      </c>
      <c r="H102" s="210">
        <v>8</v>
      </c>
      <c r="I102" s="211"/>
      <c r="J102" s="212">
        <f>ROUND(I102*H102,2)</f>
        <v>0</v>
      </c>
      <c r="K102" s="208" t="s">
        <v>146</v>
      </c>
      <c r="L102" s="46"/>
      <c r="M102" s="213" t="s">
        <v>75</v>
      </c>
      <c r="N102" s="214" t="s">
        <v>47</v>
      </c>
      <c r="O102" s="86"/>
      <c r="P102" s="215">
        <f>O102*H102</f>
        <v>0</v>
      </c>
      <c r="Q102" s="215">
        <v>0.01269</v>
      </c>
      <c r="R102" s="215">
        <f>Q102*H102</f>
        <v>0.10152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147</v>
      </c>
      <c r="AT102" s="217" t="s">
        <v>142</v>
      </c>
      <c r="AU102" s="217" t="s">
        <v>87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147</v>
      </c>
      <c r="BM102" s="217" t="s">
        <v>164</v>
      </c>
    </row>
    <row r="103" s="2" customFormat="1">
      <c r="A103" s="40"/>
      <c r="B103" s="41"/>
      <c r="C103" s="42"/>
      <c r="D103" s="219" t="s">
        <v>149</v>
      </c>
      <c r="E103" s="42"/>
      <c r="F103" s="220" t="s">
        <v>165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149</v>
      </c>
      <c r="AU103" s="19" t="s">
        <v>87</v>
      </c>
    </row>
    <row r="104" s="2" customFormat="1">
      <c r="A104" s="40"/>
      <c r="B104" s="41"/>
      <c r="C104" s="42"/>
      <c r="D104" s="219" t="s">
        <v>151</v>
      </c>
      <c r="E104" s="42"/>
      <c r="F104" s="224" t="s">
        <v>152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151</v>
      </c>
      <c r="AU104" s="19" t="s">
        <v>87</v>
      </c>
    </row>
    <row r="105" s="2" customFormat="1" ht="16.5" customHeight="1">
      <c r="A105" s="40"/>
      <c r="B105" s="41"/>
      <c r="C105" s="206" t="s">
        <v>166</v>
      </c>
      <c r="D105" s="206" t="s">
        <v>142</v>
      </c>
      <c r="E105" s="207" t="s">
        <v>167</v>
      </c>
      <c r="F105" s="208" t="s">
        <v>168</v>
      </c>
      <c r="G105" s="209" t="s">
        <v>145</v>
      </c>
      <c r="H105" s="210">
        <v>94</v>
      </c>
      <c r="I105" s="211"/>
      <c r="J105" s="212">
        <f>ROUND(I105*H105,2)</f>
        <v>0</v>
      </c>
      <c r="K105" s="208" t="s">
        <v>146</v>
      </c>
      <c r="L105" s="46"/>
      <c r="M105" s="213" t="s">
        <v>75</v>
      </c>
      <c r="N105" s="214" t="s">
        <v>47</v>
      </c>
      <c r="O105" s="86"/>
      <c r="P105" s="215">
        <f>O105*H105</f>
        <v>0</v>
      </c>
      <c r="Q105" s="215">
        <v>0.036900000000000002</v>
      </c>
      <c r="R105" s="215">
        <f>Q105*H105</f>
        <v>3.4686000000000003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147</v>
      </c>
      <c r="AT105" s="217" t="s">
        <v>142</v>
      </c>
      <c r="AU105" s="217" t="s">
        <v>87</v>
      </c>
      <c r="AY105" s="19" t="s">
        <v>140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147</v>
      </c>
      <c r="BM105" s="217" t="s">
        <v>169</v>
      </c>
    </row>
    <row r="106" s="2" customFormat="1">
      <c r="A106" s="40"/>
      <c r="B106" s="41"/>
      <c r="C106" s="42"/>
      <c r="D106" s="219" t="s">
        <v>149</v>
      </c>
      <c r="E106" s="42"/>
      <c r="F106" s="220" t="s">
        <v>170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149</v>
      </c>
      <c r="AU106" s="19" t="s">
        <v>87</v>
      </c>
    </row>
    <row r="107" s="2" customFormat="1">
      <c r="A107" s="40"/>
      <c r="B107" s="41"/>
      <c r="C107" s="42"/>
      <c r="D107" s="219" t="s">
        <v>151</v>
      </c>
      <c r="E107" s="42"/>
      <c r="F107" s="224" t="s">
        <v>152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87</v>
      </c>
    </row>
    <row r="108" s="2" customFormat="1" ht="16.5" customHeight="1">
      <c r="A108" s="40"/>
      <c r="B108" s="41"/>
      <c r="C108" s="206" t="s">
        <v>171</v>
      </c>
      <c r="D108" s="206" t="s">
        <v>142</v>
      </c>
      <c r="E108" s="207" t="s">
        <v>172</v>
      </c>
      <c r="F108" s="208" t="s">
        <v>173</v>
      </c>
      <c r="G108" s="209" t="s">
        <v>174</v>
      </c>
      <c r="H108" s="210">
        <v>30.600000000000001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147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147</v>
      </c>
      <c r="BM108" s="217" t="s">
        <v>175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176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2" customFormat="1">
      <c r="A110" s="40"/>
      <c r="B110" s="41"/>
      <c r="C110" s="42"/>
      <c r="D110" s="219" t="s">
        <v>151</v>
      </c>
      <c r="E110" s="42"/>
      <c r="F110" s="224" t="s">
        <v>177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151</v>
      </c>
      <c r="AU110" s="19" t="s">
        <v>87</v>
      </c>
    </row>
    <row r="111" s="13" customFormat="1">
      <c r="A111" s="13"/>
      <c r="B111" s="225"/>
      <c r="C111" s="226"/>
      <c r="D111" s="219" t="s">
        <v>178</v>
      </c>
      <c r="E111" s="227" t="s">
        <v>75</v>
      </c>
      <c r="F111" s="228" t="s">
        <v>179</v>
      </c>
      <c r="G111" s="226"/>
      <c r="H111" s="229">
        <v>3.5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178</v>
      </c>
      <c r="AU111" s="235" t="s">
        <v>87</v>
      </c>
      <c r="AV111" s="13" t="s">
        <v>87</v>
      </c>
      <c r="AW111" s="13" t="s">
        <v>38</v>
      </c>
      <c r="AX111" s="13" t="s">
        <v>77</v>
      </c>
      <c r="AY111" s="235" t="s">
        <v>140</v>
      </c>
    </row>
    <row r="112" s="14" customFormat="1">
      <c r="A112" s="14"/>
      <c r="B112" s="236"/>
      <c r="C112" s="237"/>
      <c r="D112" s="219" t="s">
        <v>178</v>
      </c>
      <c r="E112" s="238" t="s">
        <v>75</v>
      </c>
      <c r="F112" s="239" t="s">
        <v>180</v>
      </c>
      <c r="G112" s="237"/>
      <c r="H112" s="240">
        <v>3.5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178</v>
      </c>
      <c r="AU112" s="246" t="s">
        <v>87</v>
      </c>
      <c r="AV112" s="14" t="s">
        <v>157</v>
      </c>
      <c r="AW112" s="14" t="s">
        <v>38</v>
      </c>
      <c r="AX112" s="14" t="s">
        <v>77</v>
      </c>
      <c r="AY112" s="246" t="s">
        <v>140</v>
      </c>
    </row>
    <row r="113" s="13" customFormat="1">
      <c r="A113" s="13"/>
      <c r="B113" s="225"/>
      <c r="C113" s="226"/>
      <c r="D113" s="219" t="s">
        <v>178</v>
      </c>
      <c r="E113" s="227" t="s">
        <v>75</v>
      </c>
      <c r="F113" s="228" t="s">
        <v>181</v>
      </c>
      <c r="G113" s="226"/>
      <c r="H113" s="229">
        <v>70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178</v>
      </c>
      <c r="AU113" s="235" t="s">
        <v>87</v>
      </c>
      <c r="AV113" s="13" t="s">
        <v>87</v>
      </c>
      <c r="AW113" s="13" t="s">
        <v>38</v>
      </c>
      <c r="AX113" s="13" t="s">
        <v>77</v>
      </c>
      <c r="AY113" s="235" t="s">
        <v>140</v>
      </c>
    </row>
    <row r="114" s="13" customFormat="1">
      <c r="A114" s="13"/>
      <c r="B114" s="225"/>
      <c r="C114" s="226"/>
      <c r="D114" s="219" t="s">
        <v>178</v>
      </c>
      <c r="E114" s="227" t="s">
        <v>75</v>
      </c>
      <c r="F114" s="228" t="s">
        <v>182</v>
      </c>
      <c r="G114" s="226"/>
      <c r="H114" s="229">
        <v>-8.8000000000000007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178</v>
      </c>
      <c r="AU114" s="235" t="s">
        <v>87</v>
      </c>
      <c r="AV114" s="13" t="s">
        <v>87</v>
      </c>
      <c r="AW114" s="13" t="s">
        <v>38</v>
      </c>
      <c r="AX114" s="13" t="s">
        <v>77</v>
      </c>
      <c r="AY114" s="235" t="s">
        <v>140</v>
      </c>
    </row>
    <row r="115" s="14" customFormat="1">
      <c r="A115" s="14"/>
      <c r="B115" s="236"/>
      <c r="C115" s="237"/>
      <c r="D115" s="219" t="s">
        <v>178</v>
      </c>
      <c r="E115" s="238" t="s">
        <v>75</v>
      </c>
      <c r="F115" s="239" t="s">
        <v>180</v>
      </c>
      <c r="G115" s="237"/>
      <c r="H115" s="240">
        <v>61.200000000000003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178</v>
      </c>
      <c r="AU115" s="246" t="s">
        <v>87</v>
      </c>
      <c r="AV115" s="14" t="s">
        <v>157</v>
      </c>
      <c r="AW115" s="14" t="s">
        <v>38</v>
      </c>
      <c r="AX115" s="14" t="s">
        <v>77</v>
      </c>
      <c r="AY115" s="246" t="s">
        <v>140</v>
      </c>
    </row>
    <row r="116" s="13" customFormat="1">
      <c r="A116" s="13"/>
      <c r="B116" s="225"/>
      <c r="C116" s="226"/>
      <c r="D116" s="219" t="s">
        <v>178</v>
      </c>
      <c r="E116" s="227" t="s">
        <v>75</v>
      </c>
      <c r="F116" s="228" t="s">
        <v>183</v>
      </c>
      <c r="G116" s="226"/>
      <c r="H116" s="229">
        <v>30.600000000000001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178</v>
      </c>
      <c r="AU116" s="235" t="s">
        <v>87</v>
      </c>
      <c r="AV116" s="13" t="s">
        <v>87</v>
      </c>
      <c r="AW116" s="13" t="s">
        <v>38</v>
      </c>
      <c r="AX116" s="13" t="s">
        <v>85</v>
      </c>
      <c r="AY116" s="235" t="s">
        <v>140</v>
      </c>
    </row>
    <row r="117" s="2" customFormat="1" ht="16.5" customHeight="1">
      <c r="A117" s="40"/>
      <c r="B117" s="41"/>
      <c r="C117" s="206" t="s">
        <v>184</v>
      </c>
      <c r="D117" s="206" t="s">
        <v>142</v>
      </c>
      <c r="E117" s="207" t="s">
        <v>185</v>
      </c>
      <c r="F117" s="208" t="s">
        <v>186</v>
      </c>
      <c r="G117" s="209" t="s">
        <v>174</v>
      </c>
      <c r="H117" s="210">
        <v>30.600000000000001</v>
      </c>
      <c r="I117" s="211"/>
      <c r="J117" s="212">
        <f>ROUND(I117*H117,2)</f>
        <v>0</v>
      </c>
      <c r="K117" s="208" t="s">
        <v>146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147</v>
      </c>
      <c r="AT117" s="217" t="s">
        <v>142</v>
      </c>
      <c r="AU117" s="217" t="s">
        <v>87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147</v>
      </c>
      <c r="BM117" s="217" t="s">
        <v>187</v>
      </c>
    </row>
    <row r="118" s="2" customFormat="1">
      <c r="A118" s="40"/>
      <c r="B118" s="41"/>
      <c r="C118" s="42"/>
      <c r="D118" s="219" t="s">
        <v>149</v>
      </c>
      <c r="E118" s="42"/>
      <c r="F118" s="220" t="s">
        <v>188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87</v>
      </c>
    </row>
    <row r="119" s="2" customFormat="1">
      <c r="A119" s="40"/>
      <c r="B119" s="41"/>
      <c r="C119" s="42"/>
      <c r="D119" s="219" t="s">
        <v>151</v>
      </c>
      <c r="E119" s="42"/>
      <c r="F119" s="224" t="s">
        <v>177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151</v>
      </c>
      <c r="AU119" s="19" t="s">
        <v>87</v>
      </c>
    </row>
    <row r="120" s="13" customFormat="1">
      <c r="A120" s="13"/>
      <c r="B120" s="225"/>
      <c r="C120" s="226"/>
      <c r="D120" s="219" t="s">
        <v>178</v>
      </c>
      <c r="E120" s="227" t="s">
        <v>75</v>
      </c>
      <c r="F120" s="228" t="s">
        <v>179</v>
      </c>
      <c r="G120" s="226"/>
      <c r="H120" s="229">
        <v>3.5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178</v>
      </c>
      <c r="AU120" s="235" t="s">
        <v>87</v>
      </c>
      <c r="AV120" s="13" t="s">
        <v>87</v>
      </c>
      <c r="AW120" s="13" t="s">
        <v>38</v>
      </c>
      <c r="AX120" s="13" t="s">
        <v>77</v>
      </c>
      <c r="AY120" s="235" t="s">
        <v>140</v>
      </c>
    </row>
    <row r="121" s="14" customFormat="1">
      <c r="A121" s="14"/>
      <c r="B121" s="236"/>
      <c r="C121" s="237"/>
      <c r="D121" s="219" t="s">
        <v>178</v>
      </c>
      <c r="E121" s="238" t="s">
        <v>75</v>
      </c>
      <c r="F121" s="239" t="s">
        <v>180</v>
      </c>
      <c r="G121" s="237"/>
      <c r="H121" s="240">
        <v>3.5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178</v>
      </c>
      <c r="AU121" s="246" t="s">
        <v>87</v>
      </c>
      <c r="AV121" s="14" t="s">
        <v>157</v>
      </c>
      <c r="AW121" s="14" t="s">
        <v>38</v>
      </c>
      <c r="AX121" s="14" t="s">
        <v>77</v>
      </c>
      <c r="AY121" s="246" t="s">
        <v>140</v>
      </c>
    </row>
    <row r="122" s="13" customFormat="1">
      <c r="A122" s="13"/>
      <c r="B122" s="225"/>
      <c r="C122" s="226"/>
      <c r="D122" s="219" t="s">
        <v>178</v>
      </c>
      <c r="E122" s="227" t="s">
        <v>75</v>
      </c>
      <c r="F122" s="228" t="s">
        <v>181</v>
      </c>
      <c r="G122" s="226"/>
      <c r="H122" s="229">
        <v>70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178</v>
      </c>
      <c r="AU122" s="235" t="s">
        <v>87</v>
      </c>
      <c r="AV122" s="13" t="s">
        <v>87</v>
      </c>
      <c r="AW122" s="13" t="s">
        <v>38</v>
      </c>
      <c r="AX122" s="13" t="s">
        <v>77</v>
      </c>
      <c r="AY122" s="235" t="s">
        <v>140</v>
      </c>
    </row>
    <row r="123" s="13" customFormat="1">
      <c r="A123" s="13"/>
      <c r="B123" s="225"/>
      <c r="C123" s="226"/>
      <c r="D123" s="219" t="s">
        <v>178</v>
      </c>
      <c r="E123" s="227" t="s">
        <v>75</v>
      </c>
      <c r="F123" s="228" t="s">
        <v>182</v>
      </c>
      <c r="G123" s="226"/>
      <c r="H123" s="229">
        <v>-8.8000000000000007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178</v>
      </c>
      <c r="AU123" s="235" t="s">
        <v>87</v>
      </c>
      <c r="AV123" s="13" t="s">
        <v>87</v>
      </c>
      <c r="AW123" s="13" t="s">
        <v>38</v>
      </c>
      <c r="AX123" s="13" t="s">
        <v>77</v>
      </c>
      <c r="AY123" s="235" t="s">
        <v>140</v>
      </c>
    </row>
    <row r="124" s="14" customFormat="1">
      <c r="A124" s="14"/>
      <c r="B124" s="236"/>
      <c r="C124" s="237"/>
      <c r="D124" s="219" t="s">
        <v>178</v>
      </c>
      <c r="E124" s="238" t="s">
        <v>75</v>
      </c>
      <c r="F124" s="239" t="s">
        <v>180</v>
      </c>
      <c r="G124" s="237"/>
      <c r="H124" s="240">
        <v>61.200000000000003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178</v>
      </c>
      <c r="AU124" s="246" t="s">
        <v>87</v>
      </c>
      <c r="AV124" s="14" t="s">
        <v>157</v>
      </c>
      <c r="AW124" s="14" t="s">
        <v>38</v>
      </c>
      <c r="AX124" s="14" t="s">
        <v>77</v>
      </c>
      <c r="AY124" s="246" t="s">
        <v>140</v>
      </c>
    </row>
    <row r="125" s="13" customFormat="1">
      <c r="A125" s="13"/>
      <c r="B125" s="225"/>
      <c r="C125" s="226"/>
      <c r="D125" s="219" t="s">
        <v>178</v>
      </c>
      <c r="E125" s="227" t="s">
        <v>75</v>
      </c>
      <c r="F125" s="228" t="s">
        <v>183</v>
      </c>
      <c r="G125" s="226"/>
      <c r="H125" s="229">
        <v>30.600000000000001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178</v>
      </c>
      <c r="AU125" s="235" t="s">
        <v>87</v>
      </c>
      <c r="AV125" s="13" t="s">
        <v>87</v>
      </c>
      <c r="AW125" s="13" t="s">
        <v>38</v>
      </c>
      <c r="AX125" s="13" t="s">
        <v>85</v>
      </c>
      <c r="AY125" s="235" t="s">
        <v>140</v>
      </c>
    </row>
    <row r="126" s="2" customFormat="1" ht="21.75" customHeight="1">
      <c r="A126" s="40"/>
      <c r="B126" s="41"/>
      <c r="C126" s="206" t="s">
        <v>189</v>
      </c>
      <c r="D126" s="206" t="s">
        <v>142</v>
      </c>
      <c r="E126" s="207" t="s">
        <v>190</v>
      </c>
      <c r="F126" s="208" t="s">
        <v>191</v>
      </c>
      <c r="G126" s="209" t="s">
        <v>174</v>
      </c>
      <c r="H126" s="210">
        <v>979.65999999999997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147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147</v>
      </c>
      <c r="BM126" s="217" t="s">
        <v>192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193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>
      <c r="A128" s="40"/>
      <c r="B128" s="41"/>
      <c r="C128" s="42"/>
      <c r="D128" s="219" t="s">
        <v>151</v>
      </c>
      <c r="E128" s="42"/>
      <c r="F128" s="224" t="s">
        <v>194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151</v>
      </c>
      <c r="AU128" s="19" t="s">
        <v>87</v>
      </c>
    </row>
    <row r="129" s="13" customFormat="1">
      <c r="A129" s="13"/>
      <c r="B129" s="225"/>
      <c r="C129" s="226"/>
      <c r="D129" s="219" t="s">
        <v>178</v>
      </c>
      <c r="E129" s="227" t="s">
        <v>75</v>
      </c>
      <c r="F129" s="228" t="s">
        <v>195</v>
      </c>
      <c r="G129" s="226"/>
      <c r="H129" s="229">
        <v>1.5800000000000001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178</v>
      </c>
      <c r="AU129" s="235" t="s">
        <v>87</v>
      </c>
      <c r="AV129" s="13" t="s">
        <v>87</v>
      </c>
      <c r="AW129" s="13" t="s">
        <v>38</v>
      </c>
      <c r="AX129" s="13" t="s">
        <v>77</v>
      </c>
      <c r="AY129" s="235" t="s">
        <v>140</v>
      </c>
    </row>
    <row r="130" s="13" customFormat="1">
      <c r="A130" s="13"/>
      <c r="B130" s="225"/>
      <c r="C130" s="226"/>
      <c r="D130" s="219" t="s">
        <v>178</v>
      </c>
      <c r="E130" s="227" t="s">
        <v>75</v>
      </c>
      <c r="F130" s="228" t="s">
        <v>196</v>
      </c>
      <c r="G130" s="226"/>
      <c r="H130" s="229">
        <v>1.6299999999999999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178</v>
      </c>
      <c r="AU130" s="235" t="s">
        <v>87</v>
      </c>
      <c r="AV130" s="13" t="s">
        <v>87</v>
      </c>
      <c r="AW130" s="13" t="s">
        <v>38</v>
      </c>
      <c r="AX130" s="13" t="s">
        <v>77</v>
      </c>
      <c r="AY130" s="235" t="s">
        <v>140</v>
      </c>
    </row>
    <row r="131" s="13" customFormat="1">
      <c r="A131" s="13"/>
      <c r="B131" s="225"/>
      <c r="C131" s="226"/>
      <c r="D131" s="219" t="s">
        <v>178</v>
      </c>
      <c r="E131" s="227" t="s">
        <v>75</v>
      </c>
      <c r="F131" s="228" t="s">
        <v>197</v>
      </c>
      <c r="G131" s="226"/>
      <c r="H131" s="229">
        <v>1.6599999999999999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178</v>
      </c>
      <c r="AU131" s="235" t="s">
        <v>87</v>
      </c>
      <c r="AV131" s="13" t="s">
        <v>87</v>
      </c>
      <c r="AW131" s="13" t="s">
        <v>38</v>
      </c>
      <c r="AX131" s="13" t="s">
        <v>77</v>
      </c>
      <c r="AY131" s="235" t="s">
        <v>140</v>
      </c>
    </row>
    <row r="132" s="14" customFormat="1">
      <c r="A132" s="14"/>
      <c r="B132" s="236"/>
      <c r="C132" s="237"/>
      <c r="D132" s="219" t="s">
        <v>178</v>
      </c>
      <c r="E132" s="238" t="s">
        <v>75</v>
      </c>
      <c r="F132" s="239" t="s">
        <v>180</v>
      </c>
      <c r="G132" s="237"/>
      <c r="H132" s="240">
        <v>4.8700000000000001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178</v>
      </c>
      <c r="AU132" s="246" t="s">
        <v>87</v>
      </c>
      <c r="AV132" s="14" t="s">
        <v>157</v>
      </c>
      <c r="AW132" s="14" t="s">
        <v>38</v>
      </c>
      <c r="AX132" s="14" t="s">
        <v>77</v>
      </c>
      <c r="AY132" s="246" t="s">
        <v>140</v>
      </c>
    </row>
    <row r="133" s="13" customFormat="1">
      <c r="A133" s="13"/>
      <c r="B133" s="225"/>
      <c r="C133" s="226"/>
      <c r="D133" s="219" t="s">
        <v>178</v>
      </c>
      <c r="E133" s="227" t="s">
        <v>75</v>
      </c>
      <c r="F133" s="228" t="s">
        <v>198</v>
      </c>
      <c r="G133" s="226"/>
      <c r="H133" s="229">
        <v>1723.777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178</v>
      </c>
      <c r="AU133" s="235" t="s">
        <v>87</v>
      </c>
      <c r="AV133" s="13" t="s">
        <v>87</v>
      </c>
      <c r="AW133" s="13" t="s">
        <v>38</v>
      </c>
      <c r="AX133" s="13" t="s">
        <v>77</v>
      </c>
      <c r="AY133" s="235" t="s">
        <v>140</v>
      </c>
    </row>
    <row r="134" s="13" customFormat="1">
      <c r="A134" s="13"/>
      <c r="B134" s="225"/>
      <c r="C134" s="226"/>
      <c r="D134" s="219" t="s">
        <v>178</v>
      </c>
      <c r="E134" s="227" t="s">
        <v>75</v>
      </c>
      <c r="F134" s="228" t="s">
        <v>199</v>
      </c>
      <c r="G134" s="226"/>
      <c r="H134" s="229">
        <v>18.908000000000001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178</v>
      </c>
      <c r="AU134" s="235" t="s">
        <v>87</v>
      </c>
      <c r="AV134" s="13" t="s">
        <v>87</v>
      </c>
      <c r="AW134" s="13" t="s">
        <v>38</v>
      </c>
      <c r="AX134" s="13" t="s">
        <v>77</v>
      </c>
      <c r="AY134" s="235" t="s">
        <v>140</v>
      </c>
    </row>
    <row r="135" s="13" customFormat="1">
      <c r="A135" s="13"/>
      <c r="B135" s="225"/>
      <c r="C135" s="226"/>
      <c r="D135" s="219" t="s">
        <v>178</v>
      </c>
      <c r="E135" s="227" t="s">
        <v>75</v>
      </c>
      <c r="F135" s="228" t="s">
        <v>200</v>
      </c>
      <c r="G135" s="226"/>
      <c r="H135" s="229">
        <v>504.524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178</v>
      </c>
      <c r="AU135" s="235" t="s">
        <v>87</v>
      </c>
      <c r="AV135" s="13" t="s">
        <v>87</v>
      </c>
      <c r="AW135" s="13" t="s">
        <v>38</v>
      </c>
      <c r="AX135" s="13" t="s">
        <v>77</v>
      </c>
      <c r="AY135" s="235" t="s">
        <v>140</v>
      </c>
    </row>
    <row r="136" s="13" customFormat="1">
      <c r="A136" s="13"/>
      <c r="B136" s="225"/>
      <c r="C136" s="226"/>
      <c r="D136" s="219" t="s">
        <v>178</v>
      </c>
      <c r="E136" s="227" t="s">
        <v>75</v>
      </c>
      <c r="F136" s="228" t="s">
        <v>201</v>
      </c>
      <c r="G136" s="226"/>
      <c r="H136" s="229">
        <v>200.47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178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140</v>
      </c>
    </row>
    <row r="137" s="13" customFormat="1">
      <c r="A137" s="13"/>
      <c r="B137" s="225"/>
      <c r="C137" s="226"/>
      <c r="D137" s="219" t="s">
        <v>178</v>
      </c>
      <c r="E137" s="227" t="s">
        <v>75</v>
      </c>
      <c r="F137" s="228" t="s">
        <v>202</v>
      </c>
      <c r="G137" s="226"/>
      <c r="H137" s="229">
        <v>82.159999999999997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178</v>
      </c>
      <c r="AU137" s="235" t="s">
        <v>87</v>
      </c>
      <c r="AV137" s="13" t="s">
        <v>87</v>
      </c>
      <c r="AW137" s="13" t="s">
        <v>38</v>
      </c>
      <c r="AX137" s="13" t="s">
        <v>77</v>
      </c>
      <c r="AY137" s="235" t="s">
        <v>140</v>
      </c>
    </row>
    <row r="138" s="13" customFormat="1">
      <c r="A138" s="13"/>
      <c r="B138" s="225"/>
      <c r="C138" s="226"/>
      <c r="D138" s="219" t="s">
        <v>178</v>
      </c>
      <c r="E138" s="227" t="s">
        <v>75</v>
      </c>
      <c r="F138" s="228" t="s">
        <v>203</v>
      </c>
      <c r="G138" s="226"/>
      <c r="H138" s="229">
        <v>17.821999999999999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178</v>
      </c>
      <c r="AU138" s="235" t="s">
        <v>87</v>
      </c>
      <c r="AV138" s="13" t="s">
        <v>87</v>
      </c>
      <c r="AW138" s="13" t="s">
        <v>38</v>
      </c>
      <c r="AX138" s="13" t="s">
        <v>77</v>
      </c>
      <c r="AY138" s="235" t="s">
        <v>140</v>
      </c>
    </row>
    <row r="139" s="13" customFormat="1">
      <c r="A139" s="13"/>
      <c r="B139" s="225"/>
      <c r="C139" s="226"/>
      <c r="D139" s="219" t="s">
        <v>178</v>
      </c>
      <c r="E139" s="227" t="s">
        <v>75</v>
      </c>
      <c r="F139" s="228" t="s">
        <v>204</v>
      </c>
      <c r="G139" s="226"/>
      <c r="H139" s="229">
        <v>7.2000000000000002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178</v>
      </c>
      <c r="AU139" s="235" t="s">
        <v>87</v>
      </c>
      <c r="AV139" s="13" t="s">
        <v>87</v>
      </c>
      <c r="AW139" s="13" t="s">
        <v>38</v>
      </c>
      <c r="AX139" s="13" t="s">
        <v>77</v>
      </c>
      <c r="AY139" s="235" t="s">
        <v>140</v>
      </c>
    </row>
    <row r="140" s="13" customFormat="1">
      <c r="A140" s="13"/>
      <c r="B140" s="225"/>
      <c r="C140" s="226"/>
      <c r="D140" s="219" t="s">
        <v>178</v>
      </c>
      <c r="E140" s="227" t="s">
        <v>75</v>
      </c>
      <c r="F140" s="228" t="s">
        <v>205</v>
      </c>
      <c r="G140" s="226"/>
      <c r="H140" s="229">
        <v>-549.18600000000004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178</v>
      </c>
      <c r="AU140" s="235" t="s">
        <v>87</v>
      </c>
      <c r="AV140" s="13" t="s">
        <v>87</v>
      </c>
      <c r="AW140" s="13" t="s">
        <v>38</v>
      </c>
      <c r="AX140" s="13" t="s">
        <v>77</v>
      </c>
      <c r="AY140" s="235" t="s">
        <v>140</v>
      </c>
    </row>
    <row r="141" s="13" customFormat="1">
      <c r="A141" s="13"/>
      <c r="B141" s="225"/>
      <c r="C141" s="226"/>
      <c r="D141" s="219" t="s">
        <v>178</v>
      </c>
      <c r="E141" s="227" t="s">
        <v>75</v>
      </c>
      <c r="F141" s="228" t="s">
        <v>206</v>
      </c>
      <c r="G141" s="226"/>
      <c r="H141" s="229">
        <v>-7.6680000000000001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178</v>
      </c>
      <c r="AU141" s="235" t="s">
        <v>87</v>
      </c>
      <c r="AV141" s="13" t="s">
        <v>87</v>
      </c>
      <c r="AW141" s="13" t="s">
        <v>38</v>
      </c>
      <c r="AX141" s="13" t="s">
        <v>77</v>
      </c>
      <c r="AY141" s="235" t="s">
        <v>140</v>
      </c>
    </row>
    <row r="142" s="13" customFormat="1">
      <c r="A142" s="13"/>
      <c r="B142" s="225"/>
      <c r="C142" s="226"/>
      <c r="D142" s="219" t="s">
        <v>178</v>
      </c>
      <c r="E142" s="227" t="s">
        <v>75</v>
      </c>
      <c r="F142" s="228" t="s">
        <v>207</v>
      </c>
      <c r="G142" s="226"/>
      <c r="H142" s="229">
        <v>-10.881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178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140</v>
      </c>
    </row>
    <row r="143" s="13" customFormat="1">
      <c r="A143" s="13"/>
      <c r="B143" s="225"/>
      <c r="C143" s="226"/>
      <c r="D143" s="219" t="s">
        <v>178</v>
      </c>
      <c r="E143" s="227" t="s">
        <v>75</v>
      </c>
      <c r="F143" s="228" t="s">
        <v>208</v>
      </c>
      <c r="G143" s="226"/>
      <c r="H143" s="229">
        <v>-27.806999999999999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178</v>
      </c>
      <c r="AU143" s="235" t="s">
        <v>87</v>
      </c>
      <c r="AV143" s="13" t="s">
        <v>87</v>
      </c>
      <c r="AW143" s="13" t="s">
        <v>38</v>
      </c>
      <c r="AX143" s="13" t="s">
        <v>77</v>
      </c>
      <c r="AY143" s="235" t="s">
        <v>140</v>
      </c>
    </row>
    <row r="144" s="14" customFormat="1">
      <c r="A144" s="14"/>
      <c r="B144" s="236"/>
      <c r="C144" s="237"/>
      <c r="D144" s="219" t="s">
        <v>178</v>
      </c>
      <c r="E144" s="238" t="s">
        <v>75</v>
      </c>
      <c r="F144" s="239" t="s">
        <v>180</v>
      </c>
      <c r="G144" s="237"/>
      <c r="H144" s="240">
        <v>1959.319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178</v>
      </c>
      <c r="AU144" s="246" t="s">
        <v>87</v>
      </c>
      <c r="AV144" s="14" t="s">
        <v>157</v>
      </c>
      <c r="AW144" s="14" t="s">
        <v>38</v>
      </c>
      <c r="AX144" s="14" t="s">
        <v>77</v>
      </c>
      <c r="AY144" s="246" t="s">
        <v>140</v>
      </c>
    </row>
    <row r="145" s="13" customFormat="1">
      <c r="A145" s="13"/>
      <c r="B145" s="225"/>
      <c r="C145" s="226"/>
      <c r="D145" s="219" t="s">
        <v>178</v>
      </c>
      <c r="E145" s="227" t="s">
        <v>75</v>
      </c>
      <c r="F145" s="228" t="s">
        <v>209</v>
      </c>
      <c r="G145" s="226"/>
      <c r="H145" s="229">
        <v>979.65999999999997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178</v>
      </c>
      <c r="AU145" s="235" t="s">
        <v>87</v>
      </c>
      <c r="AV145" s="13" t="s">
        <v>87</v>
      </c>
      <c r="AW145" s="13" t="s">
        <v>38</v>
      </c>
      <c r="AX145" s="13" t="s">
        <v>85</v>
      </c>
      <c r="AY145" s="235" t="s">
        <v>140</v>
      </c>
    </row>
    <row r="146" s="2" customFormat="1" ht="21.75" customHeight="1">
      <c r="A146" s="40"/>
      <c r="B146" s="41"/>
      <c r="C146" s="206" t="s">
        <v>210</v>
      </c>
      <c r="D146" s="206" t="s">
        <v>142</v>
      </c>
      <c r="E146" s="207" t="s">
        <v>211</v>
      </c>
      <c r="F146" s="208" t="s">
        <v>212</v>
      </c>
      <c r="G146" s="209" t="s">
        <v>174</v>
      </c>
      <c r="H146" s="210">
        <v>979.65999999999997</v>
      </c>
      <c r="I146" s="211"/>
      <c r="J146" s="212">
        <f>ROUND(I146*H146,2)</f>
        <v>0</v>
      </c>
      <c r="K146" s="208" t="s">
        <v>146</v>
      </c>
      <c r="L146" s="46"/>
      <c r="M146" s="213" t="s">
        <v>75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147</v>
      </c>
      <c r="AT146" s="217" t="s">
        <v>142</v>
      </c>
      <c r="AU146" s="217" t="s">
        <v>87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147</v>
      </c>
      <c r="BM146" s="217" t="s">
        <v>213</v>
      </c>
    </row>
    <row r="147" s="2" customFormat="1">
      <c r="A147" s="40"/>
      <c r="B147" s="41"/>
      <c r="C147" s="42"/>
      <c r="D147" s="219" t="s">
        <v>149</v>
      </c>
      <c r="E147" s="42"/>
      <c r="F147" s="220" t="s">
        <v>214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149</v>
      </c>
      <c r="AU147" s="19" t="s">
        <v>87</v>
      </c>
    </row>
    <row r="148" s="2" customFormat="1">
      <c r="A148" s="40"/>
      <c r="B148" s="41"/>
      <c r="C148" s="42"/>
      <c r="D148" s="219" t="s">
        <v>151</v>
      </c>
      <c r="E148" s="42"/>
      <c r="F148" s="224" t="s">
        <v>194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151</v>
      </c>
      <c r="AU148" s="19" t="s">
        <v>87</v>
      </c>
    </row>
    <row r="149" s="13" customFormat="1">
      <c r="A149" s="13"/>
      <c r="B149" s="225"/>
      <c r="C149" s="226"/>
      <c r="D149" s="219" t="s">
        <v>178</v>
      </c>
      <c r="E149" s="227" t="s">
        <v>75</v>
      </c>
      <c r="F149" s="228" t="s">
        <v>195</v>
      </c>
      <c r="G149" s="226"/>
      <c r="H149" s="229">
        <v>1.5800000000000001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178</v>
      </c>
      <c r="AU149" s="235" t="s">
        <v>87</v>
      </c>
      <c r="AV149" s="13" t="s">
        <v>87</v>
      </c>
      <c r="AW149" s="13" t="s">
        <v>38</v>
      </c>
      <c r="AX149" s="13" t="s">
        <v>77</v>
      </c>
      <c r="AY149" s="235" t="s">
        <v>140</v>
      </c>
    </row>
    <row r="150" s="13" customFormat="1">
      <c r="A150" s="13"/>
      <c r="B150" s="225"/>
      <c r="C150" s="226"/>
      <c r="D150" s="219" t="s">
        <v>178</v>
      </c>
      <c r="E150" s="227" t="s">
        <v>75</v>
      </c>
      <c r="F150" s="228" t="s">
        <v>196</v>
      </c>
      <c r="G150" s="226"/>
      <c r="H150" s="229">
        <v>1.6299999999999999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178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140</v>
      </c>
    </row>
    <row r="151" s="13" customFormat="1">
      <c r="A151" s="13"/>
      <c r="B151" s="225"/>
      <c r="C151" s="226"/>
      <c r="D151" s="219" t="s">
        <v>178</v>
      </c>
      <c r="E151" s="227" t="s">
        <v>75</v>
      </c>
      <c r="F151" s="228" t="s">
        <v>197</v>
      </c>
      <c r="G151" s="226"/>
      <c r="H151" s="229">
        <v>1.6599999999999999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178</v>
      </c>
      <c r="AU151" s="235" t="s">
        <v>87</v>
      </c>
      <c r="AV151" s="13" t="s">
        <v>87</v>
      </c>
      <c r="AW151" s="13" t="s">
        <v>38</v>
      </c>
      <c r="AX151" s="13" t="s">
        <v>77</v>
      </c>
      <c r="AY151" s="235" t="s">
        <v>140</v>
      </c>
    </row>
    <row r="152" s="14" customFormat="1">
      <c r="A152" s="14"/>
      <c r="B152" s="236"/>
      <c r="C152" s="237"/>
      <c r="D152" s="219" t="s">
        <v>178</v>
      </c>
      <c r="E152" s="238" t="s">
        <v>75</v>
      </c>
      <c r="F152" s="239" t="s">
        <v>180</v>
      </c>
      <c r="G152" s="237"/>
      <c r="H152" s="240">
        <v>4.8700000000000001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178</v>
      </c>
      <c r="AU152" s="246" t="s">
        <v>87</v>
      </c>
      <c r="AV152" s="14" t="s">
        <v>157</v>
      </c>
      <c r="AW152" s="14" t="s">
        <v>38</v>
      </c>
      <c r="AX152" s="14" t="s">
        <v>77</v>
      </c>
      <c r="AY152" s="246" t="s">
        <v>140</v>
      </c>
    </row>
    <row r="153" s="13" customFormat="1">
      <c r="A153" s="13"/>
      <c r="B153" s="225"/>
      <c r="C153" s="226"/>
      <c r="D153" s="219" t="s">
        <v>178</v>
      </c>
      <c r="E153" s="227" t="s">
        <v>75</v>
      </c>
      <c r="F153" s="228" t="s">
        <v>198</v>
      </c>
      <c r="G153" s="226"/>
      <c r="H153" s="229">
        <v>1723.777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178</v>
      </c>
      <c r="AU153" s="235" t="s">
        <v>87</v>
      </c>
      <c r="AV153" s="13" t="s">
        <v>87</v>
      </c>
      <c r="AW153" s="13" t="s">
        <v>38</v>
      </c>
      <c r="AX153" s="13" t="s">
        <v>77</v>
      </c>
      <c r="AY153" s="235" t="s">
        <v>140</v>
      </c>
    </row>
    <row r="154" s="13" customFormat="1">
      <c r="A154" s="13"/>
      <c r="B154" s="225"/>
      <c r="C154" s="226"/>
      <c r="D154" s="219" t="s">
        <v>178</v>
      </c>
      <c r="E154" s="227" t="s">
        <v>75</v>
      </c>
      <c r="F154" s="228" t="s">
        <v>199</v>
      </c>
      <c r="G154" s="226"/>
      <c r="H154" s="229">
        <v>18.908000000000001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178</v>
      </c>
      <c r="AU154" s="235" t="s">
        <v>87</v>
      </c>
      <c r="AV154" s="13" t="s">
        <v>87</v>
      </c>
      <c r="AW154" s="13" t="s">
        <v>38</v>
      </c>
      <c r="AX154" s="13" t="s">
        <v>77</v>
      </c>
      <c r="AY154" s="235" t="s">
        <v>140</v>
      </c>
    </row>
    <row r="155" s="13" customFormat="1">
      <c r="A155" s="13"/>
      <c r="B155" s="225"/>
      <c r="C155" s="226"/>
      <c r="D155" s="219" t="s">
        <v>178</v>
      </c>
      <c r="E155" s="227" t="s">
        <v>75</v>
      </c>
      <c r="F155" s="228" t="s">
        <v>200</v>
      </c>
      <c r="G155" s="226"/>
      <c r="H155" s="229">
        <v>504.524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178</v>
      </c>
      <c r="AU155" s="235" t="s">
        <v>87</v>
      </c>
      <c r="AV155" s="13" t="s">
        <v>87</v>
      </c>
      <c r="AW155" s="13" t="s">
        <v>38</v>
      </c>
      <c r="AX155" s="13" t="s">
        <v>77</v>
      </c>
      <c r="AY155" s="235" t="s">
        <v>140</v>
      </c>
    </row>
    <row r="156" s="13" customFormat="1">
      <c r="A156" s="13"/>
      <c r="B156" s="225"/>
      <c r="C156" s="226"/>
      <c r="D156" s="219" t="s">
        <v>178</v>
      </c>
      <c r="E156" s="227" t="s">
        <v>75</v>
      </c>
      <c r="F156" s="228" t="s">
        <v>201</v>
      </c>
      <c r="G156" s="226"/>
      <c r="H156" s="229">
        <v>200.47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178</v>
      </c>
      <c r="AU156" s="235" t="s">
        <v>87</v>
      </c>
      <c r="AV156" s="13" t="s">
        <v>87</v>
      </c>
      <c r="AW156" s="13" t="s">
        <v>38</v>
      </c>
      <c r="AX156" s="13" t="s">
        <v>77</v>
      </c>
      <c r="AY156" s="235" t="s">
        <v>140</v>
      </c>
    </row>
    <row r="157" s="13" customFormat="1">
      <c r="A157" s="13"/>
      <c r="B157" s="225"/>
      <c r="C157" s="226"/>
      <c r="D157" s="219" t="s">
        <v>178</v>
      </c>
      <c r="E157" s="227" t="s">
        <v>75</v>
      </c>
      <c r="F157" s="228" t="s">
        <v>202</v>
      </c>
      <c r="G157" s="226"/>
      <c r="H157" s="229">
        <v>82.159999999999997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178</v>
      </c>
      <c r="AU157" s="235" t="s">
        <v>87</v>
      </c>
      <c r="AV157" s="13" t="s">
        <v>87</v>
      </c>
      <c r="AW157" s="13" t="s">
        <v>38</v>
      </c>
      <c r="AX157" s="13" t="s">
        <v>77</v>
      </c>
      <c r="AY157" s="235" t="s">
        <v>140</v>
      </c>
    </row>
    <row r="158" s="13" customFormat="1">
      <c r="A158" s="13"/>
      <c r="B158" s="225"/>
      <c r="C158" s="226"/>
      <c r="D158" s="219" t="s">
        <v>178</v>
      </c>
      <c r="E158" s="227" t="s">
        <v>75</v>
      </c>
      <c r="F158" s="228" t="s">
        <v>203</v>
      </c>
      <c r="G158" s="226"/>
      <c r="H158" s="229">
        <v>17.821999999999999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178</v>
      </c>
      <c r="AU158" s="235" t="s">
        <v>87</v>
      </c>
      <c r="AV158" s="13" t="s">
        <v>87</v>
      </c>
      <c r="AW158" s="13" t="s">
        <v>38</v>
      </c>
      <c r="AX158" s="13" t="s">
        <v>77</v>
      </c>
      <c r="AY158" s="235" t="s">
        <v>140</v>
      </c>
    </row>
    <row r="159" s="13" customFormat="1">
      <c r="A159" s="13"/>
      <c r="B159" s="225"/>
      <c r="C159" s="226"/>
      <c r="D159" s="219" t="s">
        <v>178</v>
      </c>
      <c r="E159" s="227" t="s">
        <v>75</v>
      </c>
      <c r="F159" s="228" t="s">
        <v>204</v>
      </c>
      <c r="G159" s="226"/>
      <c r="H159" s="229">
        <v>7.2000000000000002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178</v>
      </c>
      <c r="AU159" s="235" t="s">
        <v>87</v>
      </c>
      <c r="AV159" s="13" t="s">
        <v>87</v>
      </c>
      <c r="AW159" s="13" t="s">
        <v>38</v>
      </c>
      <c r="AX159" s="13" t="s">
        <v>77</v>
      </c>
      <c r="AY159" s="235" t="s">
        <v>140</v>
      </c>
    </row>
    <row r="160" s="13" customFormat="1">
      <c r="A160" s="13"/>
      <c r="B160" s="225"/>
      <c r="C160" s="226"/>
      <c r="D160" s="219" t="s">
        <v>178</v>
      </c>
      <c r="E160" s="227" t="s">
        <v>75</v>
      </c>
      <c r="F160" s="228" t="s">
        <v>205</v>
      </c>
      <c r="G160" s="226"/>
      <c r="H160" s="229">
        <v>-549.18600000000004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178</v>
      </c>
      <c r="AU160" s="235" t="s">
        <v>87</v>
      </c>
      <c r="AV160" s="13" t="s">
        <v>87</v>
      </c>
      <c r="AW160" s="13" t="s">
        <v>38</v>
      </c>
      <c r="AX160" s="13" t="s">
        <v>77</v>
      </c>
      <c r="AY160" s="235" t="s">
        <v>140</v>
      </c>
    </row>
    <row r="161" s="13" customFormat="1">
      <c r="A161" s="13"/>
      <c r="B161" s="225"/>
      <c r="C161" s="226"/>
      <c r="D161" s="219" t="s">
        <v>178</v>
      </c>
      <c r="E161" s="227" t="s">
        <v>75</v>
      </c>
      <c r="F161" s="228" t="s">
        <v>206</v>
      </c>
      <c r="G161" s="226"/>
      <c r="H161" s="229">
        <v>-7.6680000000000001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178</v>
      </c>
      <c r="AU161" s="235" t="s">
        <v>87</v>
      </c>
      <c r="AV161" s="13" t="s">
        <v>87</v>
      </c>
      <c r="AW161" s="13" t="s">
        <v>38</v>
      </c>
      <c r="AX161" s="13" t="s">
        <v>77</v>
      </c>
      <c r="AY161" s="235" t="s">
        <v>140</v>
      </c>
    </row>
    <row r="162" s="13" customFormat="1">
      <c r="A162" s="13"/>
      <c r="B162" s="225"/>
      <c r="C162" s="226"/>
      <c r="D162" s="219" t="s">
        <v>178</v>
      </c>
      <c r="E162" s="227" t="s">
        <v>75</v>
      </c>
      <c r="F162" s="228" t="s">
        <v>207</v>
      </c>
      <c r="G162" s="226"/>
      <c r="H162" s="229">
        <v>-10.881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178</v>
      </c>
      <c r="AU162" s="235" t="s">
        <v>87</v>
      </c>
      <c r="AV162" s="13" t="s">
        <v>87</v>
      </c>
      <c r="AW162" s="13" t="s">
        <v>38</v>
      </c>
      <c r="AX162" s="13" t="s">
        <v>77</v>
      </c>
      <c r="AY162" s="235" t="s">
        <v>140</v>
      </c>
    </row>
    <row r="163" s="13" customFormat="1">
      <c r="A163" s="13"/>
      <c r="B163" s="225"/>
      <c r="C163" s="226"/>
      <c r="D163" s="219" t="s">
        <v>178</v>
      </c>
      <c r="E163" s="227" t="s">
        <v>75</v>
      </c>
      <c r="F163" s="228" t="s">
        <v>208</v>
      </c>
      <c r="G163" s="226"/>
      <c r="H163" s="229">
        <v>-27.806999999999999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178</v>
      </c>
      <c r="AU163" s="235" t="s">
        <v>87</v>
      </c>
      <c r="AV163" s="13" t="s">
        <v>87</v>
      </c>
      <c r="AW163" s="13" t="s">
        <v>38</v>
      </c>
      <c r="AX163" s="13" t="s">
        <v>77</v>
      </c>
      <c r="AY163" s="235" t="s">
        <v>140</v>
      </c>
    </row>
    <row r="164" s="14" customFormat="1">
      <c r="A164" s="14"/>
      <c r="B164" s="236"/>
      <c r="C164" s="237"/>
      <c r="D164" s="219" t="s">
        <v>178</v>
      </c>
      <c r="E164" s="238" t="s">
        <v>75</v>
      </c>
      <c r="F164" s="239" t="s">
        <v>180</v>
      </c>
      <c r="G164" s="237"/>
      <c r="H164" s="240">
        <v>1959.319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178</v>
      </c>
      <c r="AU164" s="246" t="s">
        <v>87</v>
      </c>
      <c r="AV164" s="14" t="s">
        <v>157</v>
      </c>
      <c r="AW164" s="14" t="s">
        <v>38</v>
      </c>
      <c r="AX164" s="14" t="s">
        <v>77</v>
      </c>
      <c r="AY164" s="246" t="s">
        <v>140</v>
      </c>
    </row>
    <row r="165" s="13" customFormat="1">
      <c r="A165" s="13"/>
      <c r="B165" s="225"/>
      <c r="C165" s="226"/>
      <c r="D165" s="219" t="s">
        <v>178</v>
      </c>
      <c r="E165" s="227" t="s">
        <v>75</v>
      </c>
      <c r="F165" s="228" t="s">
        <v>209</v>
      </c>
      <c r="G165" s="226"/>
      <c r="H165" s="229">
        <v>979.65999999999997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178</v>
      </c>
      <c r="AU165" s="235" t="s">
        <v>87</v>
      </c>
      <c r="AV165" s="13" t="s">
        <v>87</v>
      </c>
      <c r="AW165" s="13" t="s">
        <v>38</v>
      </c>
      <c r="AX165" s="13" t="s">
        <v>85</v>
      </c>
      <c r="AY165" s="235" t="s">
        <v>140</v>
      </c>
    </row>
    <row r="166" s="2" customFormat="1" ht="16.5" customHeight="1">
      <c r="A166" s="40"/>
      <c r="B166" s="41"/>
      <c r="C166" s="206" t="s">
        <v>215</v>
      </c>
      <c r="D166" s="206" t="s">
        <v>142</v>
      </c>
      <c r="E166" s="207" t="s">
        <v>216</v>
      </c>
      <c r="F166" s="208" t="s">
        <v>217</v>
      </c>
      <c r="G166" s="209" t="s">
        <v>218</v>
      </c>
      <c r="H166" s="210">
        <v>77.400000000000006</v>
      </c>
      <c r="I166" s="211"/>
      <c r="J166" s="212">
        <f>ROUND(I166*H166,2)</f>
        <v>0</v>
      </c>
      <c r="K166" s="208" t="s">
        <v>146</v>
      </c>
      <c r="L166" s="46"/>
      <c r="M166" s="213" t="s">
        <v>75</v>
      </c>
      <c r="N166" s="214" t="s">
        <v>47</v>
      </c>
      <c r="O166" s="86"/>
      <c r="P166" s="215">
        <f>O166*H166</f>
        <v>0</v>
      </c>
      <c r="Q166" s="215">
        <v>0.00084000000000000003</v>
      </c>
      <c r="R166" s="215">
        <f>Q166*H166</f>
        <v>0.065016000000000004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147</v>
      </c>
      <c r="AT166" s="217" t="s">
        <v>142</v>
      </c>
      <c r="AU166" s="217" t="s">
        <v>87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85</v>
      </c>
      <c r="BK166" s="218">
        <f>ROUND(I166*H166,2)</f>
        <v>0</v>
      </c>
      <c r="BL166" s="19" t="s">
        <v>147</v>
      </c>
      <c r="BM166" s="217" t="s">
        <v>219</v>
      </c>
    </row>
    <row r="167" s="2" customFormat="1">
      <c r="A167" s="40"/>
      <c r="B167" s="41"/>
      <c r="C167" s="42"/>
      <c r="D167" s="219" t="s">
        <v>149</v>
      </c>
      <c r="E167" s="42"/>
      <c r="F167" s="220" t="s">
        <v>220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149</v>
      </c>
      <c r="AU167" s="19" t="s">
        <v>87</v>
      </c>
    </row>
    <row r="168" s="2" customFormat="1">
      <c r="A168" s="40"/>
      <c r="B168" s="41"/>
      <c r="C168" s="42"/>
      <c r="D168" s="219" t="s">
        <v>151</v>
      </c>
      <c r="E168" s="42"/>
      <c r="F168" s="224" t="s">
        <v>221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151</v>
      </c>
      <c r="AU168" s="19" t="s">
        <v>87</v>
      </c>
    </row>
    <row r="169" s="13" customFormat="1">
      <c r="A169" s="13"/>
      <c r="B169" s="225"/>
      <c r="C169" s="226"/>
      <c r="D169" s="219" t="s">
        <v>178</v>
      </c>
      <c r="E169" s="227" t="s">
        <v>75</v>
      </c>
      <c r="F169" s="228" t="s">
        <v>222</v>
      </c>
      <c r="G169" s="226"/>
      <c r="H169" s="229">
        <v>14.4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178</v>
      </c>
      <c r="AU169" s="235" t="s">
        <v>87</v>
      </c>
      <c r="AV169" s="13" t="s">
        <v>87</v>
      </c>
      <c r="AW169" s="13" t="s">
        <v>38</v>
      </c>
      <c r="AX169" s="13" t="s">
        <v>77</v>
      </c>
      <c r="AY169" s="235" t="s">
        <v>140</v>
      </c>
    </row>
    <row r="170" s="13" customFormat="1">
      <c r="A170" s="13"/>
      <c r="B170" s="225"/>
      <c r="C170" s="226"/>
      <c r="D170" s="219" t="s">
        <v>178</v>
      </c>
      <c r="E170" s="227" t="s">
        <v>75</v>
      </c>
      <c r="F170" s="228" t="s">
        <v>223</v>
      </c>
      <c r="G170" s="226"/>
      <c r="H170" s="229">
        <v>63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178</v>
      </c>
      <c r="AU170" s="235" t="s">
        <v>87</v>
      </c>
      <c r="AV170" s="13" t="s">
        <v>87</v>
      </c>
      <c r="AW170" s="13" t="s">
        <v>38</v>
      </c>
      <c r="AX170" s="13" t="s">
        <v>77</v>
      </c>
      <c r="AY170" s="235" t="s">
        <v>140</v>
      </c>
    </row>
    <row r="171" s="14" customFormat="1">
      <c r="A171" s="14"/>
      <c r="B171" s="236"/>
      <c r="C171" s="237"/>
      <c r="D171" s="219" t="s">
        <v>178</v>
      </c>
      <c r="E171" s="238" t="s">
        <v>75</v>
      </c>
      <c r="F171" s="239" t="s">
        <v>180</v>
      </c>
      <c r="G171" s="237"/>
      <c r="H171" s="240">
        <v>77.400000000000006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178</v>
      </c>
      <c r="AU171" s="246" t="s">
        <v>87</v>
      </c>
      <c r="AV171" s="14" t="s">
        <v>157</v>
      </c>
      <c r="AW171" s="14" t="s">
        <v>38</v>
      </c>
      <c r="AX171" s="14" t="s">
        <v>85</v>
      </c>
      <c r="AY171" s="246" t="s">
        <v>140</v>
      </c>
    </row>
    <row r="172" s="2" customFormat="1" ht="16.5" customHeight="1">
      <c r="A172" s="40"/>
      <c r="B172" s="41"/>
      <c r="C172" s="206" t="s">
        <v>224</v>
      </c>
      <c r="D172" s="206" t="s">
        <v>142</v>
      </c>
      <c r="E172" s="207" t="s">
        <v>225</v>
      </c>
      <c r="F172" s="208" t="s">
        <v>226</v>
      </c>
      <c r="G172" s="209" t="s">
        <v>218</v>
      </c>
      <c r="H172" s="210">
        <v>77.400000000000006</v>
      </c>
      <c r="I172" s="211"/>
      <c r="J172" s="212">
        <f>ROUND(I172*H172,2)</f>
        <v>0</v>
      </c>
      <c r="K172" s="208" t="s">
        <v>146</v>
      </c>
      <c r="L172" s="46"/>
      <c r="M172" s="213" t="s">
        <v>75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147</v>
      </c>
      <c r="AT172" s="217" t="s">
        <v>142</v>
      </c>
      <c r="AU172" s="217" t="s">
        <v>87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147</v>
      </c>
      <c r="BM172" s="217" t="s">
        <v>227</v>
      </c>
    </row>
    <row r="173" s="2" customFormat="1">
      <c r="A173" s="40"/>
      <c r="B173" s="41"/>
      <c r="C173" s="42"/>
      <c r="D173" s="219" t="s">
        <v>149</v>
      </c>
      <c r="E173" s="42"/>
      <c r="F173" s="220" t="s">
        <v>228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149</v>
      </c>
      <c r="AU173" s="19" t="s">
        <v>87</v>
      </c>
    </row>
    <row r="174" s="2" customFormat="1" ht="16.5" customHeight="1">
      <c r="A174" s="40"/>
      <c r="B174" s="41"/>
      <c r="C174" s="206" t="s">
        <v>229</v>
      </c>
      <c r="D174" s="206" t="s">
        <v>142</v>
      </c>
      <c r="E174" s="207" t="s">
        <v>230</v>
      </c>
      <c r="F174" s="208" t="s">
        <v>231</v>
      </c>
      <c r="G174" s="209" t="s">
        <v>218</v>
      </c>
      <c r="H174" s="210">
        <v>5766.7820000000002</v>
      </c>
      <c r="I174" s="211"/>
      <c r="J174" s="212">
        <f>ROUND(I174*H174,2)</f>
        <v>0</v>
      </c>
      <c r="K174" s="208" t="s">
        <v>146</v>
      </c>
      <c r="L174" s="46"/>
      <c r="M174" s="213" t="s">
        <v>75</v>
      </c>
      <c r="N174" s="214" t="s">
        <v>47</v>
      </c>
      <c r="O174" s="86"/>
      <c r="P174" s="215">
        <f>O174*H174</f>
        <v>0</v>
      </c>
      <c r="Q174" s="215">
        <v>0.00058</v>
      </c>
      <c r="R174" s="215">
        <f>Q174*H174</f>
        <v>3.3447335600000003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147</v>
      </c>
      <c r="AT174" s="217" t="s">
        <v>142</v>
      </c>
      <c r="AU174" s="217" t="s">
        <v>87</v>
      </c>
      <c r="AY174" s="19" t="s">
        <v>140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85</v>
      </c>
      <c r="BK174" s="218">
        <f>ROUND(I174*H174,2)</f>
        <v>0</v>
      </c>
      <c r="BL174" s="19" t="s">
        <v>147</v>
      </c>
      <c r="BM174" s="217" t="s">
        <v>232</v>
      </c>
    </row>
    <row r="175" s="2" customFormat="1">
      <c r="A175" s="40"/>
      <c r="B175" s="41"/>
      <c r="C175" s="42"/>
      <c r="D175" s="219" t="s">
        <v>149</v>
      </c>
      <c r="E175" s="42"/>
      <c r="F175" s="220" t="s">
        <v>233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149</v>
      </c>
      <c r="AU175" s="19" t="s">
        <v>87</v>
      </c>
    </row>
    <row r="176" s="2" customFormat="1">
      <c r="A176" s="40"/>
      <c r="B176" s="41"/>
      <c r="C176" s="42"/>
      <c r="D176" s="219" t="s">
        <v>151</v>
      </c>
      <c r="E176" s="42"/>
      <c r="F176" s="224" t="s">
        <v>234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151</v>
      </c>
      <c r="AU176" s="19" t="s">
        <v>87</v>
      </c>
    </row>
    <row r="177" s="13" customFormat="1">
      <c r="A177" s="13"/>
      <c r="B177" s="225"/>
      <c r="C177" s="226"/>
      <c r="D177" s="219" t="s">
        <v>178</v>
      </c>
      <c r="E177" s="227" t="s">
        <v>75</v>
      </c>
      <c r="F177" s="228" t="s">
        <v>235</v>
      </c>
      <c r="G177" s="226"/>
      <c r="H177" s="229">
        <v>3847.2159999999999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178</v>
      </c>
      <c r="AU177" s="235" t="s">
        <v>87</v>
      </c>
      <c r="AV177" s="13" t="s">
        <v>87</v>
      </c>
      <c r="AW177" s="13" t="s">
        <v>38</v>
      </c>
      <c r="AX177" s="13" t="s">
        <v>77</v>
      </c>
      <c r="AY177" s="235" t="s">
        <v>140</v>
      </c>
    </row>
    <row r="178" s="13" customFormat="1">
      <c r="A178" s="13"/>
      <c r="B178" s="225"/>
      <c r="C178" s="226"/>
      <c r="D178" s="219" t="s">
        <v>178</v>
      </c>
      <c r="E178" s="227" t="s">
        <v>75</v>
      </c>
      <c r="F178" s="228" t="s">
        <v>236</v>
      </c>
      <c r="G178" s="226"/>
      <c r="H178" s="229">
        <v>47.270000000000003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178</v>
      </c>
      <c r="AU178" s="235" t="s">
        <v>87</v>
      </c>
      <c r="AV178" s="13" t="s">
        <v>87</v>
      </c>
      <c r="AW178" s="13" t="s">
        <v>38</v>
      </c>
      <c r="AX178" s="13" t="s">
        <v>77</v>
      </c>
      <c r="AY178" s="235" t="s">
        <v>140</v>
      </c>
    </row>
    <row r="179" s="13" customFormat="1">
      <c r="A179" s="13"/>
      <c r="B179" s="225"/>
      <c r="C179" s="226"/>
      <c r="D179" s="219" t="s">
        <v>178</v>
      </c>
      <c r="E179" s="227" t="s">
        <v>75</v>
      </c>
      <c r="F179" s="228" t="s">
        <v>237</v>
      </c>
      <c r="G179" s="226"/>
      <c r="H179" s="229">
        <v>1121.164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178</v>
      </c>
      <c r="AU179" s="235" t="s">
        <v>87</v>
      </c>
      <c r="AV179" s="13" t="s">
        <v>87</v>
      </c>
      <c r="AW179" s="13" t="s">
        <v>38</v>
      </c>
      <c r="AX179" s="13" t="s">
        <v>77</v>
      </c>
      <c r="AY179" s="235" t="s">
        <v>140</v>
      </c>
    </row>
    <row r="180" s="13" customFormat="1">
      <c r="A180" s="13"/>
      <c r="B180" s="225"/>
      <c r="C180" s="226"/>
      <c r="D180" s="219" t="s">
        <v>178</v>
      </c>
      <c r="E180" s="227" t="s">
        <v>75</v>
      </c>
      <c r="F180" s="228" t="s">
        <v>238</v>
      </c>
      <c r="G180" s="226"/>
      <c r="H180" s="229">
        <v>501.17599999999999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178</v>
      </c>
      <c r="AU180" s="235" t="s">
        <v>87</v>
      </c>
      <c r="AV180" s="13" t="s">
        <v>87</v>
      </c>
      <c r="AW180" s="13" t="s">
        <v>38</v>
      </c>
      <c r="AX180" s="13" t="s">
        <v>77</v>
      </c>
      <c r="AY180" s="235" t="s">
        <v>140</v>
      </c>
    </row>
    <row r="181" s="13" customFormat="1">
      <c r="A181" s="13"/>
      <c r="B181" s="225"/>
      <c r="C181" s="226"/>
      <c r="D181" s="219" t="s">
        <v>178</v>
      </c>
      <c r="E181" s="227" t="s">
        <v>75</v>
      </c>
      <c r="F181" s="228" t="s">
        <v>239</v>
      </c>
      <c r="G181" s="226"/>
      <c r="H181" s="229">
        <v>205.40000000000001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178</v>
      </c>
      <c r="AU181" s="235" t="s">
        <v>87</v>
      </c>
      <c r="AV181" s="13" t="s">
        <v>87</v>
      </c>
      <c r="AW181" s="13" t="s">
        <v>38</v>
      </c>
      <c r="AX181" s="13" t="s">
        <v>77</v>
      </c>
      <c r="AY181" s="235" t="s">
        <v>140</v>
      </c>
    </row>
    <row r="182" s="13" customFormat="1">
      <c r="A182" s="13"/>
      <c r="B182" s="225"/>
      <c r="C182" s="226"/>
      <c r="D182" s="219" t="s">
        <v>178</v>
      </c>
      <c r="E182" s="227" t="s">
        <v>75</v>
      </c>
      <c r="F182" s="228" t="s">
        <v>240</v>
      </c>
      <c r="G182" s="226"/>
      <c r="H182" s="229">
        <v>44.555999999999997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178</v>
      </c>
      <c r="AU182" s="235" t="s">
        <v>87</v>
      </c>
      <c r="AV182" s="13" t="s">
        <v>87</v>
      </c>
      <c r="AW182" s="13" t="s">
        <v>38</v>
      </c>
      <c r="AX182" s="13" t="s">
        <v>77</v>
      </c>
      <c r="AY182" s="235" t="s">
        <v>140</v>
      </c>
    </row>
    <row r="183" s="14" customFormat="1">
      <c r="A183" s="14"/>
      <c r="B183" s="236"/>
      <c r="C183" s="237"/>
      <c r="D183" s="219" t="s">
        <v>178</v>
      </c>
      <c r="E183" s="238" t="s">
        <v>75</v>
      </c>
      <c r="F183" s="239" t="s">
        <v>180</v>
      </c>
      <c r="G183" s="237"/>
      <c r="H183" s="240">
        <v>5766.7820000000002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178</v>
      </c>
      <c r="AU183" s="246" t="s">
        <v>87</v>
      </c>
      <c r="AV183" s="14" t="s">
        <v>157</v>
      </c>
      <c r="AW183" s="14" t="s">
        <v>38</v>
      </c>
      <c r="AX183" s="14" t="s">
        <v>85</v>
      </c>
      <c r="AY183" s="246" t="s">
        <v>140</v>
      </c>
    </row>
    <row r="184" s="2" customFormat="1" ht="16.5" customHeight="1">
      <c r="A184" s="40"/>
      <c r="B184" s="41"/>
      <c r="C184" s="206" t="s">
        <v>241</v>
      </c>
      <c r="D184" s="206" t="s">
        <v>142</v>
      </c>
      <c r="E184" s="207" t="s">
        <v>242</v>
      </c>
      <c r="F184" s="208" t="s">
        <v>243</v>
      </c>
      <c r="G184" s="209" t="s">
        <v>218</v>
      </c>
      <c r="H184" s="210">
        <v>5766.7820000000002</v>
      </c>
      <c r="I184" s="211"/>
      <c r="J184" s="212">
        <f>ROUND(I184*H184,2)</f>
        <v>0</v>
      </c>
      <c r="K184" s="208" t="s">
        <v>146</v>
      </c>
      <c r="L184" s="46"/>
      <c r="M184" s="213" t="s">
        <v>75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147</v>
      </c>
      <c r="AT184" s="217" t="s">
        <v>142</v>
      </c>
      <c r="AU184" s="217" t="s">
        <v>87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85</v>
      </c>
      <c r="BK184" s="218">
        <f>ROUND(I184*H184,2)</f>
        <v>0</v>
      </c>
      <c r="BL184" s="19" t="s">
        <v>147</v>
      </c>
      <c r="BM184" s="217" t="s">
        <v>244</v>
      </c>
    </row>
    <row r="185" s="2" customFormat="1">
      <c r="A185" s="40"/>
      <c r="B185" s="41"/>
      <c r="C185" s="42"/>
      <c r="D185" s="219" t="s">
        <v>149</v>
      </c>
      <c r="E185" s="42"/>
      <c r="F185" s="220" t="s">
        <v>245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149</v>
      </c>
      <c r="AU185" s="19" t="s">
        <v>87</v>
      </c>
    </row>
    <row r="186" s="2" customFormat="1" ht="16.5" customHeight="1">
      <c r="A186" s="40"/>
      <c r="B186" s="41"/>
      <c r="C186" s="206" t="s">
        <v>246</v>
      </c>
      <c r="D186" s="206" t="s">
        <v>142</v>
      </c>
      <c r="E186" s="207" t="s">
        <v>247</v>
      </c>
      <c r="F186" s="208" t="s">
        <v>248</v>
      </c>
      <c r="G186" s="209" t="s">
        <v>174</v>
      </c>
      <c r="H186" s="210">
        <v>1010.26</v>
      </c>
      <c r="I186" s="211"/>
      <c r="J186" s="212">
        <f>ROUND(I186*H186,2)</f>
        <v>0</v>
      </c>
      <c r="K186" s="208" t="s">
        <v>146</v>
      </c>
      <c r="L186" s="46"/>
      <c r="M186" s="213" t="s">
        <v>75</v>
      </c>
      <c r="N186" s="214" t="s">
        <v>47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147</v>
      </c>
      <c r="AT186" s="217" t="s">
        <v>142</v>
      </c>
      <c r="AU186" s="217" t="s">
        <v>87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85</v>
      </c>
      <c r="BK186" s="218">
        <f>ROUND(I186*H186,2)</f>
        <v>0</v>
      </c>
      <c r="BL186" s="19" t="s">
        <v>147</v>
      </c>
      <c r="BM186" s="217" t="s">
        <v>249</v>
      </c>
    </row>
    <row r="187" s="2" customFormat="1">
      <c r="A187" s="40"/>
      <c r="B187" s="41"/>
      <c r="C187" s="42"/>
      <c r="D187" s="219" t="s">
        <v>149</v>
      </c>
      <c r="E187" s="42"/>
      <c r="F187" s="220" t="s">
        <v>250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149</v>
      </c>
      <c r="AU187" s="19" t="s">
        <v>87</v>
      </c>
    </row>
    <row r="188" s="2" customFormat="1">
      <c r="A188" s="40"/>
      <c r="B188" s="41"/>
      <c r="C188" s="42"/>
      <c r="D188" s="219" t="s">
        <v>151</v>
      </c>
      <c r="E188" s="42"/>
      <c r="F188" s="224" t="s">
        <v>251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151</v>
      </c>
      <c r="AU188" s="19" t="s">
        <v>87</v>
      </c>
    </row>
    <row r="189" s="15" customFormat="1">
      <c r="A189" s="15"/>
      <c r="B189" s="247"/>
      <c r="C189" s="248"/>
      <c r="D189" s="219" t="s">
        <v>178</v>
      </c>
      <c r="E189" s="249" t="s">
        <v>75</v>
      </c>
      <c r="F189" s="250" t="s">
        <v>252</v>
      </c>
      <c r="G189" s="248"/>
      <c r="H189" s="249" t="s">
        <v>75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178</v>
      </c>
      <c r="AU189" s="256" t="s">
        <v>87</v>
      </c>
      <c r="AV189" s="15" t="s">
        <v>85</v>
      </c>
      <c r="AW189" s="15" t="s">
        <v>38</v>
      </c>
      <c r="AX189" s="15" t="s">
        <v>77</v>
      </c>
      <c r="AY189" s="256" t="s">
        <v>140</v>
      </c>
    </row>
    <row r="190" s="13" customFormat="1">
      <c r="A190" s="13"/>
      <c r="B190" s="225"/>
      <c r="C190" s="226"/>
      <c r="D190" s="219" t="s">
        <v>178</v>
      </c>
      <c r="E190" s="227" t="s">
        <v>75</v>
      </c>
      <c r="F190" s="228" t="s">
        <v>253</v>
      </c>
      <c r="G190" s="226"/>
      <c r="H190" s="229">
        <v>1010.26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178</v>
      </c>
      <c r="AU190" s="235" t="s">
        <v>87</v>
      </c>
      <c r="AV190" s="13" t="s">
        <v>87</v>
      </c>
      <c r="AW190" s="13" t="s">
        <v>38</v>
      </c>
      <c r="AX190" s="13" t="s">
        <v>77</v>
      </c>
      <c r="AY190" s="235" t="s">
        <v>140</v>
      </c>
    </row>
    <row r="191" s="16" customFormat="1">
      <c r="A191" s="16"/>
      <c r="B191" s="257"/>
      <c r="C191" s="258"/>
      <c r="D191" s="219" t="s">
        <v>178</v>
      </c>
      <c r="E191" s="259" t="s">
        <v>75</v>
      </c>
      <c r="F191" s="260" t="s">
        <v>254</v>
      </c>
      <c r="G191" s="258"/>
      <c r="H191" s="261">
        <v>1010.26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7" t="s">
        <v>178</v>
      </c>
      <c r="AU191" s="267" t="s">
        <v>87</v>
      </c>
      <c r="AV191" s="16" t="s">
        <v>147</v>
      </c>
      <c r="AW191" s="16" t="s">
        <v>38</v>
      </c>
      <c r="AX191" s="16" t="s">
        <v>85</v>
      </c>
      <c r="AY191" s="267" t="s">
        <v>140</v>
      </c>
    </row>
    <row r="192" s="2" customFormat="1" ht="16.5" customHeight="1">
      <c r="A192" s="40"/>
      <c r="B192" s="41"/>
      <c r="C192" s="206" t="s">
        <v>8</v>
      </c>
      <c r="D192" s="206" t="s">
        <v>142</v>
      </c>
      <c r="E192" s="207" t="s">
        <v>255</v>
      </c>
      <c r="F192" s="208" t="s">
        <v>256</v>
      </c>
      <c r="G192" s="209" t="s">
        <v>174</v>
      </c>
      <c r="H192" s="210">
        <v>1601.0909999999999</v>
      </c>
      <c r="I192" s="211"/>
      <c r="J192" s="212">
        <f>ROUND(I192*H192,2)</f>
        <v>0</v>
      </c>
      <c r="K192" s="208" t="s">
        <v>146</v>
      </c>
      <c r="L192" s="46"/>
      <c r="M192" s="213" t="s">
        <v>75</v>
      </c>
      <c r="N192" s="214" t="s">
        <v>47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147</v>
      </c>
      <c r="AT192" s="217" t="s">
        <v>142</v>
      </c>
      <c r="AU192" s="217" t="s">
        <v>87</v>
      </c>
      <c r="AY192" s="19" t="s">
        <v>140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147</v>
      </c>
      <c r="BM192" s="217" t="s">
        <v>257</v>
      </c>
    </row>
    <row r="193" s="2" customFormat="1">
      <c r="A193" s="40"/>
      <c r="B193" s="41"/>
      <c r="C193" s="42"/>
      <c r="D193" s="219" t="s">
        <v>149</v>
      </c>
      <c r="E193" s="42"/>
      <c r="F193" s="220" t="s">
        <v>258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149</v>
      </c>
      <c r="AU193" s="19" t="s">
        <v>87</v>
      </c>
    </row>
    <row r="194" s="2" customFormat="1">
      <c r="A194" s="40"/>
      <c r="B194" s="41"/>
      <c r="C194" s="42"/>
      <c r="D194" s="219" t="s">
        <v>151</v>
      </c>
      <c r="E194" s="42"/>
      <c r="F194" s="224" t="s">
        <v>251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87</v>
      </c>
    </row>
    <row r="195" s="15" customFormat="1">
      <c r="A195" s="15"/>
      <c r="B195" s="247"/>
      <c r="C195" s="248"/>
      <c r="D195" s="219" t="s">
        <v>178</v>
      </c>
      <c r="E195" s="249" t="s">
        <v>75</v>
      </c>
      <c r="F195" s="250" t="s">
        <v>252</v>
      </c>
      <c r="G195" s="248"/>
      <c r="H195" s="249" t="s">
        <v>75</v>
      </c>
      <c r="I195" s="251"/>
      <c r="J195" s="248"/>
      <c r="K195" s="248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178</v>
      </c>
      <c r="AU195" s="256" t="s">
        <v>87</v>
      </c>
      <c r="AV195" s="15" t="s">
        <v>85</v>
      </c>
      <c r="AW195" s="15" t="s">
        <v>38</v>
      </c>
      <c r="AX195" s="15" t="s">
        <v>77</v>
      </c>
      <c r="AY195" s="256" t="s">
        <v>140</v>
      </c>
    </row>
    <row r="196" s="13" customFormat="1">
      <c r="A196" s="13"/>
      <c r="B196" s="225"/>
      <c r="C196" s="226"/>
      <c r="D196" s="219" t="s">
        <v>178</v>
      </c>
      <c r="E196" s="227" t="s">
        <v>75</v>
      </c>
      <c r="F196" s="228" t="s">
        <v>253</v>
      </c>
      <c r="G196" s="226"/>
      <c r="H196" s="229">
        <v>1010.26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178</v>
      </c>
      <c r="AU196" s="235" t="s">
        <v>87</v>
      </c>
      <c r="AV196" s="13" t="s">
        <v>87</v>
      </c>
      <c r="AW196" s="13" t="s">
        <v>38</v>
      </c>
      <c r="AX196" s="13" t="s">
        <v>77</v>
      </c>
      <c r="AY196" s="235" t="s">
        <v>140</v>
      </c>
    </row>
    <row r="197" s="15" customFormat="1">
      <c r="A197" s="15"/>
      <c r="B197" s="247"/>
      <c r="C197" s="248"/>
      <c r="D197" s="219" t="s">
        <v>178</v>
      </c>
      <c r="E197" s="249" t="s">
        <v>75</v>
      </c>
      <c r="F197" s="250" t="s">
        <v>259</v>
      </c>
      <c r="G197" s="248"/>
      <c r="H197" s="249" t="s">
        <v>75</v>
      </c>
      <c r="I197" s="251"/>
      <c r="J197" s="248"/>
      <c r="K197" s="248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178</v>
      </c>
      <c r="AU197" s="256" t="s">
        <v>87</v>
      </c>
      <c r="AV197" s="15" t="s">
        <v>85</v>
      </c>
      <c r="AW197" s="15" t="s">
        <v>38</v>
      </c>
      <c r="AX197" s="15" t="s">
        <v>77</v>
      </c>
      <c r="AY197" s="256" t="s">
        <v>140</v>
      </c>
    </row>
    <row r="198" s="13" customFormat="1">
      <c r="A198" s="13"/>
      <c r="B198" s="225"/>
      <c r="C198" s="226"/>
      <c r="D198" s="219" t="s">
        <v>178</v>
      </c>
      <c r="E198" s="227" t="s">
        <v>75</v>
      </c>
      <c r="F198" s="228" t="s">
        <v>260</v>
      </c>
      <c r="G198" s="226"/>
      <c r="H198" s="229">
        <v>590.83100000000002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178</v>
      </c>
      <c r="AU198" s="235" t="s">
        <v>87</v>
      </c>
      <c r="AV198" s="13" t="s">
        <v>87</v>
      </c>
      <c r="AW198" s="13" t="s">
        <v>38</v>
      </c>
      <c r="AX198" s="13" t="s">
        <v>77</v>
      </c>
      <c r="AY198" s="235" t="s">
        <v>140</v>
      </c>
    </row>
    <row r="199" s="16" customFormat="1">
      <c r="A199" s="16"/>
      <c r="B199" s="257"/>
      <c r="C199" s="258"/>
      <c r="D199" s="219" t="s">
        <v>178</v>
      </c>
      <c r="E199" s="259" t="s">
        <v>75</v>
      </c>
      <c r="F199" s="260" t="s">
        <v>254</v>
      </c>
      <c r="G199" s="258"/>
      <c r="H199" s="261">
        <v>1601.0909999999999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7" t="s">
        <v>178</v>
      </c>
      <c r="AU199" s="267" t="s">
        <v>87</v>
      </c>
      <c r="AV199" s="16" t="s">
        <v>147</v>
      </c>
      <c r="AW199" s="16" t="s">
        <v>38</v>
      </c>
      <c r="AX199" s="16" t="s">
        <v>85</v>
      </c>
      <c r="AY199" s="267" t="s">
        <v>140</v>
      </c>
    </row>
    <row r="200" s="2" customFormat="1" ht="16.5" customHeight="1">
      <c r="A200" s="40"/>
      <c r="B200" s="41"/>
      <c r="C200" s="206" t="s">
        <v>261</v>
      </c>
      <c r="D200" s="206" t="s">
        <v>142</v>
      </c>
      <c r="E200" s="207" t="s">
        <v>262</v>
      </c>
      <c r="F200" s="208" t="s">
        <v>263</v>
      </c>
      <c r="G200" s="209" t="s">
        <v>174</v>
      </c>
      <c r="H200" s="210">
        <v>1010.26</v>
      </c>
      <c r="I200" s="211"/>
      <c r="J200" s="212">
        <f>ROUND(I200*H200,2)</f>
        <v>0</v>
      </c>
      <c r="K200" s="208" t="s">
        <v>146</v>
      </c>
      <c r="L200" s="46"/>
      <c r="M200" s="213" t="s">
        <v>75</v>
      </c>
      <c r="N200" s="214" t="s">
        <v>47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147</v>
      </c>
      <c r="AT200" s="217" t="s">
        <v>142</v>
      </c>
      <c r="AU200" s="217" t="s">
        <v>87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85</v>
      </c>
      <c r="BK200" s="218">
        <f>ROUND(I200*H200,2)</f>
        <v>0</v>
      </c>
      <c r="BL200" s="19" t="s">
        <v>147</v>
      </c>
      <c r="BM200" s="217" t="s">
        <v>264</v>
      </c>
    </row>
    <row r="201" s="2" customFormat="1">
      <c r="A201" s="40"/>
      <c r="B201" s="41"/>
      <c r="C201" s="42"/>
      <c r="D201" s="219" t="s">
        <v>149</v>
      </c>
      <c r="E201" s="42"/>
      <c r="F201" s="220" t="s">
        <v>265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149</v>
      </c>
      <c r="AU201" s="19" t="s">
        <v>87</v>
      </c>
    </row>
    <row r="202" s="2" customFormat="1">
      <c r="A202" s="40"/>
      <c r="B202" s="41"/>
      <c r="C202" s="42"/>
      <c r="D202" s="219" t="s">
        <v>151</v>
      </c>
      <c r="E202" s="42"/>
      <c r="F202" s="224" t="s">
        <v>251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151</v>
      </c>
      <c r="AU202" s="19" t="s">
        <v>87</v>
      </c>
    </row>
    <row r="203" s="15" customFormat="1">
      <c r="A203" s="15"/>
      <c r="B203" s="247"/>
      <c r="C203" s="248"/>
      <c r="D203" s="219" t="s">
        <v>178</v>
      </c>
      <c r="E203" s="249" t="s">
        <v>75</v>
      </c>
      <c r="F203" s="250" t="s">
        <v>266</v>
      </c>
      <c r="G203" s="248"/>
      <c r="H203" s="249" t="s">
        <v>75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178</v>
      </c>
      <c r="AU203" s="256" t="s">
        <v>87</v>
      </c>
      <c r="AV203" s="15" t="s">
        <v>85</v>
      </c>
      <c r="AW203" s="15" t="s">
        <v>38</v>
      </c>
      <c r="AX203" s="15" t="s">
        <v>77</v>
      </c>
      <c r="AY203" s="256" t="s">
        <v>140</v>
      </c>
    </row>
    <row r="204" s="15" customFormat="1">
      <c r="A204" s="15"/>
      <c r="B204" s="247"/>
      <c r="C204" s="248"/>
      <c r="D204" s="219" t="s">
        <v>178</v>
      </c>
      <c r="E204" s="249" t="s">
        <v>75</v>
      </c>
      <c r="F204" s="250" t="s">
        <v>267</v>
      </c>
      <c r="G204" s="248"/>
      <c r="H204" s="249" t="s">
        <v>75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178</v>
      </c>
      <c r="AU204" s="256" t="s">
        <v>87</v>
      </c>
      <c r="AV204" s="15" t="s">
        <v>85</v>
      </c>
      <c r="AW204" s="15" t="s">
        <v>38</v>
      </c>
      <c r="AX204" s="15" t="s">
        <v>77</v>
      </c>
      <c r="AY204" s="256" t="s">
        <v>140</v>
      </c>
    </row>
    <row r="205" s="13" customFormat="1">
      <c r="A205" s="13"/>
      <c r="B205" s="225"/>
      <c r="C205" s="226"/>
      <c r="D205" s="219" t="s">
        <v>178</v>
      </c>
      <c r="E205" s="227" t="s">
        <v>75</v>
      </c>
      <c r="F205" s="228" t="s">
        <v>181</v>
      </c>
      <c r="G205" s="226"/>
      <c r="H205" s="229">
        <v>70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178</v>
      </c>
      <c r="AU205" s="235" t="s">
        <v>87</v>
      </c>
      <c r="AV205" s="13" t="s">
        <v>87</v>
      </c>
      <c r="AW205" s="13" t="s">
        <v>38</v>
      </c>
      <c r="AX205" s="13" t="s">
        <v>77</v>
      </c>
      <c r="AY205" s="235" t="s">
        <v>140</v>
      </c>
    </row>
    <row r="206" s="13" customFormat="1">
      <c r="A206" s="13"/>
      <c r="B206" s="225"/>
      <c r="C206" s="226"/>
      <c r="D206" s="219" t="s">
        <v>178</v>
      </c>
      <c r="E206" s="227" t="s">
        <v>75</v>
      </c>
      <c r="F206" s="228" t="s">
        <v>182</v>
      </c>
      <c r="G206" s="226"/>
      <c r="H206" s="229">
        <v>-8.8000000000000007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178</v>
      </c>
      <c r="AU206" s="235" t="s">
        <v>87</v>
      </c>
      <c r="AV206" s="13" t="s">
        <v>87</v>
      </c>
      <c r="AW206" s="13" t="s">
        <v>38</v>
      </c>
      <c r="AX206" s="13" t="s">
        <v>77</v>
      </c>
      <c r="AY206" s="235" t="s">
        <v>140</v>
      </c>
    </row>
    <row r="207" s="14" customFormat="1">
      <c r="A207" s="14"/>
      <c r="B207" s="236"/>
      <c r="C207" s="237"/>
      <c r="D207" s="219" t="s">
        <v>178</v>
      </c>
      <c r="E207" s="238" t="s">
        <v>75</v>
      </c>
      <c r="F207" s="239" t="s">
        <v>180</v>
      </c>
      <c r="G207" s="237"/>
      <c r="H207" s="240">
        <v>61.200000000000003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178</v>
      </c>
      <c r="AU207" s="246" t="s">
        <v>87</v>
      </c>
      <c r="AV207" s="14" t="s">
        <v>157</v>
      </c>
      <c r="AW207" s="14" t="s">
        <v>38</v>
      </c>
      <c r="AX207" s="14" t="s">
        <v>77</v>
      </c>
      <c r="AY207" s="246" t="s">
        <v>140</v>
      </c>
    </row>
    <row r="208" s="15" customFormat="1">
      <c r="A208" s="15"/>
      <c r="B208" s="247"/>
      <c r="C208" s="248"/>
      <c r="D208" s="219" t="s">
        <v>178</v>
      </c>
      <c r="E208" s="249" t="s">
        <v>75</v>
      </c>
      <c r="F208" s="250" t="s">
        <v>268</v>
      </c>
      <c r="G208" s="248"/>
      <c r="H208" s="249" t="s">
        <v>75</v>
      </c>
      <c r="I208" s="251"/>
      <c r="J208" s="248"/>
      <c r="K208" s="248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178</v>
      </c>
      <c r="AU208" s="256" t="s">
        <v>87</v>
      </c>
      <c r="AV208" s="15" t="s">
        <v>85</v>
      </c>
      <c r="AW208" s="15" t="s">
        <v>38</v>
      </c>
      <c r="AX208" s="15" t="s">
        <v>77</v>
      </c>
      <c r="AY208" s="256" t="s">
        <v>140</v>
      </c>
    </row>
    <row r="209" s="13" customFormat="1">
      <c r="A209" s="13"/>
      <c r="B209" s="225"/>
      <c r="C209" s="226"/>
      <c r="D209" s="219" t="s">
        <v>178</v>
      </c>
      <c r="E209" s="227" t="s">
        <v>75</v>
      </c>
      <c r="F209" s="228" t="s">
        <v>198</v>
      </c>
      <c r="G209" s="226"/>
      <c r="H209" s="229">
        <v>1723.777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178</v>
      </c>
      <c r="AU209" s="235" t="s">
        <v>87</v>
      </c>
      <c r="AV209" s="13" t="s">
        <v>87</v>
      </c>
      <c r="AW209" s="13" t="s">
        <v>38</v>
      </c>
      <c r="AX209" s="13" t="s">
        <v>77</v>
      </c>
      <c r="AY209" s="235" t="s">
        <v>140</v>
      </c>
    </row>
    <row r="210" s="13" customFormat="1">
      <c r="A210" s="13"/>
      <c r="B210" s="225"/>
      <c r="C210" s="226"/>
      <c r="D210" s="219" t="s">
        <v>178</v>
      </c>
      <c r="E210" s="227" t="s">
        <v>75</v>
      </c>
      <c r="F210" s="228" t="s">
        <v>199</v>
      </c>
      <c r="G210" s="226"/>
      <c r="H210" s="229">
        <v>18.908000000000001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178</v>
      </c>
      <c r="AU210" s="235" t="s">
        <v>87</v>
      </c>
      <c r="AV210" s="13" t="s">
        <v>87</v>
      </c>
      <c r="AW210" s="13" t="s">
        <v>38</v>
      </c>
      <c r="AX210" s="13" t="s">
        <v>77</v>
      </c>
      <c r="AY210" s="235" t="s">
        <v>140</v>
      </c>
    </row>
    <row r="211" s="13" customFormat="1">
      <c r="A211" s="13"/>
      <c r="B211" s="225"/>
      <c r="C211" s="226"/>
      <c r="D211" s="219" t="s">
        <v>178</v>
      </c>
      <c r="E211" s="227" t="s">
        <v>75</v>
      </c>
      <c r="F211" s="228" t="s">
        <v>200</v>
      </c>
      <c r="G211" s="226"/>
      <c r="H211" s="229">
        <v>504.524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178</v>
      </c>
      <c r="AU211" s="235" t="s">
        <v>87</v>
      </c>
      <c r="AV211" s="13" t="s">
        <v>87</v>
      </c>
      <c r="AW211" s="13" t="s">
        <v>38</v>
      </c>
      <c r="AX211" s="13" t="s">
        <v>77</v>
      </c>
      <c r="AY211" s="235" t="s">
        <v>140</v>
      </c>
    </row>
    <row r="212" s="13" customFormat="1">
      <c r="A212" s="13"/>
      <c r="B212" s="225"/>
      <c r="C212" s="226"/>
      <c r="D212" s="219" t="s">
        <v>178</v>
      </c>
      <c r="E212" s="227" t="s">
        <v>75</v>
      </c>
      <c r="F212" s="228" t="s">
        <v>201</v>
      </c>
      <c r="G212" s="226"/>
      <c r="H212" s="229">
        <v>200.47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178</v>
      </c>
      <c r="AU212" s="235" t="s">
        <v>87</v>
      </c>
      <c r="AV212" s="13" t="s">
        <v>87</v>
      </c>
      <c r="AW212" s="13" t="s">
        <v>38</v>
      </c>
      <c r="AX212" s="13" t="s">
        <v>77</v>
      </c>
      <c r="AY212" s="235" t="s">
        <v>140</v>
      </c>
    </row>
    <row r="213" s="13" customFormat="1">
      <c r="A213" s="13"/>
      <c r="B213" s="225"/>
      <c r="C213" s="226"/>
      <c r="D213" s="219" t="s">
        <v>178</v>
      </c>
      <c r="E213" s="227" t="s">
        <v>75</v>
      </c>
      <c r="F213" s="228" t="s">
        <v>202</v>
      </c>
      <c r="G213" s="226"/>
      <c r="H213" s="229">
        <v>82.159999999999997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178</v>
      </c>
      <c r="AU213" s="235" t="s">
        <v>87</v>
      </c>
      <c r="AV213" s="13" t="s">
        <v>87</v>
      </c>
      <c r="AW213" s="13" t="s">
        <v>38</v>
      </c>
      <c r="AX213" s="13" t="s">
        <v>77</v>
      </c>
      <c r="AY213" s="235" t="s">
        <v>140</v>
      </c>
    </row>
    <row r="214" s="13" customFormat="1">
      <c r="A214" s="13"/>
      <c r="B214" s="225"/>
      <c r="C214" s="226"/>
      <c r="D214" s="219" t="s">
        <v>178</v>
      </c>
      <c r="E214" s="227" t="s">
        <v>75</v>
      </c>
      <c r="F214" s="228" t="s">
        <v>203</v>
      </c>
      <c r="G214" s="226"/>
      <c r="H214" s="229">
        <v>17.821999999999999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178</v>
      </c>
      <c r="AU214" s="235" t="s">
        <v>87</v>
      </c>
      <c r="AV214" s="13" t="s">
        <v>87</v>
      </c>
      <c r="AW214" s="13" t="s">
        <v>38</v>
      </c>
      <c r="AX214" s="13" t="s">
        <v>77</v>
      </c>
      <c r="AY214" s="235" t="s">
        <v>140</v>
      </c>
    </row>
    <row r="215" s="13" customFormat="1">
      <c r="A215" s="13"/>
      <c r="B215" s="225"/>
      <c r="C215" s="226"/>
      <c r="D215" s="219" t="s">
        <v>178</v>
      </c>
      <c r="E215" s="227" t="s">
        <v>75</v>
      </c>
      <c r="F215" s="228" t="s">
        <v>204</v>
      </c>
      <c r="G215" s="226"/>
      <c r="H215" s="229">
        <v>7.2000000000000002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178</v>
      </c>
      <c r="AU215" s="235" t="s">
        <v>87</v>
      </c>
      <c r="AV215" s="13" t="s">
        <v>87</v>
      </c>
      <c r="AW215" s="13" t="s">
        <v>38</v>
      </c>
      <c r="AX215" s="13" t="s">
        <v>77</v>
      </c>
      <c r="AY215" s="235" t="s">
        <v>140</v>
      </c>
    </row>
    <row r="216" s="13" customFormat="1">
      <c r="A216" s="13"/>
      <c r="B216" s="225"/>
      <c r="C216" s="226"/>
      <c r="D216" s="219" t="s">
        <v>178</v>
      </c>
      <c r="E216" s="227" t="s">
        <v>75</v>
      </c>
      <c r="F216" s="228" t="s">
        <v>205</v>
      </c>
      <c r="G216" s="226"/>
      <c r="H216" s="229">
        <v>-549.18600000000004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178</v>
      </c>
      <c r="AU216" s="235" t="s">
        <v>87</v>
      </c>
      <c r="AV216" s="13" t="s">
        <v>87</v>
      </c>
      <c r="AW216" s="13" t="s">
        <v>38</v>
      </c>
      <c r="AX216" s="13" t="s">
        <v>77</v>
      </c>
      <c r="AY216" s="235" t="s">
        <v>140</v>
      </c>
    </row>
    <row r="217" s="13" customFormat="1">
      <c r="A217" s="13"/>
      <c r="B217" s="225"/>
      <c r="C217" s="226"/>
      <c r="D217" s="219" t="s">
        <v>178</v>
      </c>
      <c r="E217" s="227" t="s">
        <v>75</v>
      </c>
      <c r="F217" s="228" t="s">
        <v>206</v>
      </c>
      <c r="G217" s="226"/>
      <c r="H217" s="229">
        <v>-7.6680000000000001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178</v>
      </c>
      <c r="AU217" s="235" t="s">
        <v>87</v>
      </c>
      <c r="AV217" s="13" t="s">
        <v>87</v>
      </c>
      <c r="AW217" s="13" t="s">
        <v>38</v>
      </c>
      <c r="AX217" s="13" t="s">
        <v>77</v>
      </c>
      <c r="AY217" s="235" t="s">
        <v>140</v>
      </c>
    </row>
    <row r="218" s="13" customFormat="1">
      <c r="A218" s="13"/>
      <c r="B218" s="225"/>
      <c r="C218" s="226"/>
      <c r="D218" s="219" t="s">
        <v>178</v>
      </c>
      <c r="E218" s="227" t="s">
        <v>75</v>
      </c>
      <c r="F218" s="228" t="s">
        <v>207</v>
      </c>
      <c r="G218" s="226"/>
      <c r="H218" s="229">
        <v>-10.881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178</v>
      </c>
      <c r="AU218" s="235" t="s">
        <v>87</v>
      </c>
      <c r="AV218" s="13" t="s">
        <v>87</v>
      </c>
      <c r="AW218" s="13" t="s">
        <v>38</v>
      </c>
      <c r="AX218" s="13" t="s">
        <v>77</v>
      </c>
      <c r="AY218" s="235" t="s">
        <v>140</v>
      </c>
    </row>
    <row r="219" s="13" customFormat="1">
      <c r="A219" s="13"/>
      <c r="B219" s="225"/>
      <c r="C219" s="226"/>
      <c r="D219" s="219" t="s">
        <v>178</v>
      </c>
      <c r="E219" s="227" t="s">
        <v>75</v>
      </c>
      <c r="F219" s="228" t="s">
        <v>208</v>
      </c>
      <c r="G219" s="226"/>
      <c r="H219" s="229">
        <v>-27.806999999999999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178</v>
      </c>
      <c r="AU219" s="235" t="s">
        <v>87</v>
      </c>
      <c r="AV219" s="13" t="s">
        <v>87</v>
      </c>
      <c r="AW219" s="13" t="s">
        <v>38</v>
      </c>
      <c r="AX219" s="13" t="s">
        <v>77</v>
      </c>
      <c r="AY219" s="235" t="s">
        <v>140</v>
      </c>
    </row>
    <row r="220" s="14" customFormat="1">
      <c r="A220" s="14"/>
      <c r="B220" s="236"/>
      <c r="C220" s="237"/>
      <c r="D220" s="219" t="s">
        <v>178</v>
      </c>
      <c r="E220" s="238" t="s">
        <v>75</v>
      </c>
      <c r="F220" s="239" t="s">
        <v>180</v>
      </c>
      <c r="G220" s="237"/>
      <c r="H220" s="240">
        <v>1959.319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178</v>
      </c>
      <c r="AU220" s="246" t="s">
        <v>87</v>
      </c>
      <c r="AV220" s="14" t="s">
        <v>157</v>
      </c>
      <c r="AW220" s="14" t="s">
        <v>38</v>
      </c>
      <c r="AX220" s="14" t="s">
        <v>77</v>
      </c>
      <c r="AY220" s="246" t="s">
        <v>140</v>
      </c>
    </row>
    <row r="221" s="16" customFormat="1">
      <c r="A221" s="16"/>
      <c r="B221" s="257"/>
      <c r="C221" s="258"/>
      <c r="D221" s="219" t="s">
        <v>178</v>
      </c>
      <c r="E221" s="259" t="s">
        <v>75</v>
      </c>
      <c r="F221" s="260" t="s">
        <v>254</v>
      </c>
      <c r="G221" s="258"/>
      <c r="H221" s="261">
        <v>2020.519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67" t="s">
        <v>178</v>
      </c>
      <c r="AU221" s="267" t="s">
        <v>87</v>
      </c>
      <c r="AV221" s="16" t="s">
        <v>147</v>
      </c>
      <c r="AW221" s="16" t="s">
        <v>38</v>
      </c>
      <c r="AX221" s="16" t="s">
        <v>77</v>
      </c>
      <c r="AY221" s="267" t="s">
        <v>140</v>
      </c>
    </row>
    <row r="222" s="13" customFormat="1">
      <c r="A222" s="13"/>
      <c r="B222" s="225"/>
      <c r="C222" s="226"/>
      <c r="D222" s="219" t="s">
        <v>178</v>
      </c>
      <c r="E222" s="227" t="s">
        <v>75</v>
      </c>
      <c r="F222" s="228" t="s">
        <v>269</v>
      </c>
      <c r="G222" s="226"/>
      <c r="H222" s="229">
        <v>1010.26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178</v>
      </c>
      <c r="AU222" s="235" t="s">
        <v>87</v>
      </c>
      <c r="AV222" s="13" t="s">
        <v>87</v>
      </c>
      <c r="AW222" s="13" t="s">
        <v>38</v>
      </c>
      <c r="AX222" s="13" t="s">
        <v>85</v>
      </c>
      <c r="AY222" s="235" t="s">
        <v>140</v>
      </c>
    </row>
    <row r="223" s="2" customFormat="1" ht="16.5" customHeight="1">
      <c r="A223" s="40"/>
      <c r="B223" s="41"/>
      <c r="C223" s="206" t="s">
        <v>270</v>
      </c>
      <c r="D223" s="206" t="s">
        <v>142</v>
      </c>
      <c r="E223" s="207" t="s">
        <v>271</v>
      </c>
      <c r="F223" s="208" t="s">
        <v>272</v>
      </c>
      <c r="G223" s="209" t="s">
        <v>174</v>
      </c>
      <c r="H223" s="210">
        <v>419.42899999999997</v>
      </c>
      <c r="I223" s="211"/>
      <c r="J223" s="212">
        <f>ROUND(I223*H223,2)</f>
        <v>0</v>
      </c>
      <c r="K223" s="208" t="s">
        <v>146</v>
      </c>
      <c r="L223" s="46"/>
      <c r="M223" s="213" t="s">
        <v>75</v>
      </c>
      <c r="N223" s="214" t="s">
        <v>47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147</v>
      </c>
      <c r="AT223" s="217" t="s">
        <v>142</v>
      </c>
      <c r="AU223" s="217" t="s">
        <v>87</v>
      </c>
      <c r="AY223" s="19" t="s">
        <v>140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85</v>
      </c>
      <c r="BK223" s="218">
        <f>ROUND(I223*H223,2)</f>
        <v>0</v>
      </c>
      <c r="BL223" s="19" t="s">
        <v>147</v>
      </c>
      <c r="BM223" s="217" t="s">
        <v>273</v>
      </c>
    </row>
    <row r="224" s="2" customFormat="1">
      <c r="A224" s="40"/>
      <c r="B224" s="41"/>
      <c r="C224" s="42"/>
      <c r="D224" s="219" t="s">
        <v>149</v>
      </c>
      <c r="E224" s="42"/>
      <c r="F224" s="220" t="s">
        <v>274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87</v>
      </c>
    </row>
    <row r="225" s="2" customFormat="1">
      <c r="A225" s="40"/>
      <c r="B225" s="41"/>
      <c r="C225" s="42"/>
      <c r="D225" s="219" t="s">
        <v>151</v>
      </c>
      <c r="E225" s="42"/>
      <c r="F225" s="224" t="s">
        <v>251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87</v>
      </c>
    </row>
    <row r="226" s="15" customFormat="1">
      <c r="A226" s="15"/>
      <c r="B226" s="247"/>
      <c r="C226" s="248"/>
      <c r="D226" s="219" t="s">
        <v>178</v>
      </c>
      <c r="E226" s="249" t="s">
        <v>75</v>
      </c>
      <c r="F226" s="250" t="s">
        <v>266</v>
      </c>
      <c r="G226" s="248"/>
      <c r="H226" s="249" t="s">
        <v>75</v>
      </c>
      <c r="I226" s="251"/>
      <c r="J226" s="248"/>
      <c r="K226" s="248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178</v>
      </c>
      <c r="AU226" s="256" t="s">
        <v>87</v>
      </c>
      <c r="AV226" s="15" t="s">
        <v>85</v>
      </c>
      <c r="AW226" s="15" t="s">
        <v>38</v>
      </c>
      <c r="AX226" s="15" t="s">
        <v>77</v>
      </c>
      <c r="AY226" s="256" t="s">
        <v>140</v>
      </c>
    </row>
    <row r="227" s="15" customFormat="1">
      <c r="A227" s="15"/>
      <c r="B227" s="247"/>
      <c r="C227" s="248"/>
      <c r="D227" s="219" t="s">
        <v>178</v>
      </c>
      <c r="E227" s="249" t="s">
        <v>75</v>
      </c>
      <c r="F227" s="250" t="s">
        <v>267</v>
      </c>
      <c r="G227" s="248"/>
      <c r="H227" s="249" t="s">
        <v>75</v>
      </c>
      <c r="I227" s="251"/>
      <c r="J227" s="248"/>
      <c r="K227" s="248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178</v>
      </c>
      <c r="AU227" s="256" t="s">
        <v>87</v>
      </c>
      <c r="AV227" s="15" t="s">
        <v>85</v>
      </c>
      <c r="AW227" s="15" t="s">
        <v>38</v>
      </c>
      <c r="AX227" s="15" t="s">
        <v>77</v>
      </c>
      <c r="AY227" s="256" t="s">
        <v>140</v>
      </c>
    </row>
    <row r="228" s="13" customFormat="1">
      <c r="A228" s="13"/>
      <c r="B228" s="225"/>
      <c r="C228" s="226"/>
      <c r="D228" s="219" t="s">
        <v>178</v>
      </c>
      <c r="E228" s="227" t="s">
        <v>75</v>
      </c>
      <c r="F228" s="228" t="s">
        <v>181</v>
      </c>
      <c r="G228" s="226"/>
      <c r="H228" s="229">
        <v>70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178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140</v>
      </c>
    </row>
    <row r="229" s="13" customFormat="1">
      <c r="A229" s="13"/>
      <c r="B229" s="225"/>
      <c r="C229" s="226"/>
      <c r="D229" s="219" t="s">
        <v>178</v>
      </c>
      <c r="E229" s="227" t="s">
        <v>75</v>
      </c>
      <c r="F229" s="228" t="s">
        <v>182</v>
      </c>
      <c r="G229" s="226"/>
      <c r="H229" s="229">
        <v>-8.8000000000000007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178</v>
      </c>
      <c r="AU229" s="235" t="s">
        <v>87</v>
      </c>
      <c r="AV229" s="13" t="s">
        <v>87</v>
      </c>
      <c r="AW229" s="13" t="s">
        <v>38</v>
      </c>
      <c r="AX229" s="13" t="s">
        <v>77</v>
      </c>
      <c r="AY229" s="235" t="s">
        <v>140</v>
      </c>
    </row>
    <row r="230" s="14" customFormat="1">
      <c r="A230" s="14"/>
      <c r="B230" s="236"/>
      <c r="C230" s="237"/>
      <c r="D230" s="219" t="s">
        <v>178</v>
      </c>
      <c r="E230" s="238" t="s">
        <v>75</v>
      </c>
      <c r="F230" s="239" t="s">
        <v>180</v>
      </c>
      <c r="G230" s="237"/>
      <c r="H230" s="240">
        <v>61.200000000000003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178</v>
      </c>
      <c r="AU230" s="246" t="s">
        <v>87</v>
      </c>
      <c r="AV230" s="14" t="s">
        <v>157</v>
      </c>
      <c r="AW230" s="14" t="s">
        <v>38</v>
      </c>
      <c r="AX230" s="14" t="s">
        <v>77</v>
      </c>
      <c r="AY230" s="246" t="s">
        <v>140</v>
      </c>
    </row>
    <row r="231" s="15" customFormat="1">
      <c r="A231" s="15"/>
      <c r="B231" s="247"/>
      <c r="C231" s="248"/>
      <c r="D231" s="219" t="s">
        <v>178</v>
      </c>
      <c r="E231" s="249" t="s">
        <v>75</v>
      </c>
      <c r="F231" s="250" t="s">
        <v>268</v>
      </c>
      <c r="G231" s="248"/>
      <c r="H231" s="249" t="s">
        <v>75</v>
      </c>
      <c r="I231" s="251"/>
      <c r="J231" s="248"/>
      <c r="K231" s="248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178</v>
      </c>
      <c r="AU231" s="256" t="s">
        <v>87</v>
      </c>
      <c r="AV231" s="15" t="s">
        <v>85</v>
      </c>
      <c r="AW231" s="15" t="s">
        <v>38</v>
      </c>
      <c r="AX231" s="15" t="s">
        <v>77</v>
      </c>
      <c r="AY231" s="256" t="s">
        <v>140</v>
      </c>
    </row>
    <row r="232" s="13" customFormat="1">
      <c r="A232" s="13"/>
      <c r="B232" s="225"/>
      <c r="C232" s="226"/>
      <c r="D232" s="219" t="s">
        <v>178</v>
      </c>
      <c r="E232" s="227" t="s">
        <v>75</v>
      </c>
      <c r="F232" s="228" t="s">
        <v>198</v>
      </c>
      <c r="G232" s="226"/>
      <c r="H232" s="229">
        <v>1723.777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178</v>
      </c>
      <c r="AU232" s="235" t="s">
        <v>87</v>
      </c>
      <c r="AV232" s="13" t="s">
        <v>87</v>
      </c>
      <c r="AW232" s="13" t="s">
        <v>38</v>
      </c>
      <c r="AX232" s="13" t="s">
        <v>77</v>
      </c>
      <c r="AY232" s="235" t="s">
        <v>140</v>
      </c>
    </row>
    <row r="233" s="13" customFormat="1">
      <c r="A233" s="13"/>
      <c r="B233" s="225"/>
      <c r="C233" s="226"/>
      <c r="D233" s="219" t="s">
        <v>178</v>
      </c>
      <c r="E233" s="227" t="s">
        <v>75</v>
      </c>
      <c r="F233" s="228" t="s">
        <v>199</v>
      </c>
      <c r="G233" s="226"/>
      <c r="H233" s="229">
        <v>18.908000000000001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178</v>
      </c>
      <c r="AU233" s="235" t="s">
        <v>87</v>
      </c>
      <c r="AV233" s="13" t="s">
        <v>87</v>
      </c>
      <c r="AW233" s="13" t="s">
        <v>38</v>
      </c>
      <c r="AX233" s="13" t="s">
        <v>77</v>
      </c>
      <c r="AY233" s="235" t="s">
        <v>140</v>
      </c>
    </row>
    <row r="234" s="13" customFormat="1">
      <c r="A234" s="13"/>
      <c r="B234" s="225"/>
      <c r="C234" s="226"/>
      <c r="D234" s="219" t="s">
        <v>178</v>
      </c>
      <c r="E234" s="227" t="s">
        <v>75</v>
      </c>
      <c r="F234" s="228" t="s">
        <v>200</v>
      </c>
      <c r="G234" s="226"/>
      <c r="H234" s="229">
        <v>504.524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178</v>
      </c>
      <c r="AU234" s="235" t="s">
        <v>87</v>
      </c>
      <c r="AV234" s="13" t="s">
        <v>87</v>
      </c>
      <c r="AW234" s="13" t="s">
        <v>38</v>
      </c>
      <c r="AX234" s="13" t="s">
        <v>77</v>
      </c>
      <c r="AY234" s="235" t="s">
        <v>140</v>
      </c>
    </row>
    <row r="235" s="13" customFormat="1">
      <c r="A235" s="13"/>
      <c r="B235" s="225"/>
      <c r="C235" s="226"/>
      <c r="D235" s="219" t="s">
        <v>178</v>
      </c>
      <c r="E235" s="227" t="s">
        <v>75</v>
      </c>
      <c r="F235" s="228" t="s">
        <v>201</v>
      </c>
      <c r="G235" s="226"/>
      <c r="H235" s="229">
        <v>200.47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178</v>
      </c>
      <c r="AU235" s="235" t="s">
        <v>87</v>
      </c>
      <c r="AV235" s="13" t="s">
        <v>87</v>
      </c>
      <c r="AW235" s="13" t="s">
        <v>38</v>
      </c>
      <c r="AX235" s="13" t="s">
        <v>77</v>
      </c>
      <c r="AY235" s="235" t="s">
        <v>140</v>
      </c>
    </row>
    <row r="236" s="13" customFormat="1">
      <c r="A236" s="13"/>
      <c r="B236" s="225"/>
      <c r="C236" s="226"/>
      <c r="D236" s="219" t="s">
        <v>178</v>
      </c>
      <c r="E236" s="227" t="s">
        <v>75</v>
      </c>
      <c r="F236" s="228" t="s">
        <v>202</v>
      </c>
      <c r="G236" s="226"/>
      <c r="H236" s="229">
        <v>82.159999999999997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178</v>
      </c>
      <c r="AU236" s="235" t="s">
        <v>87</v>
      </c>
      <c r="AV236" s="13" t="s">
        <v>87</v>
      </c>
      <c r="AW236" s="13" t="s">
        <v>38</v>
      </c>
      <c r="AX236" s="13" t="s">
        <v>77</v>
      </c>
      <c r="AY236" s="235" t="s">
        <v>140</v>
      </c>
    </row>
    <row r="237" s="13" customFormat="1">
      <c r="A237" s="13"/>
      <c r="B237" s="225"/>
      <c r="C237" s="226"/>
      <c r="D237" s="219" t="s">
        <v>178</v>
      </c>
      <c r="E237" s="227" t="s">
        <v>75</v>
      </c>
      <c r="F237" s="228" t="s">
        <v>203</v>
      </c>
      <c r="G237" s="226"/>
      <c r="H237" s="229">
        <v>17.821999999999999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178</v>
      </c>
      <c r="AU237" s="235" t="s">
        <v>87</v>
      </c>
      <c r="AV237" s="13" t="s">
        <v>87</v>
      </c>
      <c r="AW237" s="13" t="s">
        <v>38</v>
      </c>
      <c r="AX237" s="13" t="s">
        <v>77</v>
      </c>
      <c r="AY237" s="235" t="s">
        <v>140</v>
      </c>
    </row>
    <row r="238" s="13" customFormat="1">
      <c r="A238" s="13"/>
      <c r="B238" s="225"/>
      <c r="C238" s="226"/>
      <c r="D238" s="219" t="s">
        <v>178</v>
      </c>
      <c r="E238" s="227" t="s">
        <v>75</v>
      </c>
      <c r="F238" s="228" t="s">
        <v>204</v>
      </c>
      <c r="G238" s="226"/>
      <c r="H238" s="229">
        <v>7.2000000000000002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178</v>
      </c>
      <c r="AU238" s="235" t="s">
        <v>87</v>
      </c>
      <c r="AV238" s="13" t="s">
        <v>87</v>
      </c>
      <c r="AW238" s="13" t="s">
        <v>38</v>
      </c>
      <c r="AX238" s="13" t="s">
        <v>77</v>
      </c>
      <c r="AY238" s="235" t="s">
        <v>140</v>
      </c>
    </row>
    <row r="239" s="13" customFormat="1">
      <c r="A239" s="13"/>
      <c r="B239" s="225"/>
      <c r="C239" s="226"/>
      <c r="D239" s="219" t="s">
        <v>178</v>
      </c>
      <c r="E239" s="227" t="s">
        <v>75</v>
      </c>
      <c r="F239" s="228" t="s">
        <v>205</v>
      </c>
      <c r="G239" s="226"/>
      <c r="H239" s="229">
        <v>-549.18600000000004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178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140</v>
      </c>
    </row>
    <row r="240" s="13" customFormat="1">
      <c r="A240" s="13"/>
      <c r="B240" s="225"/>
      <c r="C240" s="226"/>
      <c r="D240" s="219" t="s">
        <v>178</v>
      </c>
      <c r="E240" s="227" t="s">
        <v>75</v>
      </c>
      <c r="F240" s="228" t="s">
        <v>206</v>
      </c>
      <c r="G240" s="226"/>
      <c r="H240" s="229">
        <v>-7.6680000000000001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178</v>
      </c>
      <c r="AU240" s="235" t="s">
        <v>87</v>
      </c>
      <c r="AV240" s="13" t="s">
        <v>87</v>
      </c>
      <c r="AW240" s="13" t="s">
        <v>38</v>
      </c>
      <c r="AX240" s="13" t="s">
        <v>77</v>
      </c>
      <c r="AY240" s="235" t="s">
        <v>140</v>
      </c>
    </row>
    <row r="241" s="13" customFormat="1">
      <c r="A241" s="13"/>
      <c r="B241" s="225"/>
      <c r="C241" s="226"/>
      <c r="D241" s="219" t="s">
        <v>178</v>
      </c>
      <c r="E241" s="227" t="s">
        <v>75</v>
      </c>
      <c r="F241" s="228" t="s">
        <v>207</v>
      </c>
      <c r="G241" s="226"/>
      <c r="H241" s="229">
        <v>-10.881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178</v>
      </c>
      <c r="AU241" s="235" t="s">
        <v>87</v>
      </c>
      <c r="AV241" s="13" t="s">
        <v>87</v>
      </c>
      <c r="AW241" s="13" t="s">
        <v>38</v>
      </c>
      <c r="AX241" s="13" t="s">
        <v>77</v>
      </c>
      <c r="AY241" s="235" t="s">
        <v>140</v>
      </c>
    </row>
    <row r="242" s="13" customFormat="1">
      <c r="A242" s="13"/>
      <c r="B242" s="225"/>
      <c r="C242" s="226"/>
      <c r="D242" s="219" t="s">
        <v>178</v>
      </c>
      <c r="E242" s="227" t="s">
        <v>75</v>
      </c>
      <c r="F242" s="228" t="s">
        <v>208</v>
      </c>
      <c r="G242" s="226"/>
      <c r="H242" s="229">
        <v>-27.806999999999999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178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140</v>
      </c>
    </row>
    <row r="243" s="14" customFormat="1">
      <c r="A243" s="14"/>
      <c r="B243" s="236"/>
      <c r="C243" s="237"/>
      <c r="D243" s="219" t="s">
        <v>178</v>
      </c>
      <c r="E243" s="238" t="s">
        <v>75</v>
      </c>
      <c r="F243" s="239" t="s">
        <v>180</v>
      </c>
      <c r="G243" s="237"/>
      <c r="H243" s="240">
        <v>1959.319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178</v>
      </c>
      <c r="AU243" s="246" t="s">
        <v>87</v>
      </c>
      <c r="AV243" s="14" t="s">
        <v>157</v>
      </c>
      <c r="AW243" s="14" t="s">
        <v>38</v>
      </c>
      <c r="AX243" s="14" t="s">
        <v>77</v>
      </c>
      <c r="AY243" s="246" t="s">
        <v>140</v>
      </c>
    </row>
    <row r="244" s="16" customFormat="1">
      <c r="A244" s="16"/>
      <c r="B244" s="257"/>
      <c r="C244" s="258"/>
      <c r="D244" s="219" t="s">
        <v>178</v>
      </c>
      <c r="E244" s="259" t="s">
        <v>75</v>
      </c>
      <c r="F244" s="260" t="s">
        <v>254</v>
      </c>
      <c r="G244" s="258"/>
      <c r="H244" s="261">
        <v>2020.519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7" t="s">
        <v>178</v>
      </c>
      <c r="AU244" s="267" t="s">
        <v>87</v>
      </c>
      <c r="AV244" s="16" t="s">
        <v>147</v>
      </c>
      <c r="AW244" s="16" t="s">
        <v>38</v>
      </c>
      <c r="AX244" s="16" t="s">
        <v>77</v>
      </c>
      <c r="AY244" s="267" t="s">
        <v>140</v>
      </c>
    </row>
    <row r="245" s="13" customFormat="1">
      <c r="A245" s="13"/>
      <c r="B245" s="225"/>
      <c r="C245" s="226"/>
      <c r="D245" s="219" t="s">
        <v>178</v>
      </c>
      <c r="E245" s="227" t="s">
        <v>75</v>
      </c>
      <c r="F245" s="228" t="s">
        <v>269</v>
      </c>
      <c r="G245" s="226"/>
      <c r="H245" s="229">
        <v>1010.26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178</v>
      </c>
      <c r="AU245" s="235" t="s">
        <v>87</v>
      </c>
      <c r="AV245" s="13" t="s">
        <v>87</v>
      </c>
      <c r="AW245" s="13" t="s">
        <v>38</v>
      </c>
      <c r="AX245" s="13" t="s">
        <v>77</v>
      </c>
      <c r="AY245" s="235" t="s">
        <v>140</v>
      </c>
    </row>
    <row r="246" s="13" customFormat="1">
      <c r="A246" s="13"/>
      <c r="B246" s="225"/>
      <c r="C246" s="226"/>
      <c r="D246" s="219" t="s">
        <v>178</v>
      </c>
      <c r="E246" s="227" t="s">
        <v>75</v>
      </c>
      <c r="F246" s="228" t="s">
        <v>275</v>
      </c>
      <c r="G246" s="226"/>
      <c r="H246" s="229">
        <v>-590.83100000000002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178</v>
      </c>
      <c r="AU246" s="235" t="s">
        <v>87</v>
      </c>
      <c r="AV246" s="13" t="s">
        <v>87</v>
      </c>
      <c r="AW246" s="13" t="s">
        <v>38</v>
      </c>
      <c r="AX246" s="13" t="s">
        <v>77</v>
      </c>
      <c r="AY246" s="235" t="s">
        <v>140</v>
      </c>
    </row>
    <row r="247" s="14" customFormat="1">
      <c r="A247" s="14"/>
      <c r="B247" s="236"/>
      <c r="C247" s="237"/>
      <c r="D247" s="219" t="s">
        <v>178</v>
      </c>
      <c r="E247" s="238" t="s">
        <v>75</v>
      </c>
      <c r="F247" s="239" t="s">
        <v>180</v>
      </c>
      <c r="G247" s="237"/>
      <c r="H247" s="240">
        <v>419.42899999999997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178</v>
      </c>
      <c r="AU247" s="246" t="s">
        <v>87</v>
      </c>
      <c r="AV247" s="14" t="s">
        <v>157</v>
      </c>
      <c r="AW247" s="14" t="s">
        <v>38</v>
      </c>
      <c r="AX247" s="14" t="s">
        <v>85</v>
      </c>
      <c r="AY247" s="246" t="s">
        <v>140</v>
      </c>
    </row>
    <row r="248" s="2" customFormat="1" ht="16.5" customHeight="1">
      <c r="A248" s="40"/>
      <c r="B248" s="41"/>
      <c r="C248" s="206" t="s">
        <v>276</v>
      </c>
      <c r="D248" s="206" t="s">
        <v>142</v>
      </c>
      <c r="E248" s="207" t="s">
        <v>277</v>
      </c>
      <c r="F248" s="208" t="s">
        <v>278</v>
      </c>
      <c r="G248" s="209" t="s">
        <v>174</v>
      </c>
      <c r="H248" s="210">
        <v>1010.26</v>
      </c>
      <c r="I248" s="211"/>
      <c r="J248" s="212">
        <f>ROUND(I248*H248,2)</f>
        <v>0</v>
      </c>
      <c r="K248" s="208" t="s">
        <v>146</v>
      </c>
      <c r="L248" s="46"/>
      <c r="M248" s="213" t="s">
        <v>75</v>
      </c>
      <c r="N248" s="214" t="s">
        <v>47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147</v>
      </c>
      <c r="AT248" s="217" t="s">
        <v>142</v>
      </c>
      <c r="AU248" s="217" t="s">
        <v>87</v>
      </c>
      <c r="AY248" s="19" t="s">
        <v>140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85</v>
      </c>
      <c r="BK248" s="218">
        <f>ROUND(I248*H248,2)</f>
        <v>0</v>
      </c>
      <c r="BL248" s="19" t="s">
        <v>147</v>
      </c>
      <c r="BM248" s="217" t="s">
        <v>279</v>
      </c>
    </row>
    <row r="249" s="2" customFormat="1">
      <c r="A249" s="40"/>
      <c r="B249" s="41"/>
      <c r="C249" s="42"/>
      <c r="D249" s="219" t="s">
        <v>149</v>
      </c>
      <c r="E249" s="42"/>
      <c r="F249" s="220" t="s">
        <v>280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149</v>
      </c>
      <c r="AU249" s="19" t="s">
        <v>87</v>
      </c>
    </row>
    <row r="250" s="2" customFormat="1">
      <c r="A250" s="40"/>
      <c r="B250" s="41"/>
      <c r="C250" s="42"/>
      <c r="D250" s="219" t="s">
        <v>151</v>
      </c>
      <c r="E250" s="42"/>
      <c r="F250" s="224" t="s">
        <v>281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151</v>
      </c>
      <c r="AU250" s="19" t="s">
        <v>87</v>
      </c>
    </row>
    <row r="251" s="13" customFormat="1">
      <c r="A251" s="13"/>
      <c r="B251" s="225"/>
      <c r="C251" s="226"/>
      <c r="D251" s="219" t="s">
        <v>178</v>
      </c>
      <c r="E251" s="227" t="s">
        <v>75</v>
      </c>
      <c r="F251" s="228" t="s">
        <v>269</v>
      </c>
      <c r="G251" s="226"/>
      <c r="H251" s="229">
        <v>1010.26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178</v>
      </c>
      <c r="AU251" s="235" t="s">
        <v>87</v>
      </c>
      <c r="AV251" s="13" t="s">
        <v>87</v>
      </c>
      <c r="AW251" s="13" t="s">
        <v>38</v>
      </c>
      <c r="AX251" s="13" t="s">
        <v>85</v>
      </c>
      <c r="AY251" s="235" t="s">
        <v>140</v>
      </c>
    </row>
    <row r="252" s="2" customFormat="1" ht="16.5" customHeight="1">
      <c r="A252" s="40"/>
      <c r="B252" s="41"/>
      <c r="C252" s="206" t="s">
        <v>282</v>
      </c>
      <c r="D252" s="206" t="s">
        <v>142</v>
      </c>
      <c r="E252" s="207" t="s">
        <v>283</v>
      </c>
      <c r="F252" s="208" t="s">
        <v>284</v>
      </c>
      <c r="G252" s="209" t="s">
        <v>174</v>
      </c>
      <c r="H252" s="210">
        <v>1010.26</v>
      </c>
      <c r="I252" s="211"/>
      <c r="J252" s="212">
        <f>ROUND(I252*H252,2)</f>
        <v>0</v>
      </c>
      <c r="K252" s="208" t="s">
        <v>146</v>
      </c>
      <c r="L252" s="46"/>
      <c r="M252" s="213" t="s">
        <v>75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147</v>
      </c>
      <c r="AT252" s="217" t="s">
        <v>142</v>
      </c>
      <c r="AU252" s="217" t="s">
        <v>87</v>
      </c>
      <c r="AY252" s="19" t="s">
        <v>140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85</v>
      </c>
      <c r="BK252" s="218">
        <f>ROUND(I252*H252,2)</f>
        <v>0</v>
      </c>
      <c r="BL252" s="19" t="s">
        <v>147</v>
      </c>
      <c r="BM252" s="217" t="s">
        <v>285</v>
      </c>
    </row>
    <row r="253" s="2" customFormat="1">
      <c r="A253" s="40"/>
      <c r="B253" s="41"/>
      <c r="C253" s="42"/>
      <c r="D253" s="219" t="s">
        <v>149</v>
      </c>
      <c r="E253" s="42"/>
      <c r="F253" s="220" t="s">
        <v>286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149</v>
      </c>
      <c r="AU253" s="19" t="s">
        <v>87</v>
      </c>
    </row>
    <row r="254" s="2" customFormat="1">
      <c r="A254" s="40"/>
      <c r="B254" s="41"/>
      <c r="C254" s="42"/>
      <c r="D254" s="219" t="s">
        <v>151</v>
      </c>
      <c r="E254" s="42"/>
      <c r="F254" s="224" t="s">
        <v>281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151</v>
      </c>
      <c r="AU254" s="19" t="s">
        <v>87</v>
      </c>
    </row>
    <row r="255" s="13" customFormat="1">
      <c r="A255" s="13"/>
      <c r="B255" s="225"/>
      <c r="C255" s="226"/>
      <c r="D255" s="219" t="s">
        <v>178</v>
      </c>
      <c r="E255" s="227" t="s">
        <v>75</v>
      </c>
      <c r="F255" s="228" t="s">
        <v>269</v>
      </c>
      <c r="G255" s="226"/>
      <c r="H255" s="229">
        <v>1010.26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178</v>
      </c>
      <c r="AU255" s="235" t="s">
        <v>87</v>
      </c>
      <c r="AV255" s="13" t="s">
        <v>87</v>
      </c>
      <c r="AW255" s="13" t="s">
        <v>38</v>
      </c>
      <c r="AX255" s="13" t="s">
        <v>85</v>
      </c>
      <c r="AY255" s="235" t="s">
        <v>140</v>
      </c>
    </row>
    <row r="256" s="2" customFormat="1" ht="16.5" customHeight="1">
      <c r="A256" s="40"/>
      <c r="B256" s="41"/>
      <c r="C256" s="206" t="s">
        <v>287</v>
      </c>
      <c r="D256" s="206" t="s">
        <v>142</v>
      </c>
      <c r="E256" s="207" t="s">
        <v>288</v>
      </c>
      <c r="F256" s="208" t="s">
        <v>289</v>
      </c>
      <c r="G256" s="209" t="s">
        <v>174</v>
      </c>
      <c r="H256" s="210">
        <v>1010.26</v>
      </c>
      <c r="I256" s="211"/>
      <c r="J256" s="212">
        <f>ROUND(I256*H256,2)</f>
        <v>0</v>
      </c>
      <c r="K256" s="208" t="s">
        <v>146</v>
      </c>
      <c r="L256" s="46"/>
      <c r="M256" s="213" t="s">
        <v>75</v>
      </c>
      <c r="N256" s="214" t="s">
        <v>47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147</v>
      </c>
      <c r="AT256" s="217" t="s">
        <v>142</v>
      </c>
      <c r="AU256" s="217" t="s">
        <v>87</v>
      </c>
      <c r="AY256" s="19" t="s">
        <v>140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147</v>
      </c>
      <c r="BM256" s="217" t="s">
        <v>290</v>
      </c>
    </row>
    <row r="257" s="2" customFormat="1">
      <c r="A257" s="40"/>
      <c r="B257" s="41"/>
      <c r="C257" s="42"/>
      <c r="D257" s="219" t="s">
        <v>149</v>
      </c>
      <c r="E257" s="42"/>
      <c r="F257" s="220" t="s">
        <v>291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149</v>
      </c>
      <c r="AU257" s="19" t="s">
        <v>87</v>
      </c>
    </row>
    <row r="258" s="2" customFormat="1">
      <c r="A258" s="40"/>
      <c r="B258" s="41"/>
      <c r="C258" s="42"/>
      <c r="D258" s="219" t="s">
        <v>151</v>
      </c>
      <c r="E258" s="42"/>
      <c r="F258" s="224" t="s">
        <v>292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151</v>
      </c>
      <c r="AU258" s="19" t="s">
        <v>87</v>
      </c>
    </row>
    <row r="259" s="13" customFormat="1">
      <c r="A259" s="13"/>
      <c r="B259" s="225"/>
      <c r="C259" s="226"/>
      <c r="D259" s="219" t="s">
        <v>178</v>
      </c>
      <c r="E259" s="227" t="s">
        <v>75</v>
      </c>
      <c r="F259" s="228" t="s">
        <v>293</v>
      </c>
      <c r="G259" s="226"/>
      <c r="H259" s="229">
        <v>1010.26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178</v>
      </c>
      <c r="AU259" s="235" t="s">
        <v>87</v>
      </c>
      <c r="AV259" s="13" t="s">
        <v>87</v>
      </c>
      <c r="AW259" s="13" t="s">
        <v>38</v>
      </c>
      <c r="AX259" s="13" t="s">
        <v>85</v>
      </c>
      <c r="AY259" s="235" t="s">
        <v>140</v>
      </c>
    </row>
    <row r="260" s="2" customFormat="1" ht="16.5" customHeight="1">
      <c r="A260" s="40"/>
      <c r="B260" s="41"/>
      <c r="C260" s="206" t="s">
        <v>7</v>
      </c>
      <c r="D260" s="206" t="s">
        <v>142</v>
      </c>
      <c r="E260" s="207" t="s">
        <v>294</v>
      </c>
      <c r="F260" s="208" t="s">
        <v>295</v>
      </c>
      <c r="G260" s="209" t="s">
        <v>174</v>
      </c>
      <c r="H260" s="210">
        <v>1010.26</v>
      </c>
      <c r="I260" s="211"/>
      <c r="J260" s="212">
        <f>ROUND(I260*H260,2)</f>
        <v>0</v>
      </c>
      <c r="K260" s="208" t="s">
        <v>146</v>
      </c>
      <c r="L260" s="46"/>
      <c r="M260" s="213" t="s">
        <v>75</v>
      </c>
      <c r="N260" s="214" t="s">
        <v>47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147</v>
      </c>
      <c r="AT260" s="217" t="s">
        <v>142</v>
      </c>
      <c r="AU260" s="217" t="s">
        <v>87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85</v>
      </c>
      <c r="BK260" s="218">
        <f>ROUND(I260*H260,2)</f>
        <v>0</v>
      </c>
      <c r="BL260" s="19" t="s">
        <v>147</v>
      </c>
      <c r="BM260" s="217" t="s">
        <v>296</v>
      </c>
    </row>
    <row r="261" s="2" customFormat="1">
      <c r="A261" s="40"/>
      <c r="B261" s="41"/>
      <c r="C261" s="42"/>
      <c r="D261" s="219" t="s">
        <v>149</v>
      </c>
      <c r="E261" s="42"/>
      <c r="F261" s="220" t="s">
        <v>297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149</v>
      </c>
      <c r="AU261" s="19" t="s">
        <v>87</v>
      </c>
    </row>
    <row r="262" s="2" customFormat="1">
      <c r="A262" s="40"/>
      <c r="B262" s="41"/>
      <c r="C262" s="42"/>
      <c r="D262" s="219" t="s">
        <v>151</v>
      </c>
      <c r="E262" s="42"/>
      <c r="F262" s="224" t="s">
        <v>292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151</v>
      </c>
      <c r="AU262" s="19" t="s">
        <v>87</v>
      </c>
    </row>
    <row r="263" s="13" customFormat="1">
      <c r="A263" s="13"/>
      <c r="B263" s="225"/>
      <c r="C263" s="226"/>
      <c r="D263" s="219" t="s">
        <v>178</v>
      </c>
      <c r="E263" s="227" t="s">
        <v>75</v>
      </c>
      <c r="F263" s="228" t="s">
        <v>298</v>
      </c>
      <c r="G263" s="226"/>
      <c r="H263" s="229">
        <v>419.42899999999997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178</v>
      </c>
      <c r="AU263" s="235" t="s">
        <v>87</v>
      </c>
      <c r="AV263" s="13" t="s">
        <v>87</v>
      </c>
      <c r="AW263" s="13" t="s">
        <v>38</v>
      </c>
      <c r="AX263" s="13" t="s">
        <v>77</v>
      </c>
      <c r="AY263" s="235" t="s">
        <v>140</v>
      </c>
    </row>
    <row r="264" s="13" customFormat="1">
      <c r="A264" s="13"/>
      <c r="B264" s="225"/>
      <c r="C264" s="226"/>
      <c r="D264" s="219" t="s">
        <v>178</v>
      </c>
      <c r="E264" s="227" t="s">
        <v>75</v>
      </c>
      <c r="F264" s="228" t="s">
        <v>260</v>
      </c>
      <c r="G264" s="226"/>
      <c r="H264" s="229">
        <v>590.83100000000002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178</v>
      </c>
      <c r="AU264" s="235" t="s">
        <v>87</v>
      </c>
      <c r="AV264" s="13" t="s">
        <v>87</v>
      </c>
      <c r="AW264" s="13" t="s">
        <v>38</v>
      </c>
      <c r="AX264" s="13" t="s">
        <v>77</v>
      </c>
      <c r="AY264" s="235" t="s">
        <v>140</v>
      </c>
    </row>
    <row r="265" s="16" customFormat="1">
      <c r="A265" s="16"/>
      <c r="B265" s="257"/>
      <c r="C265" s="258"/>
      <c r="D265" s="219" t="s">
        <v>178</v>
      </c>
      <c r="E265" s="259" t="s">
        <v>75</v>
      </c>
      <c r="F265" s="260" t="s">
        <v>254</v>
      </c>
      <c r="G265" s="258"/>
      <c r="H265" s="261">
        <v>1010.26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7" t="s">
        <v>178</v>
      </c>
      <c r="AU265" s="267" t="s">
        <v>87</v>
      </c>
      <c r="AV265" s="16" t="s">
        <v>147</v>
      </c>
      <c r="AW265" s="16" t="s">
        <v>38</v>
      </c>
      <c r="AX265" s="16" t="s">
        <v>85</v>
      </c>
      <c r="AY265" s="267" t="s">
        <v>140</v>
      </c>
    </row>
    <row r="266" s="2" customFormat="1" ht="16.5" customHeight="1">
      <c r="A266" s="40"/>
      <c r="B266" s="41"/>
      <c r="C266" s="206" t="s">
        <v>299</v>
      </c>
      <c r="D266" s="206" t="s">
        <v>142</v>
      </c>
      <c r="E266" s="207" t="s">
        <v>300</v>
      </c>
      <c r="F266" s="208" t="s">
        <v>301</v>
      </c>
      <c r="G266" s="209" t="s">
        <v>174</v>
      </c>
      <c r="H266" s="210">
        <v>2020.519</v>
      </c>
      <c r="I266" s="211"/>
      <c r="J266" s="212">
        <f>ROUND(I266*H266,2)</f>
        <v>0</v>
      </c>
      <c r="K266" s="208" t="s">
        <v>146</v>
      </c>
      <c r="L266" s="46"/>
      <c r="M266" s="213" t="s">
        <v>75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147</v>
      </c>
      <c r="AT266" s="217" t="s">
        <v>142</v>
      </c>
      <c r="AU266" s="217" t="s">
        <v>87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85</v>
      </c>
      <c r="BK266" s="218">
        <f>ROUND(I266*H266,2)</f>
        <v>0</v>
      </c>
      <c r="BL266" s="19" t="s">
        <v>147</v>
      </c>
      <c r="BM266" s="217" t="s">
        <v>302</v>
      </c>
    </row>
    <row r="267" s="2" customFormat="1">
      <c r="A267" s="40"/>
      <c r="B267" s="41"/>
      <c r="C267" s="42"/>
      <c r="D267" s="219" t="s">
        <v>149</v>
      </c>
      <c r="E267" s="42"/>
      <c r="F267" s="220" t="s">
        <v>303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149</v>
      </c>
      <c r="AU267" s="19" t="s">
        <v>87</v>
      </c>
    </row>
    <row r="268" s="2" customFormat="1">
      <c r="A268" s="40"/>
      <c r="B268" s="41"/>
      <c r="C268" s="42"/>
      <c r="D268" s="219" t="s">
        <v>151</v>
      </c>
      <c r="E268" s="42"/>
      <c r="F268" s="224" t="s">
        <v>304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151</v>
      </c>
      <c r="AU268" s="19" t="s">
        <v>87</v>
      </c>
    </row>
    <row r="269" s="13" customFormat="1">
      <c r="A269" s="13"/>
      <c r="B269" s="225"/>
      <c r="C269" s="226"/>
      <c r="D269" s="219" t="s">
        <v>178</v>
      </c>
      <c r="E269" s="227" t="s">
        <v>75</v>
      </c>
      <c r="F269" s="228" t="s">
        <v>305</v>
      </c>
      <c r="G269" s="226"/>
      <c r="H269" s="229">
        <v>2020.519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178</v>
      </c>
      <c r="AU269" s="235" t="s">
        <v>87</v>
      </c>
      <c r="AV269" s="13" t="s">
        <v>87</v>
      </c>
      <c r="AW269" s="13" t="s">
        <v>38</v>
      </c>
      <c r="AX269" s="13" t="s">
        <v>85</v>
      </c>
      <c r="AY269" s="235" t="s">
        <v>140</v>
      </c>
    </row>
    <row r="270" s="2" customFormat="1" ht="16.5" customHeight="1">
      <c r="A270" s="40"/>
      <c r="B270" s="41"/>
      <c r="C270" s="206" t="s">
        <v>306</v>
      </c>
      <c r="D270" s="206" t="s">
        <v>142</v>
      </c>
      <c r="E270" s="207" t="s">
        <v>307</v>
      </c>
      <c r="F270" s="208" t="s">
        <v>308</v>
      </c>
      <c r="G270" s="209" t="s">
        <v>309</v>
      </c>
      <c r="H270" s="210">
        <v>2573.4380000000001</v>
      </c>
      <c r="I270" s="211"/>
      <c r="J270" s="212">
        <f>ROUND(I270*H270,2)</f>
        <v>0</v>
      </c>
      <c r="K270" s="208" t="s">
        <v>146</v>
      </c>
      <c r="L270" s="46"/>
      <c r="M270" s="213" t="s">
        <v>75</v>
      </c>
      <c r="N270" s="214" t="s">
        <v>47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147</v>
      </c>
      <c r="AT270" s="217" t="s">
        <v>142</v>
      </c>
      <c r="AU270" s="217" t="s">
        <v>87</v>
      </c>
      <c r="AY270" s="19" t="s">
        <v>140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147</v>
      </c>
      <c r="BM270" s="217" t="s">
        <v>310</v>
      </c>
    </row>
    <row r="271" s="2" customFormat="1">
      <c r="A271" s="40"/>
      <c r="B271" s="41"/>
      <c r="C271" s="42"/>
      <c r="D271" s="219" t="s">
        <v>149</v>
      </c>
      <c r="E271" s="42"/>
      <c r="F271" s="220" t="s">
        <v>311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149</v>
      </c>
      <c r="AU271" s="19" t="s">
        <v>87</v>
      </c>
    </row>
    <row r="272" s="2" customFormat="1">
      <c r="A272" s="40"/>
      <c r="B272" s="41"/>
      <c r="C272" s="42"/>
      <c r="D272" s="219" t="s">
        <v>151</v>
      </c>
      <c r="E272" s="42"/>
      <c r="F272" s="224" t="s">
        <v>312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151</v>
      </c>
      <c r="AU272" s="19" t="s">
        <v>87</v>
      </c>
    </row>
    <row r="273" s="13" customFormat="1">
      <c r="A273" s="13"/>
      <c r="B273" s="225"/>
      <c r="C273" s="226"/>
      <c r="D273" s="219" t="s">
        <v>178</v>
      </c>
      <c r="E273" s="227" t="s">
        <v>75</v>
      </c>
      <c r="F273" s="228" t="s">
        <v>313</v>
      </c>
      <c r="G273" s="226"/>
      <c r="H273" s="229">
        <v>2573.4380000000001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178</v>
      </c>
      <c r="AU273" s="235" t="s">
        <v>87</v>
      </c>
      <c r="AV273" s="13" t="s">
        <v>87</v>
      </c>
      <c r="AW273" s="13" t="s">
        <v>38</v>
      </c>
      <c r="AX273" s="13" t="s">
        <v>85</v>
      </c>
      <c r="AY273" s="235" t="s">
        <v>140</v>
      </c>
    </row>
    <row r="274" s="2" customFormat="1" ht="16.5" customHeight="1">
      <c r="A274" s="40"/>
      <c r="B274" s="41"/>
      <c r="C274" s="206" t="s">
        <v>314</v>
      </c>
      <c r="D274" s="206" t="s">
        <v>142</v>
      </c>
      <c r="E274" s="207" t="s">
        <v>315</v>
      </c>
      <c r="F274" s="208" t="s">
        <v>316</v>
      </c>
      <c r="G274" s="209" t="s">
        <v>174</v>
      </c>
      <c r="H274" s="210">
        <v>1429.6880000000001</v>
      </c>
      <c r="I274" s="211"/>
      <c r="J274" s="212">
        <f>ROUND(I274*H274,2)</f>
        <v>0</v>
      </c>
      <c r="K274" s="208" t="s">
        <v>146</v>
      </c>
      <c r="L274" s="46"/>
      <c r="M274" s="213" t="s">
        <v>75</v>
      </c>
      <c r="N274" s="214" t="s">
        <v>47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147</v>
      </c>
      <c r="AT274" s="217" t="s">
        <v>142</v>
      </c>
      <c r="AU274" s="217" t="s">
        <v>87</v>
      </c>
      <c r="AY274" s="19" t="s">
        <v>140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85</v>
      </c>
      <c r="BK274" s="218">
        <f>ROUND(I274*H274,2)</f>
        <v>0</v>
      </c>
      <c r="BL274" s="19" t="s">
        <v>147</v>
      </c>
      <c r="BM274" s="217" t="s">
        <v>317</v>
      </c>
    </row>
    <row r="275" s="2" customFormat="1">
      <c r="A275" s="40"/>
      <c r="B275" s="41"/>
      <c r="C275" s="42"/>
      <c r="D275" s="219" t="s">
        <v>149</v>
      </c>
      <c r="E275" s="42"/>
      <c r="F275" s="220" t="s">
        <v>318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149</v>
      </c>
      <c r="AU275" s="19" t="s">
        <v>87</v>
      </c>
    </row>
    <row r="276" s="2" customFormat="1">
      <c r="A276" s="40"/>
      <c r="B276" s="41"/>
      <c r="C276" s="42"/>
      <c r="D276" s="219" t="s">
        <v>151</v>
      </c>
      <c r="E276" s="42"/>
      <c r="F276" s="224" t="s">
        <v>319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151</v>
      </c>
      <c r="AU276" s="19" t="s">
        <v>87</v>
      </c>
    </row>
    <row r="277" s="13" customFormat="1">
      <c r="A277" s="13"/>
      <c r="B277" s="225"/>
      <c r="C277" s="226"/>
      <c r="D277" s="219" t="s">
        <v>178</v>
      </c>
      <c r="E277" s="227" t="s">
        <v>75</v>
      </c>
      <c r="F277" s="228" t="s">
        <v>320</v>
      </c>
      <c r="G277" s="226"/>
      <c r="H277" s="229">
        <v>1429.6880000000001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178</v>
      </c>
      <c r="AU277" s="235" t="s">
        <v>87</v>
      </c>
      <c r="AV277" s="13" t="s">
        <v>87</v>
      </c>
      <c r="AW277" s="13" t="s">
        <v>38</v>
      </c>
      <c r="AX277" s="13" t="s">
        <v>85</v>
      </c>
      <c r="AY277" s="235" t="s">
        <v>140</v>
      </c>
    </row>
    <row r="278" s="2" customFormat="1" ht="16.5" customHeight="1">
      <c r="A278" s="40"/>
      <c r="B278" s="41"/>
      <c r="C278" s="206" t="s">
        <v>321</v>
      </c>
      <c r="D278" s="206" t="s">
        <v>142</v>
      </c>
      <c r="E278" s="207" t="s">
        <v>322</v>
      </c>
      <c r="F278" s="208" t="s">
        <v>323</v>
      </c>
      <c r="G278" s="209" t="s">
        <v>174</v>
      </c>
      <c r="H278" s="210">
        <v>590.83100000000002</v>
      </c>
      <c r="I278" s="211"/>
      <c r="J278" s="212">
        <f>ROUND(I278*H278,2)</f>
        <v>0</v>
      </c>
      <c r="K278" s="208" t="s">
        <v>146</v>
      </c>
      <c r="L278" s="46"/>
      <c r="M278" s="213" t="s">
        <v>75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147</v>
      </c>
      <c r="AT278" s="217" t="s">
        <v>142</v>
      </c>
      <c r="AU278" s="217" t="s">
        <v>87</v>
      </c>
      <c r="AY278" s="19" t="s">
        <v>140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147</v>
      </c>
      <c r="BM278" s="217" t="s">
        <v>324</v>
      </c>
    </row>
    <row r="279" s="2" customFormat="1">
      <c r="A279" s="40"/>
      <c r="B279" s="41"/>
      <c r="C279" s="42"/>
      <c r="D279" s="219" t="s">
        <v>149</v>
      </c>
      <c r="E279" s="42"/>
      <c r="F279" s="220" t="s">
        <v>325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149</v>
      </c>
      <c r="AU279" s="19" t="s">
        <v>87</v>
      </c>
    </row>
    <row r="280" s="2" customFormat="1">
      <c r="A280" s="40"/>
      <c r="B280" s="41"/>
      <c r="C280" s="42"/>
      <c r="D280" s="219" t="s">
        <v>151</v>
      </c>
      <c r="E280" s="42"/>
      <c r="F280" s="224" t="s">
        <v>326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151</v>
      </c>
      <c r="AU280" s="19" t="s">
        <v>87</v>
      </c>
    </row>
    <row r="281" s="15" customFormat="1">
      <c r="A281" s="15"/>
      <c r="B281" s="247"/>
      <c r="C281" s="248"/>
      <c r="D281" s="219" t="s">
        <v>178</v>
      </c>
      <c r="E281" s="249" t="s">
        <v>75</v>
      </c>
      <c r="F281" s="250" t="s">
        <v>267</v>
      </c>
      <c r="G281" s="248"/>
      <c r="H281" s="249" t="s">
        <v>75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178</v>
      </c>
      <c r="AU281" s="256" t="s">
        <v>87</v>
      </c>
      <c r="AV281" s="15" t="s">
        <v>85</v>
      </c>
      <c r="AW281" s="15" t="s">
        <v>38</v>
      </c>
      <c r="AX281" s="15" t="s">
        <v>77</v>
      </c>
      <c r="AY281" s="256" t="s">
        <v>140</v>
      </c>
    </row>
    <row r="282" s="13" customFormat="1">
      <c r="A282" s="13"/>
      <c r="B282" s="225"/>
      <c r="C282" s="226"/>
      <c r="D282" s="219" t="s">
        <v>178</v>
      </c>
      <c r="E282" s="227" t="s">
        <v>75</v>
      </c>
      <c r="F282" s="228" t="s">
        <v>181</v>
      </c>
      <c r="G282" s="226"/>
      <c r="H282" s="229">
        <v>70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178</v>
      </c>
      <c r="AU282" s="235" t="s">
        <v>87</v>
      </c>
      <c r="AV282" s="13" t="s">
        <v>87</v>
      </c>
      <c r="AW282" s="13" t="s">
        <v>38</v>
      </c>
      <c r="AX282" s="13" t="s">
        <v>77</v>
      </c>
      <c r="AY282" s="235" t="s">
        <v>140</v>
      </c>
    </row>
    <row r="283" s="13" customFormat="1">
      <c r="A283" s="13"/>
      <c r="B283" s="225"/>
      <c r="C283" s="226"/>
      <c r="D283" s="219" t="s">
        <v>178</v>
      </c>
      <c r="E283" s="227" t="s">
        <v>75</v>
      </c>
      <c r="F283" s="228" t="s">
        <v>182</v>
      </c>
      <c r="G283" s="226"/>
      <c r="H283" s="229">
        <v>-8.8000000000000007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178</v>
      </c>
      <c r="AU283" s="235" t="s">
        <v>87</v>
      </c>
      <c r="AV283" s="13" t="s">
        <v>87</v>
      </c>
      <c r="AW283" s="13" t="s">
        <v>38</v>
      </c>
      <c r="AX283" s="13" t="s">
        <v>77</v>
      </c>
      <c r="AY283" s="235" t="s">
        <v>140</v>
      </c>
    </row>
    <row r="284" s="14" customFormat="1">
      <c r="A284" s="14"/>
      <c r="B284" s="236"/>
      <c r="C284" s="237"/>
      <c r="D284" s="219" t="s">
        <v>178</v>
      </c>
      <c r="E284" s="238" t="s">
        <v>75</v>
      </c>
      <c r="F284" s="239" t="s">
        <v>180</v>
      </c>
      <c r="G284" s="237"/>
      <c r="H284" s="240">
        <v>61.200000000000003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178</v>
      </c>
      <c r="AU284" s="246" t="s">
        <v>87</v>
      </c>
      <c r="AV284" s="14" t="s">
        <v>157</v>
      </c>
      <c r="AW284" s="14" t="s">
        <v>38</v>
      </c>
      <c r="AX284" s="14" t="s">
        <v>77</v>
      </c>
      <c r="AY284" s="246" t="s">
        <v>140</v>
      </c>
    </row>
    <row r="285" s="15" customFormat="1">
      <c r="A285" s="15"/>
      <c r="B285" s="247"/>
      <c r="C285" s="248"/>
      <c r="D285" s="219" t="s">
        <v>178</v>
      </c>
      <c r="E285" s="249" t="s">
        <v>75</v>
      </c>
      <c r="F285" s="250" t="s">
        <v>268</v>
      </c>
      <c r="G285" s="248"/>
      <c r="H285" s="249" t="s">
        <v>75</v>
      </c>
      <c r="I285" s="251"/>
      <c r="J285" s="248"/>
      <c r="K285" s="248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178</v>
      </c>
      <c r="AU285" s="256" t="s">
        <v>87</v>
      </c>
      <c r="AV285" s="15" t="s">
        <v>85</v>
      </c>
      <c r="AW285" s="15" t="s">
        <v>38</v>
      </c>
      <c r="AX285" s="15" t="s">
        <v>77</v>
      </c>
      <c r="AY285" s="256" t="s">
        <v>140</v>
      </c>
    </row>
    <row r="286" s="13" customFormat="1">
      <c r="A286" s="13"/>
      <c r="B286" s="225"/>
      <c r="C286" s="226"/>
      <c r="D286" s="219" t="s">
        <v>178</v>
      </c>
      <c r="E286" s="227" t="s">
        <v>75</v>
      </c>
      <c r="F286" s="228" t="s">
        <v>198</v>
      </c>
      <c r="G286" s="226"/>
      <c r="H286" s="229">
        <v>1723.777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178</v>
      </c>
      <c r="AU286" s="235" t="s">
        <v>87</v>
      </c>
      <c r="AV286" s="13" t="s">
        <v>87</v>
      </c>
      <c r="AW286" s="13" t="s">
        <v>38</v>
      </c>
      <c r="AX286" s="13" t="s">
        <v>77</v>
      </c>
      <c r="AY286" s="235" t="s">
        <v>140</v>
      </c>
    </row>
    <row r="287" s="13" customFormat="1">
      <c r="A287" s="13"/>
      <c r="B287" s="225"/>
      <c r="C287" s="226"/>
      <c r="D287" s="219" t="s">
        <v>178</v>
      </c>
      <c r="E287" s="227" t="s">
        <v>75</v>
      </c>
      <c r="F287" s="228" t="s">
        <v>199</v>
      </c>
      <c r="G287" s="226"/>
      <c r="H287" s="229">
        <v>18.908000000000001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178</v>
      </c>
      <c r="AU287" s="235" t="s">
        <v>87</v>
      </c>
      <c r="AV287" s="13" t="s">
        <v>87</v>
      </c>
      <c r="AW287" s="13" t="s">
        <v>38</v>
      </c>
      <c r="AX287" s="13" t="s">
        <v>77</v>
      </c>
      <c r="AY287" s="235" t="s">
        <v>140</v>
      </c>
    </row>
    <row r="288" s="13" customFormat="1">
      <c r="A288" s="13"/>
      <c r="B288" s="225"/>
      <c r="C288" s="226"/>
      <c r="D288" s="219" t="s">
        <v>178</v>
      </c>
      <c r="E288" s="227" t="s">
        <v>75</v>
      </c>
      <c r="F288" s="228" t="s">
        <v>200</v>
      </c>
      <c r="G288" s="226"/>
      <c r="H288" s="229">
        <v>504.524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178</v>
      </c>
      <c r="AU288" s="235" t="s">
        <v>87</v>
      </c>
      <c r="AV288" s="13" t="s">
        <v>87</v>
      </c>
      <c r="AW288" s="13" t="s">
        <v>38</v>
      </c>
      <c r="AX288" s="13" t="s">
        <v>77</v>
      </c>
      <c r="AY288" s="235" t="s">
        <v>140</v>
      </c>
    </row>
    <row r="289" s="13" customFormat="1">
      <c r="A289" s="13"/>
      <c r="B289" s="225"/>
      <c r="C289" s="226"/>
      <c r="D289" s="219" t="s">
        <v>178</v>
      </c>
      <c r="E289" s="227" t="s">
        <v>75</v>
      </c>
      <c r="F289" s="228" t="s">
        <v>201</v>
      </c>
      <c r="G289" s="226"/>
      <c r="H289" s="229">
        <v>200.47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178</v>
      </c>
      <c r="AU289" s="235" t="s">
        <v>87</v>
      </c>
      <c r="AV289" s="13" t="s">
        <v>87</v>
      </c>
      <c r="AW289" s="13" t="s">
        <v>38</v>
      </c>
      <c r="AX289" s="13" t="s">
        <v>77</v>
      </c>
      <c r="AY289" s="235" t="s">
        <v>140</v>
      </c>
    </row>
    <row r="290" s="13" customFormat="1">
      <c r="A290" s="13"/>
      <c r="B290" s="225"/>
      <c r="C290" s="226"/>
      <c r="D290" s="219" t="s">
        <v>178</v>
      </c>
      <c r="E290" s="227" t="s">
        <v>75</v>
      </c>
      <c r="F290" s="228" t="s">
        <v>202</v>
      </c>
      <c r="G290" s="226"/>
      <c r="H290" s="229">
        <v>82.159999999999997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178</v>
      </c>
      <c r="AU290" s="235" t="s">
        <v>87</v>
      </c>
      <c r="AV290" s="13" t="s">
        <v>87</v>
      </c>
      <c r="AW290" s="13" t="s">
        <v>38</v>
      </c>
      <c r="AX290" s="13" t="s">
        <v>77</v>
      </c>
      <c r="AY290" s="235" t="s">
        <v>140</v>
      </c>
    </row>
    <row r="291" s="13" customFormat="1">
      <c r="A291" s="13"/>
      <c r="B291" s="225"/>
      <c r="C291" s="226"/>
      <c r="D291" s="219" t="s">
        <v>178</v>
      </c>
      <c r="E291" s="227" t="s">
        <v>75</v>
      </c>
      <c r="F291" s="228" t="s">
        <v>203</v>
      </c>
      <c r="G291" s="226"/>
      <c r="H291" s="229">
        <v>17.821999999999999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178</v>
      </c>
      <c r="AU291" s="235" t="s">
        <v>87</v>
      </c>
      <c r="AV291" s="13" t="s">
        <v>87</v>
      </c>
      <c r="AW291" s="13" t="s">
        <v>38</v>
      </c>
      <c r="AX291" s="13" t="s">
        <v>77</v>
      </c>
      <c r="AY291" s="235" t="s">
        <v>140</v>
      </c>
    </row>
    <row r="292" s="13" customFormat="1">
      <c r="A292" s="13"/>
      <c r="B292" s="225"/>
      <c r="C292" s="226"/>
      <c r="D292" s="219" t="s">
        <v>178</v>
      </c>
      <c r="E292" s="227" t="s">
        <v>75</v>
      </c>
      <c r="F292" s="228" t="s">
        <v>204</v>
      </c>
      <c r="G292" s="226"/>
      <c r="H292" s="229">
        <v>7.2000000000000002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178</v>
      </c>
      <c r="AU292" s="235" t="s">
        <v>87</v>
      </c>
      <c r="AV292" s="13" t="s">
        <v>87</v>
      </c>
      <c r="AW292" s="13" t="s">
        <v>38</v>
      </c>
      <c r="AX292" s="13" t="s">
        <v>77</v>
      </c>
      <c r="AY292" s="235" t="s">
        <v>140</v>
      </c>
    </row>
    <row r="293" s="13" customFormat="1">
      <c r="A293" s="13"/>
      <c r="B293" s="225"/>
      <c r="C293" s="226"/>
      <c r="D293" s="219" t="s">
        <v>178</v>
      </c>
      <c r="E293" s="227" t="s">
        <v>75</v>
      </c>
      <c r="F293" s="228" t="s">
        <v>205</v>
      </c>
      <c r="G293" s="226"/>
      <c r="H293" s="229">
        <v>-549.18600000000004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178</v>
      </c>
      <c r="AU293" s="235" t="s">
        <v>87</v>
      </c>
      <c r="AV293" s="13" t="s">
        <v>87</v>
      </c>
      <c r="AW293" s="13" t="s">
        <v>38</v>
      </c>
      <c r="AX293" s="13" t="s">
        <v>77</v>
      </c>
      <c r="AY293" s="235" t="s">
        <v>140</v>
      </c>
    </row>
    <row r="294" s="13" customFormat="1">
      <c r="A294" s="13"/>
      <c r="B294" s="225"/>
      <c r="C294" s="226"/>
      <c r="D294" s="219" t="s">
        <v>178</v>
      </c>
      <c r="E294" s="227" t="s">
        <v>75</v>
      </c>
      <c r="F294" s="228" t="s">
        <v>206</v>
      </c>
      <c r="G294" s="226"/>
      <c r="H294" s="229">
        <v>-7.6680000000000001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178</v>
      </c>
      <c r="AU294" s="235" t="s">
        <v>87</v>
      </c>
      <c r="AV294" s="13" t="s">
        <v>87</v>
      </c>
      <c r="AW294" s="13" t="s">
        <v>38</v>
      </c>
      <c r="AX294" s="13" t="s">
        <v>77</v>
      </c>
      <c r="AY294" s="235" t="s">
        <v>140</v>
      </c>
    </row>
    <row r="295" s="13" customFormat="1">
      <c r="A295" s="13"/>
      <c r="B295" s="225"/>
      <c r="C295" s="226"/>
      <c r="D295" s="219" t="s">
        <v>178</v>
      </c>
      <c r="E295" s="227" t="s">
        <v>75</v>
      </c>
      <c r="F295" s="228" t="s">
        <v>207</v>
      </c>
      <c r="G295" s="226"/>
      <c r="H295" s="229">
        <v>-10.881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178</v>
      </c>
      <c r="AU295" s="235" t="s">
        <v>87</v>
      </c>
      <c r="AV295" s="13" t="s">
        <v>87</v>
      </c>
      <c r="AW295" s="13" t="s">
        <v>38</v>
      </c>
      <c r="AX295" s="13" t="s">
        <v>77</v>
      </c>
      <c r="AY295" s="235" t="s">
        <v>140</v>
      </c>
    </row>
    <row r="296" s="13" customFormat="1">
      <c r="A296" s="13"/>
      <c r="B296" s="225"/>
      <c r="C296" s="226"/>
      <c r="D296" s="219" t="s">
        <v>178</v>
      </c>
      <c r="E296" s="227" t="s">
        <v>75</v>
      </c>
      <c r="F296" s="228" t="s">
        <v>208</v>
      </c>
      <c r="G296" s="226"/>
      <c r="H296" s="229">
        <v>-27.806999999999999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178</v>
      </c>
      <c r="AU296" s="235" t="s">
        <v>87</v>
      </c>
      <c r="AV296" s="13" t="s">
        <v>87</v>
      </c>
      <c r="AW296" s="13" t="s">
        <v>38</v>
      </c>
      <c r="AX296" s="13" t="s">
        <v>77</v>
      </c>
      <c r="AY296" s="235" t="s">
        <v>140</v>
      </c>
    </row>
    <row r="297" s="14" customFormat="1">
      <c r="A297" s="14"/>
      <c r="B297" s="236"/>
      <c r="C297" s="237"/>
      <c r="D297" s="219" t="s">
        <v>178</v>
      </c>
      <c r="E297" s="238" t="s">
        <v>75</v>
      </c>
      <c r="F297" s="239" t="s">
        <v>180</v>
      </c>
      <c r="G297" s="237"/>
      <c r="H297" s="240">
        <v>1959.319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178</v>
      </c>
      <c r="AU297" s="246" t="s">
        <v>87</v>
      </c>
      <c r="AV297" s="14" t="s">
        <v>157</v>
      </c>
      <c r="AW297" s="14" t="s">
        <v>38</v>
      </c>
      <c r="AX297" s="14" t="s">
        <v>77</v>
      </c>
      <c r="AY297" s="246" t="s">
        <v>140</v>
      </c>
    </row>
    <row r="298" s="13" customFormat="1">
      <c r="A298" s="13"/>
      <c r="B298" s="225"/>
      <c r="C298" s="226"/>
      <c r="D298" s="219" t="s">
        <v>178</v>
      </c>
      <c r="E298" s="227" t="s">
        <v>75</v>
      </c>
      <c r="F298" s="228" t="s">
        <v>327</v>
      </c>
      <c r="G298" s="226"/>
      <c r="H298" s="229">
        <v>-233.155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178</v>
      </c>
      <c r="AU298" s="235" t="s">
        <v>87</v>
      </c>
      <c r="AV298" s="13" t="s">
        <v>87</v>
      </c>
      <c r="AW298" s="13" t="s">
        <v>38</v>
      </c>
      <c r="AX298" s="13" t="s">
        <v>77</v>
      </c>
      <c r="AY298" s="235" t="s">
        <v>140</v>
      </c>
    </row>
    <row r="299" s="13" customFormat="1">
      <c r="A299" s="13"/>
      <c r="B299" s="225"/>
      <c r="C299" s="226"/>
      <c r="D299" s="219" t="s">
        <v>178</v>
      </c>
      <c r="E299" s="227" t="s">
        <v>75</v>
      </c>
      <c r="F299" s="228" t="s">
        <v>328</v>
      </c>
      <c r="G299" s="226"/>
      <c r="H299" s="229">
        <v>-568.56700000000001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178</v>
      </c>
      <c r="AU299" s="235" t="s">
        <v>87</v>
      </c>
      <c r="AV299" s="13" t="s">
        <v>87</v>
      </c>
      <c r="AW299" s="13" t="s">
        <v>38</v>
      </c>
      <c r="AX299" s="13" t="s">
        <v>77</v>
      </c>
      <c r="AY299" s="235" t="s">
        <v>140</v>
      </c>
    </row>
    <row r="300" s="13" customFormat="1">
      <c r="A300" s="13"/>
      <c r="B300" s="225"/>
      <c r="C300" s="226"/>
      <c r="D300" s="219" t="s">
        <v>178</v>
      </c>
      <c r="E300" s="227" t="s">
        <v>75</v>
      </c>
      <c r="F300" s="228" t="s">
        <v>329</v>
      </c>
      <c r="G300" s="226"/>
      <c r="H300" s="229">
        <v>-14.869999999999999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178</v>
      </c>
      <c r="AU300" s="235" t="s">
        <v>87</v>
      </c>
      <c r="AV300" s="13" t="s">
        <v>87</v>
      </c>
      <c r="AW300" s="13" t="s">
        <v>38</v>
      </c>
      <c r="AX300" s="13" t="s">
        <v>77</v>
      </c>
      <c r="AY300" s="235" t="s">
        <v>140</v>
      </c>
    </row>
    <row r="301" s="13" customFormat="1">
      <c r="A301" s="13"/>
      <c r="B301" s="225"/>
      <c r="C301" s="226"/>
      <c r="D301" s="219" t="s">
        <v>178</v>
      </c>
      <c r="E301" s="227" t="s">
        <v>75</v>
      </c>
      <c r="F301" s="228" t="s">
        <v>330</v>
      </c>
      <c r="G301" s="226"/>
      <c r="H301" s="229">
        <v>-1.4039999999999999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178</v>
      </c>
      <c r="AU301" s="235" t="s">
        <v>87</v>
      </c>
      <c r="AV301" s="13" t="s">
        <v>87</v>
      </c>
      <c r="AW301" s="13" t="s">
        <v>38</v>
      </c>
      <c r="AX301" s="13" t="s">
        <v>77</v>
      </c>
      <c r="AY301" s="235" t="s">
        <v>140</v>
      </c>
    </row>
    <row r="302" s="13" customFormat="1">
      <c r="A302" s="13"/>
      <c r="B302" s="225"/>
      <c r="C302" s="226"/>
      <c r="D302" s="219" t="s">
        <v>178</v>
      </c>
      <c r="E302" s="227" t="s">
        <v>75</v>
      </c>
      <c r="F302" s="228" t="s">
        <v>331</v>
      </c>
      <c r="G302" s="226"/>
      <c r="H302" s="229">
        <v>-1.2769999999999999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178</v>
      </c>
      <c r="AU302" s="235" t="s">
        <v>87</v>
      </c>
      <c r="AV302" s="13" t="s">
        <v>87</v>
      </c>
      <c r="AW302" s="13" t="s">
        <v>38</v>
      </c>
      <c r="AX302" s="13" t="s">
        <v>77</v>
      </c>
      <c r="AY302" s="235" t="s">
        <v>140</v>
      </c>
    </row>
    <row r="303" s="13" customFormat="1">
      <c r="A303" s="13"/>
      <c r="B303" s="225"/>
      <c r="C303" s="226"/>
      <c r="D303" s="219" t="s">
        <v>178</v>
      </c>
      <c r="E303" s="227" t="s">
        <v>75</v>
      </c>
      <c r="F303" s="228" t="s">
        <v>332</v>
      </c>
      <c r="G303" s="226"/>
      <c r="H303" s="229">
        <v>-19.584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178</v>
      </c>
      <c r="AU303" s="235" t="s">
        <v>87</v>
      </c>
      <c r="AV303" s="13" t="s">
        <v>87</v>
      </c>
      <c r="AW303" s="13" t="s">
        <v>38</v>
      </c>
      <c r="AX303" s="13" t="s">
        <v>77</v>
      </c>
      <c r="AY303" s="235" t="s">
        <v>140</v>
      </c>
    </row>
    <row r="304" s="13" customFormat="1">
      <c r="A304" s="13"/>
      <c r="B304" s="225"/>
      <c r="C304" s="226"/>
      <c r="D304" s="219" t="s">
        <v>178</v>
      </c>
      <c r="E304" s="227" t="s">
        <v>75</v>
      </c>
      <c r="F304" s="228" t="s">
        <v>275</v>
      </c>
      <c r="G304" s="226"/>
      <c r="H304" s="229">
        <v>-590.83100000000002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178</v>
      </c>
      <c r="AU304" s="235" t="s">
        <v>87</v>
      </c>
      <c r="AV304" s="13" t="s">
        <v>87</v>
      </c>
      <c r="AW304" s="13" t="s">
        <v>38</v>
      </c>
      <c r="AX304" s="13" t="s">
        <v>77</v>
      </c>
      <c r="AY304" s="235" t="s">
        <v>140</v>
      </c>
    </row>
    <row r="305" s="16" customFormat="1">
      <c r="A305" s="16"/>
      <c r="B305" s="257"/>
      <c r="C305" s="258"/>
      <c r="D305" s="219" t="s">
        <v>178</v>
      </c>
      <c r="E305" s="259" t="s">
        <v>75</v>
      </c>
      <c r="F305" s="260" t="s">
        <v>254</v>
      </c>
      <c r="G305" s="258"/>
      <c r="H305" s="261">
        <v>590.83100000000002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67" t="s">
        <v>178</v>
      </c>
      <c r="AU305" s="267" t="s">
        <v>87</v>
      </c>
      <c r="AV305" s="16" t="s">
        <v>147</v>
      </c>
      <c r="AW305" s="16" t="s">
        <v>38</v>
      </c>
      <c r="AX305" s="16" t="s">
        <v>85</v>
      </c>
      <c r="AY305" s="267" t="s">
        <v>140</v>
      </c>
    </row>
    <row r="306" s="2" customFormat="1" ht="16.5" customHeight="1">
      <c r="A306" s="40"/>
      <c r="B306" s="41"/>
      <c r="C306" s="268" t="s">
        <v>333</v>
      </c>
      <c r="D306" s="268" t="s">
        <v>334</v>
      </c>
      <c r="E306" s="269" t="s">
        <v>335</v>
      </c>
      <c r="F306" s="270" t="s">
        <v>336</v>
      </c>
      <c r="G306" s="271" t="s">
        <v>309</v>
      </c>
      <c r="H306" s="272">
        <v>1181.662</v>
      </c>
      <c r="I306" s="273"/>
      <c r="J306" s="274">
        <f>ROUND(I306*H306,2)</f>
        <v>0</v>
      </c>
      <c r="K306" s="270" t="s">
        <v>146</v>
      </c>
      <c r="L306" s="275"/>
      <c r="M306" s="276" t="s">
        <v>75</v>
      </c>
      <c r="N306" s="277" t="s">
        <v>47</v>
      </c>
      <c r="O306" s="86"/>
      <c r="P306" s="215">
        <f>O306*H306</f>
        <v>0</v>
      </c>
      <c r="Q306" s="215">
        <v>1</v>
      </c>
      <c r="R306" s="215">
        <f>Q306*H306</f>
        <v>1181.662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189</v>
      </c>
      <c r="AT306" s="217" t="s">
        <v>334</v>
      </c>
      <c r="AU306" s="217" t="s">
        <v>87</v>
      </c>
      <c r="AY306" s="19" t="s">
        <v>140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85</v>
      </c>
      <c r="BK306" s="218">
        <f>ROUND(I306*H306,2)</f>
        <v>0</v>
      </c>
      <c r="BL306" s="19" t="s">
        <v>147</v>
      </c>
      <c r="BM306" s="217" t="s">
        <v>337</v>
      </c>
    </row>
    <row r="307" s="2" customFormat="1">
      <c r="A307" s="40"/>
      <c r="B307" s="41"/>
      <c r="C307" s="42"/>
      <c r="D307" s="219" t="s">
        <v>149</v>
      </c>
      <c r="E307" s="42"/>
      <c r="F307" s="220" t="s">
        <v>336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149</v>
      </c>
      <c r="AU307" s="19" t="s">
        <v>87</v>
      </c>
    </row>
    <row r="308" s="13" customFormat="1">
      <c r="A308" s="13"/>
      <c r="B308" s="225"/>
      <c r="C308" s="226"/>
      <c r="D308" s="219" t="s">
        <v>178</v>
      </c>
      <c r="E308" s="227" t="s">
        <v>75</v>
      </c>
      <c r="F308" s="228" t="s">
        <v>338</v>
      </c>
      <c r="G308" s="226"/>
      <c r="H308" s="229">
        <v>1181.662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178</v>
      </c>
      <c r="AU308" s="235" t="s">
        <v>87</v>
      </c>
      <c r="AV308" s="13" t="s">
        <v>87</v>
      </c>
      <c r="AW308" s="13" t="s">
        <v>38</v>
      </c>
      <c r="AX308" s="13" t="s">
        <v>85</v>
      </c>
      <c r="AY308" s="235" t="s">
        <v>140</v>
      </c>
    </row>
    <row r="309" s="2" customFormat="1" ht="16.5" customHeight="1">
      <c r="A309" s="40"/>
      <c r="B309" s="41"/>
      <c r="C309" s="206" t="s">
        <v>339</v>
      </c>
      <c r="D309" s="206" t="s">
        <v>142</v>
      </c>
      <c r="E309" s="207" t="s">
        <v>322</v>
      </c>
      <c r="F309" s="208" t="s">
        <v>323</v>
      </c>
      <c r="G309" s="209" t="s">
        <v>174</v>
      </c>
      <c r="H309" s="210">
        <v>590.83100000000002</v>
      </c>
      <c r="I309" s="211"/>
      <c r="J309" s="212">
        <f>ROUND(I309*H309,2)</f>
        <v>0</v>
      </c>
      <c r="K309" s="208" t="s">
        <v>146</v>
      </c>
      <c r="L309" s="46"/>
      <c r="M309" s="213" t="s">
        <v>75</v>
      </c>
      <c r="N309" s="214" t="s">
        <v>47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147</v>
      </c>
      <c r="AT309" s="217" t="s">
        <v>142</v>
      </c>
      <c r="AU309" s="217" t="s">
        <v>87</v>
      </c>
      <c r="AY309" s="19" t="s">
        <v>140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85</v>
      </c>
      <c r="BK309" s="218">
        <f>ROUND(I309*H309,2)</f>
        <v>0</v>
      </c>
      <c r="BL309" s="19" t="s">
        <v>147</v>
      </c>
      <c r="BM309" s="217" t="s">
        <v>340</v>
      </c>
    </row>
    <row r="310" s="2" customFormat="1">
      <c r="A310" s="40"/>
      <c r="B310" s="41"/>
      <c r="C310" s="42"/>
      <c r="D310" s="219" t="s">
        <v>149</v>
      </c>
      <c r="E310" s="42"/>
      <c r="F310" s="220" t="s">
        <v>325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149</v>
      </c>
      <c r="AU310" s="19" t="s">
        <v>87</v>
      </c>
    </row>
    <row r="311" s="2" customFormat="1">
      <c r="A311" s="40"/>
      <c r="B311" s="41"/>
      <c r="C311" s="42"/>
      <c r="D311" s="219" t="s">
        <v>151</v>
      </c>
      <c r="E311" s="42"/>
      <c r="F311" s="224" t="s">
        <v>326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151</v>
      </c>
      <c r="AU311" s="19" t="s">
        <v>87</v>
      </c>
    </row>
    <row r="312" s="2" customFormat="1" ht="16.5" customHeight="1">
      <c r="A312" s="40"/>
      <c r="B312" s="41"/>
      <c r="C312" s="206" t="s">
        <v>341</v>
      </c>
      <c r="D312" s="206" t="s">
        <v>142</v>
      </c>
      <c r="E312" s="207" t="s">
        <v>342</v>
      </c>
      <c r="F312" s="208" t="s">
        <v>343</v>
      </c>
      <c r="G312" s="209" t="s">
        <v>174</v>
      </c>
      <c r="H312" s="210">
        <v>568.56700000000001</v>
      </c>
      <c r="I312" s="211"/>
      <c r="J312" s="212">
        <f>ROUND(I312*H312,2)</f>
        <v>0</v>
      </c>
      <c r="K312" s="208" t="s">
        <v>146</v>
      </c>
      <c r="L312" s="46"/>
      <c r="M312" s="213" t="s">
        <v>75</v>
      </c>
      <c r="N312" s="214" t="s">
        <v>47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147</v>
      </c>
      <c r="AT312" s="217" t="s">
        <v>142</v>
      </c>
      <c r="AU312" s="217" t="s">
        <v>87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85</v>
      </c>
      <c r="BK312" s="218">
        <f>ROUND(I312*H312,2)</f>
        <v>0</v>
      </c>
      <c r="BL312" s="19" t="s">
        <v>147</v>
      </c>
      <c r="BM312" s="217" t="s">
        <v>344</v>
      </c>
    </row>
    <row r="313" s="2" customFormat="1">
      <c r="A313" s="40"/>
      <c r="B313" s="41"/>
      <c r="C313" s="42"/>
      <c r="D313" s="219" t="s">
        <v>149</v>
      </c>
      <c r="E313" s="42"/>
      <c r="F313" s="220" t="s">
        <v>345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149</v>
      </c>
      <c r="AU313" s="19" t="s">
        <v>87</v>
      </c>
    </row>
    <row r="314" s="2" customFormat="1">
      <c r="A314" s="40"/>
      <c r="B314" s="41"/>
      <c r="C314" s="42"/>
      <c r="D314" s="219" t="s">
        <v>151</v>
      </c>
      <c r="E314" s="42"/>
      <c r="F314" s="224" t="s">
        <v>346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151</v>
      </c>
      <c r="AU314" s="19" t="s">
        <v>87</v>
      </c>
    </row>
    <row r="315" s="13" customFormat="1">
      <c r="A315" s="13"/>
      <c r="B315" s="225"/>
      <c r="C315" s="226"/>
      <c r="D315" s="219" t="s">
        <v>178</v>
      </c>
      <c r="E315" s="227" t="s">
        <v>75</v>
      </c>
      <c r="F315" s="228" t="s">
        <v>347</v>
      </c>
      <c r="G315" s="226"/>
      <c r="H315" s="229">
        <v>521.46000000000004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178</v>
      </c>
      <c r="AU315" s="235" t="s">
        <v>87</v>
      </c>
      <c r="AV315" s="13" t="s">
        <v>87</v>
      </c>
      <c r="AW315" s="13" t="s">
        <v>38</v>
      </c>
      <c r="AX315" s="13" t="s">
        <v>77</v>
      </c>
      <c r="AY315" s="235" t="s">
        <v>140</v>
      </c>
    </row>
    <row r="316" s="13" customFormat="1">
      <c r="A316" s="13"/>
      <c r="B316" s="225"/>
      <c r="C316" s="226"/>
      <c r="D316" s="219" t="s">
        <v>178</v>
      </c>
      <c r="E316" s="227" t="s">
        <v>75</v>
      </c>
      <c r="F316" s="228" t="s">
        <v>348</v>
      </c>
      <c r="G316" s="226"/>
      <c r="H316" s="229">
        <v>4.6399999999999997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178</v>
      </c>
      <c r="AU316" s="235" t="s">
        <v>87</v>
      </c>
      <c r="AV316" s="13" t="s">
        <v>87</v>
      </c>
      <c r="AW316" s="13" t="s">
        <v>38</v>
      </c>
      <c r="AX316" s="13" t="s">
        <v>77</v>
      </c>
      <c r="AY316" s="235" t="s">
        <v>140</v>
      </c>
    </row>
    <row r="317" s="13" customFormat="1">
      <c r="A317" s="13"/>
      <c r="B317" s="225"/>
      <c r="C317" s="226"/>
      <c r="D317" s="219" t="s">
        <v>178</v>
      </c>
      <c r="E317" s="227" t="s">
        <v>75</v>
      </c>
      <c r="F317" s="228" t="s">
        <v>349</v>
      </c>
      <c r="G317" s="226"/>
      <c r="H317" s="229">
        <v>15.196999999999999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178</v>
      </c>
      <c r="AU317" s="235" t="s">
        <v>87</v>
      </c>
      <c r="AV317" s="13" t="s">
        <v>87</v>
      </c>
      <c r="AW317" s="13" t="s">
        <v>38</v>
      </c>
      <c r="AX317" s="13" t="s">
        <v>77</v>
      </c>
      <c r="AY317" s="235" t="s">
        <v>140</v>
      </c>
    </row>
    <row r="318" s="13" customFormat="1">
      <c r="A318" s="13"/>
      <c r="B318" s="225"/>
      <c r="C318" s="226"/>
      <c r="D318" s="219" t="s">
        <v>178</v>
      </c>
      <c r="E318" s="227" t="s">
        <v>75</v>
      </c>
      <c r="F318" s="228" t="s">
        <v>350</v>
      </c>
      <c r="G318" s="226"/>
      <c r="H318" s="229">
        <v>48.213999999999999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178</v>
      </c>
      <c r="AU318" s="235" t="s">
        <v>87</v>
      </c>
      <c r="AV318" s="13" t="s">
        <v>87</v>
      </c>
      <c r="AW318" s="13" t="s">
        <v>38</v>
      </c>
      <c r="AX318" s="13" t="s">
        <v>77</v>
      </c>
      <c r="AY318" s="235" t="s">
        <v>140</v>
      </c>
    </row>
    <row r="319" s="13" customFormat="1">
      <c r="A319" s="13"/>
      <c r="B319" s="225"/>
      <c r="C319" s="226"/>
      <c r="D319" s="219" t="s">
        <v>178</v>
      </c>
      <c r="E319" s="227" t="s">
        <v>75</v>
      </c>
      <c r="F319" s="228" t="s">
        <v>351</v>
      </c>
      <c r="G319" s="226"/>
      <c r="H319" s="229">
        <v>19.760000000000002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178</v>
      </c>
      <c r="AU319" s="235" t="s">
        <v>87</v>
      </c>
      <c r="AV319" s="13" t="s">
        <v>87</v>
      </c>
      <c r="AW319" s="13" t="s">
        <v>38</v>
      </c>
      <c r="AX319" s="13" t="s">
        <v>77</v>
      </c>
      <c r="AY319" s="235" t="s">
        <v>140</v>
      </c>
    </row>
    <row r="320" s="13" customFormat="1">
      <c r="A320" s="13"/>
      <c r="B320" s="225"/>
      <c r="C320" s="226"/>
      <c r="D320" s="219" t="s">
        <v>178</v>
      </c>
      <c r="E320" s="227" t="s">
        <v>75</v>
      </c>
      <c r="F320" s="228" t="s">
        <v>352</v>
      </c>
      <c r="G320" s="226"/>
      <c r="H320" s="229">
        <v>4.2859999999999996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178</v>
      </c>
      <c r="AU320" s="235" t="s">
        <v>87</v>
      </c>
      <c r="AV320" s="13" t="s">
        <v>87</v>
      </c>
      <c r="AW320" s="13" t="s">
        <v>38</v>
      </c>
      <c r="AX320" s="13" t="s">
        <v>77</v>
      </c>
      <c r="AY320" s="235" t="s">
        <v>140</v>
      </c>
    </row>
    <row r="321" s="13" customFormat="1">
      <c r="A321" s="13"/>
      <c r="B321" s="225"/>
      <c r="C321" s="226"/>
      <c r="D321" s="219" t="s">
        <v>178</v>
      </c>
      <c r="E321" s="227" t="s">
        <v>75</v>
      </c>
      <c r="F321" s="228" t="s">
        <v>353</v>
      </c>
      <c r="G321" s="226"/>
      <c r="H321" s="229">
        <v>2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178</v>
      </c>
      <c r="AU321" s="235" t="s">
        <v>87</v>
      </c>
      <c r="AV321" s="13" t="s">
        <v>87</v>
      </c>
      <c r="AW321" s="13" t="s">
        <v>38</v>
      </c>
      <c r="AX321" s="13" t="s">
        <v>77</v>
      </c>
      <c r="AY321" s="235" t="s">
        <v>140</v>
      </c>
    </row>
    <row r="322" s="13" customFormat="1">
      <c r="A322" s="13"/>
      <c r="B322" s="225"/>
      <c r="C322" s="226"/>
      <c r="D322" s="219" t="s">
        <v>178</v>
      </c>
      <c r="E322" s="227" t="s">
        <v>75</v>
      </c>
      <c r="F322" s="228" t="s">
        <v>354</v>
      </c>
      <c r="G322" s="226"/>
      <c r="H322" s="229">
        <v>-46.990000000000002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178</v>
      </c>
      <c r="AU322" s="235" t="s">
        <v>87</v>
      </c>
      <c r="AV322" s="13" t="s">
        <v>87</v>
      </c>
      <c r="AW322" s="13" t="s">
        <v>38</v>
      </c>
      <c r="AX322" s="13" t="s">
        <v>77</v>
      </c>
      <c r="AY322" s="235" t="s">
        <v>140</v>
      </c>
    </row>
    <row r="323" s="16" customFormat="1">
      <c r="A323" s="16"/>
      <c r="B323" s="257"/>
      <c r="C323" s="258"/>
      <c r="D323" s="219" t="s">
        <v>178</v>
      </c>
      <c r="E323" s="259" t="s">
        <v>75</v>
      </c>
      <c r="F323" s="260" t="s">
        <v>254</v>
      </c>
      <c r="G323" s="258"/>
      <c r="H323" s="261">
        <v>568.56700000000001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67" t="s">
        <v>178</v>
      </c>
      <c r="AU323" s="267" t="s">
        <v>87</v>
      </c>
      <c r="AV323" s="16" t="s">
        <v>147</v>
      </c>
      <c r="AW323" s="16" t="s">
        <v>38</v>
      </c>
      <c r="AX323" s="16" t="s">
        <v>85</v>
      </c>
      <c r="AY323" s="267" t="s">
        <v>140</v>
      </c>
    </row>
    <row r="324" s="2" customFormat="1" ht="16.5" customHeight="1">
      <c r="A324" s="40"/>
      <c r="B324" s="41"/>
      <c r="C324" s="268" t="s">
        <v>355</v>
      </c>
      <c r="D324" s="268" t="s">
        <v>334</v>
      </c>
      <c r="E324" s="269" t="s">
        <v>356</v>
      </c>
      <c r="F324" s="270" t="s">
        <v>357</v>
      </c>
      <c r="G324" s="271" t="s">
        <v>309</v>
      </c>
      <c r="H324" s="272">
        <v>1137.134</v>
      </c>
      <c r="I324" s="273"/>
      <c r="J324" s="274">
        <f>ROUND(I324*H324,2)</f>
        <v>0</v>
      </c>
      <c r="K324" s="270" t="s">
        <v>146</v>
      </c>
      <c r="L324" s="275"/>
      <c r="M324" s="276" t="s">
        <v>75</v>
      </c>
      <c r="N324" s="277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189</v>
      </c>
      <c r="AT324" s="217" t="s">
        <v>334</v>
      </c>
      <c r="AU324" s="217" t="s">
        <v>87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85</v>
      </c>
      <c r="BK324" s="218">
        <f>ROUND(I324*H324,2)</f>
        <v>0</v>
      </c>
      <c r="BL324" s="19" t="s">
        <v>147</v>
      </c>
      <c r="BM324" s="217" t="s">
        <v>358</v>
      </c>
    </row>
    <row r="325" s="2" customFormat="1">
      <c r="A325" s="40"/>
      <c r="B325" s="41"/>
      <c r="C325" s="42"/>
      <c r="D325" s="219" t="s">
        <v>149</v>
      </c>
      <c r="E325" s="42"/>
      <c r="F325" s="220" t="s">
        <v>357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149</v>
      </c>
      <c r="AU325" s="19" t="s">
        <v>87</v>
      </c>
    </row>
    <row r="326" s="13" customFormat="1">
      <c r="A326" s="13"/>
      <c r="B326" s="225"/>
      <c r="C326" s="226"/>
      <c r="D326" s="219" t="s">
        <v>178</v>
      </c>
      <c r="E326" s="227" t="s">
        <v>75</v>
      </c>
      <c r="F326" s="228" t="s">
        <v>359</v>
      </c>
      <c r="G326" s="226"/>
      <c r="H326" s="229">
        <v>1137.134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178</v>
      </c>
      <c r="AU326" s="235" t="s">
        <v>87</v>
      </c>
      <c r="AV326" s="13" t="s">
        <v>87</v>
      </c>
      <c r="AW326" s="13" t="s">
        <v>38</v>
      </c>
      <c r="AX326" s="13" t="s">
        <v>85</v>
      </c>
      <c r="AY326" s="235" t="s">
        <v>140</v>
      </c>
    </row>
    <row r="327" s="2" customFormat="1" ht="16.5" customHeight="1">
      <c r="A327" s="40"/>
      <c r="B327" s="41"/>
      <c r="C327" s="206" t="s">
        <v>360</v>
      </c>
      <c r="D327" s="206" t="s">
        <v>142</v>
      </c>
      <c r="E327" s="207" t="s">
        <v>361</v>
      </c>
      <c r="F327" s="208" t="s">
        <v>362</v>
      </c>
      <c r="G327" s="209" t="s">
        <v>145</v>
      </c>
      <c r="H327" s="210">
        <v>138</v>
      </c>
      <c r="I327" s="211"/>
      <c r="J327" s="212">
        <f>ROUND(I327*H327,2)</f>
        <v>0</v>
      </c>
      <c r="K327" s="208" t="s">
        <v>75</v>
      </c>
      <c r="L327" s="46"/>
      <c r="M327" s="213" t="s">
        <v>75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147</v>
      </c>
      <c r="AT327" s="217" t="s">
        <v>142</v>
      </c>
      <c r="AU327" s="217" t="s">
        <v>87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85</v>
      </c>
      <c r="BK327" s="218">
        <f>ROUND(I327*H327,2)</f>
        <v>0</v>
      </c>
      <c r="BL327" s="19" t="s">
        <v>147</v>
      </c>
      <c r="BM327" s="217" t="s">
        <v>363</v>
      </c>
    </row>
    <row r="328" s="2" customFormat="1">
      <c r="A328" s="40"/>
      <c r="B328" s="41"/>
      <c r="C328" s="42"/>
      <c r="D328" s="219" t="s">
        <v>149</v>
      </c>
      <c r="E328" s="42"/>
      <c r="F328" s="220" t="s">
        <v>362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149</v>
      </c>
      <c r="AU328" s="19" t="s">
        <v>87</v>
      </c>
    </row>
    <row r="329" s="12" customFormat="1" ht="22.8" customHeight="1">
      <c r="A329" s="12"/>
      <c r="B329" s="190"/>
      <c r="C329" s="191"/>
      <c r="D329" s="192" t="s">
        <v>76</v>
      </c>
      <c r="E329" s="204" t="s">
        <v>87</v>
      </c>
      <c r="F329" s="204" t="s">
        <v>364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SUM(P330:P343)</f>
        <v>0</v>
      </c>
      <c r="Q329" s="198"/>
      <c r="R329" s="199">
        <f>SUM(R330:R343)</f>
        <v>0.99202455</v>
      </c>
      <c r="S329" s="198"/>
      <c r="T329" s="200">
        <f>SUM(T330:T343)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85</v>
      </c>
      <c r="AT329" s="202" t="s">
        <v>76</v>
      </c>
      <c r="AU329" s="202" t="s">
        <v>85</v>
      </c>
      <c r="AY329" s="201" t="s">
        <v>140</v>
      </c>
      <c r="BK329" s="203">
        <f>SUM(BK330:BK343)</f>
        <v>0</v>
      </c>
    </row>
    <row r="330" s="2" customFormat="1" ht="16.5" customHeight="1">
      <c r="A330" s="40"/>
      <c r="B330" s="41"/>
      <c r="C330" s="206" t="s">
        <v>365</v>
      </c>
      <c r="D330" s="206" t="s">
        <v>142</v>
      </c>
      <c r="E330" s="207" t="s">
        <v>366</v>
      </c>
      <c r="F330" s="208" t="s">
        <v>367</v>
      </c>
      <c r="G330" s="209" t="s">
        <v>145</v>
      </c>
      <c r="H330" s="210">
        <v>1745.0999999999999</v>
      </c>
      <c r="I330" s="211"/>
      <c r="J330" s="212">
        <f>ROUND(I330*H330,2)</f>
        <v>0</v>
      </c>
      <c r="K330" s="208" t="s">
        <v>146</v>
      </c>
      <c r="L330" s="46"/>
      <c r="M330" s="213" t="s">
        <v>75</v>
      </c>
      <c r="N330" s="214" t="s">
        <v>47</v>
      </c>
      <c r="O330" s="86"/>
      <c r="P330" s="215">
        <f>O330*H330</f>
        <v>0</v>
      </c>
      <c r="Q330" s="215">
        <v>0.00048999999999999998</v>
      </c>
      <c r="R330" s="215">
        <f>Q330*H330</f>
        <v>0.85509899999999994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147</v>
      </c>
      <c r="AT330" s="217" t="s">
        <v>142</v>
      </c>
      <c r="AU330" s="217" t="s">
        <v>87</v>
      </c>
      <c r="AY330" s="19" t="s">
        <v>140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85</v>
      </c>
      <c r="BK330" s="218">
        <f>ROUND(I330*H330,2)</f>
        <v>0</v>
      </c>
      <c r="BL330" s="19" t="s">
        <v>147</v>
      </c>
      <c r="BM330" s="217" t="s">
        <v>368</v>
      </c>
    </row>
    <row r="331" s="2" customFormat="1">
      <c r="A331" s="40"/>
      <c r="B331" s="41"/>
      <c r="C331" s="42"/>
      <c r="D331" s="219" t="s">
        <v>149</v>
      </c>
      <c r="E331" s="42"/>
      <c r="F331" s="220" t="s">
        <v>369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149</v>
      </c>
      <c r="AU331" s="19" t="s">
        <v>87</v>
      </c>
    </row>
    <row r="332" s="2" customFormat="1">
      <c r="A332" s="40"/>
      <c r="B332" s="41"/>
      <c r="C332" s="42"/>
      <c r="D332" s="219" t="s">
        <v>151</v>
      </c>
      <c r="E332" s="42"/>
      <c r="F332" s="224" t="s">
        <v>370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151</v>
      </c>
      <c r="AU332" s="19" t="s">
        <v>87</v>
      </c>
    </row>
    <row r="333" s="13" customFormat="1">
      <c r="A333" s="13"/>
      <c r="B333" s="225"/>
      <c r="C333" s="226"/>
      <c r="D333" s="219" t="s">
        <v>178</v>
      </c>
      <c r="E333" s="227" t="s">
        <v>75</v>
      </c>
      <c r="F333" s="228" t="s">
        <v>371</v>
      </c>
      <c r="G333" s="226"/>
      <c r="H333" s="229">
        <v>1158.8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178</v>
      </c>
      <c r="AU333" s="235" t="s">
        <v>87</v>
      </c>
      <c r="AV333" s="13" t="s">
        <v>87</v>
      </c>
      <c r="AW333" s="13" t="s">
        <v>38</v>
      </c>
      <c r="AX333" s="13" t="s">
        <v>77</v>
      </c>
      <c r="AY333" s="235" t="s">
        <v>140</v>
      </c>
    </row>
    <row r="334" s="13" customFormat="1">
      <c r="A334" s="13"/>
      <c r="B334" s="225"/>
      <c r="C334" s="226"/>
      <c r="D334" s="219" t="s">
        <v>178</v>
      </c>
      <c r="E334" s="227" t="s">
        <v>75</v>
      </c>
      <c r="F334" s="228" t="s">
        <v>372</v>
      </c>
      <c r="G334" s="226"/>
      <c r="H334" s="229">
        <v>337.69999999999999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178</v>
      </c>
      <c r="AU334" s="235" t="s">
        <v>87</v>
      </c>
      <c r="AV334" s="13" t="s">
        <v>87</v>
      </c>
      <c r="AW334" s="13" t="s">
        <v>38</v>
      </c>
      <c r="AX334" s="13" t="s">
        <v>77</v>
      </c>
      <c r="AY334" s="235" t="s">
        <v>140</v>
      </c>
    </row>
    <row r="335" s="13" customFormat="1">
      <c r="A335" s="13"/>
      <c r="B335" s="225"/>
      <c r="C335" s="226"/>
      <c r="D335" s="219" t="s">
        <v>178</v>
      </c>
      <c r="E335" s="227" t="s">
        <v>75</v>
      </c>
      <c r="F335" s="228" t="s">
        <v>373</v>
      </c>
      <c r="G335" s="226"/>
      <c r="H335" s="229">
        <v>158.59999999999999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178</v>
      </c>
      <c r="AU335" s="235" t="s">
        <v>87</v>
      </c>
      <c r="AV335" s="13" t="s">
        <v>87</v>
      </c>
      <c r="AW335" s="13" t="s">
        <v>38</v>
      </c>
      <c r="AX335" s="13" t="s">
        <v>77</v>
      </c>
      <c r="AY335" s="235" t="s">
        <v>140</v>
      </c>
    </row>
    <row r="336" s="13" customFormat="1">
      <c r="A336" s="13"/>
      <c r="B336" s="225"/>
      <c r="C336" s="226"/>
      <c r="D336" s="219" t="s">
        <v>178</v>
      </c>
      <c r="E336" s="227" t="s">
        <v>75</v>
      </c>
      <c r="F336" s="228" t="s">
        <v>374</v>
      </c>
      <c r="G336" s="226"/>
      <c r="H336" s="229">
        <v>65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178</v>
      </c>
      <c r="AU336" s="235" t="s">
        <v>87</v>
      </c>
      <c r="AV336" s="13" t="s">
        <v>87</v>
      </c>
      <c r="AW336" s="13" t="s">
        <v>38</v>
      </c>
      <c r="AX336" s="13" t="s">
        <v>77</v>
      </c>
      <c r="AY336" s="235" t="s">
        <v>140</v>
      </c>
    </row>
    <row r="337" s="13" customFormat="1">
      <c r="A337" s="13"/>
      <c r="B337" s="225"/>
      <c r="C337" s="226"/>
      <c r="D337" s="219" t="s">
        <v>178</v>
      </c>
      <c r="E337" s="227" t="s">
        <v>75</v>
      </c>
      <c r="F337" s="228" t="s">
        <v>375</v>
      </c>
      <c r="G337" s="226"/>
      <c r="H337" s="229">
        <v>10.5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178</v>
      </c>
      <c r="AU337" s="235" t="s">
        <v>87</v>
      </c>
      <c r="AV337" s="13" t="s">
        <v>87</v>
      </c>
      <c r="AW337" s="13" t="s">
        <v>38</v>
      </c>
      <c r="AX337" s="13" t="s">
        <v>77</v>
      </c>
      <c r="AY337" s="235" t="s">
        <v>140</v>
      </c>
    </row>
    <row r="338" s="13" customFormat="1">
      <c r="A338" s="13"/>
      <c r="B338" s="225"/>
      <c r="C338" s="226"/>
      <c r="D338" s="219" t="s">
        <v>178</v>
      </c>
      <c r="E338" s="227" t="s">
        <v>75</v>
      </c>
      <c r="F338" s="228" t="s">
        <v>376</v>
      </c>
      <c r="G338" s="226"/>
      <c r="H338" s="229">
        <v>14.5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178</v>
      </c>
      <c r="AU338" s="235" t="s">
        <v>87</v>
      </c>
      <c r="AV338" s="13" t="s">
        <v>87</v>
      </c>
      <c r="AW338" s="13" t="s">
        <v>38</v>
      </c>
      <c r="AX338" s="13" t="s">
        <v>77</v>
      </c>
      <c r="AY338" s="235" t="s">
        <v>140</v>
      </c>
    </row>
    <row r="339" s="16" customFormat="1">
      <c r="A339" s="16"/>
      <c r="B339" s="257"/>
      <c r="C339" s="258"/>
      <c r="D339" s="219" t="s">
        <v>178</v>
      </c>
      <c r="E339" s="259" t="s">
        <v>75</v>
      </c>
      <c r="F339" s="260" t="s">
        <v>254</v>
      </c>
      <c r="G339" s="258"/>
      <c r="H339" s="261">
        <v>1745.0999999999999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67" t="s">
        <v>178</v>
      </c>
      <c r="AU339" s="267" t="s">
        <v>87</v>
      </c>
      <c r="AV339" s="16" t="s">
        <v>147</v>
      </c>
      <c r="AW339" s="16" t="s">
        <v>38</v>
      </c>
      <c r="AX339" s="16" t="s">
        <v>85</v>
      </c>
      <c r="AY339" s="267" t="s">
        <v>140</v>
      </c>
    </row>
    <row r="340" s="2" customFormat="1" ht="16.5" customHeight="1">
      <c r="A340" s="40"/>
      <c r="B340" s="41"/>
      <c r="C340" s="206" t="s">
        <v>377</v>
      </c>
      <c r="D340" s="206" t="s">
        <v>142</v>
      </c>
      <c r="E340" s="207" t="s">
        <v>378</v>
      </c>
      <c r="F340" s="208" t="s">
        <v>379</v>
      </c>
      <c r="G340" s="209" t="s">
        <v>174</v>
      </c>
      <c r="H340" s="210">
        <v>0.044999999999999998</v>
      </c>
      <c r="I340" s="211"/>
      <c r="J340" s="212">
        <f>ROUND(I340*H340,2)</f>
        <v>0</v>
      </c>
      <c r="K340" s="208" t="s">
        <v>146</v>
      </c>
      <c r="L340" s="46"/>
      <c r="M340" s="213" t="s">
        <v>75</v>
      </c>
      <c r="N340" s="214" t="s">
        <v>47</v>
      </c>
      <c r="O340" s="86"/>
      <c r="P340" s="215">
        <f>O340*H340</f>
        <v>0</v>
      </c>
      <c r="Q340" s="215">
        <v>3.0427900000000001</v>
      </c>
      <c r="R340" s="215">
        <f>Q340*H340</f>
        <v>0.13692555000000001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147</v>
      </c>
      <c r="AT340" s="217" t="s">
        <v>142</v>
      </c>
      <c r="AU340" s="217" t="s">
        <v>87</v>
      </c>
      <c r="AY340" s="19" t="s">
        <v>140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85</v>
      </c>
      <c r="BK340" s="218">
        <f>ROUND(I340*H340,2)</f>
        <v>0</v>
      </c>
      <c r="BL340" s="19" t="s">
        <v>147</v>
      </c>
      <c r="BM340" s="217" t="s">
        <v>380</v>
      </c>
    </row>
    <row r="341" s="2" customFormat="1">
      <c r="A341" s="40"/>
      <c r="B341" s="41"/>
      <c r="C341" s="42"/>
      <c r="D341" s="219" t="s">
        <v>149</v>
      </c>
      <c r="E341" s="42"/>
      <c r="F341" s="220" t="s">
        <v>381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149</v>
      </c>
      <c r="AU341" s="19" t="s">
        <v>87</v>
      </c>
    </row>
    <row r="342" s="2" customFormat="1">
      <c r="A342" s="40"/>
      <c r="B342" s="41"/>
      <c r="C342" s="42"/>
      <c r="D342" s="219" t="s">
        <v>151</v>
      </c>
      <c r="E342" s="42"/>
      <c r="F342" s="224" t="s">
        <v>382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151</v>
      </c>
      <c r="AU342" s="19" t="s">
        <v>87</v>
      </c>
    </row>
    <row r="343" s="13" customFormat="1">
      <c r="A343" s="13"/>
      <c r="B343" s="225"/>
      <c r="C343" s="226"/>
      <c r="D343" s="219" t="s">
        <v>178</v>
      </c>
      <c r="E343" s="227" t="s">
        <v>75</v>
      </c>
      <c r="F343" s="228" t="s">
        <v>383</v>
      </c>
      <c r="G343" s="226"/>
      <c r="H343" s="229">
        <v>0.044999999999999998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178</v>
      </c>
      <c r="AU343" s="235" t="s">
        <v>87</v>
      </c>
      <c r="AV343" s="13" t="s">
        <v>87</v>
      </c>
      <c r="AW343" s="13" t="s">
        <v>38</v>
      </c>
      <c r="AX343" s="13" t="s">
        <v>85</v>
      </c>
      <c r="AY343" s="235" t="s">
        <v>140</v>
      </c>
    </row>
    <row r="344" s="12" customFormat="1" ht="22.8" customHeight="1">
      <c r="A344" s="12"/>
      <c r="B344" s="190"/>
      <c r="C344" s="191"/>
      <c r="D344" s="192" t="s">
        <v>76</v>
      </c>
      <c r="E344" s="204" t="s">
        <v>157</v>
      </c>
      <c r="F344" s="204" t="s">
        <v>384</v>
      </c>
      <c r="G344" s="191"/>
      <c r="H344" s="191"/>
      <c r="I344" s="194"/>
      <c r="J344" s="205">
        <f>BK344</f>
        <v>0</v>
      </c>
      <c r="K344" s="191"/>
      <c r="L344" s="196"/>
      <c r="M344" s="197"/>
      <c r="N344" s="198"/>
      <c r="O344" s="198"/>
      <c r="P344" s="199">
        <f>SUM(P345:P357)</f>
        <v>0</v>
      </c>
      <c r="Q344" s="198"/>
      <c r="R344" s="199">
        <f>SUM(R345:R357)</f>
        <v>13.027361000000001</v>
      </c>
      <c r="S344" s="198"/>
      <c r="T344" s="200">
        <f>SUM(T345:T357)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1" t="s">
        <v>85</v>
      </c>
      <c r="AT344" s="202" t="s">
        <v>76</v>
      </c>
      <c r="AU344" s="202" t="s">
        <v>85</v>
      </c>
      <c r="AY344" s="201" t="s">
        <v>140</v>
      </c>
      <c r="BK344" s="203">
        <f>SUM(BK345:BK357)</f>
        <v>0</v>
      </c>
    </row>
    <row r="345" s="2" customFormat="1" ht="16.5" customHeight="1">
      <c r="A345" s="40"/>
      <c r="B345" s="41"/>
      <c r="C345" s="206" t="s">
        <v>385</v>
      </c>
      <c r="D345" s="206" t="s">
        <v>142</v>
      </c>
      <c r="E345" s="207" t="s">
        <v>386</v>
      </c>
      <c r="F345" s="208" t="s">
        <v>387</v>
      </c>
      <c r="G345" s="209" t="s">
        <v>388</v>
      </c>
      <c r="H345" s="210">
        <v>1</v>
      </c>
      <c r="I345" s="211"/>
      <c r="J345" s="212">
        <f>ROUND(I345*H345,2)</f>
        <v>0</v>
      </c>
      <c r="K345" s="208" t="s">
        <v>75</v>
      </c>
      <c r="L345" s="46"/>
      <c r="M345" s="213" t="s">
        <v>75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147</v>
      </c>
      <c r="AT345" s="217" t="s">
        <v>142</v>
      </c>
      <c r="AU345" s="217" t="s">
        <v>87</v>
      </c>
      <c r="AY345" s="19" t="s">
        <v>140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85</v>
      </c>
      <c r="BK345" s="218">
        <f>ROUND(I345*H345,2)</f>
        <v>0</v>
      </c>
      <c r="BL345" s="19" t="s">
        <v>147</v>
      </c>
      <c r="BM345" s="217" t="s">
        <v>389</v>
      </c>
    </row>
    <row r="346" s="2" customFormat="1">
      <c r="A346" s="40"/>
      <c r="B346" s="41"/>
      <c r="C346" s="42"/>
      <c r="D346" s="219" t="s">
        <v>149</v>
      </c>
      <c r="E346" s="42"/>
      <c r="F346" s="220" t="s">
        <v>387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149</v>
      </c>
      <c r="AU346" s="19" t="s">
        <v>87</v>
      </c>
    </row>
    <row r="347" s="2" customFormat="1" ht="16.5" customHeight="1">
      <c r="A347" s="40"/>
      <c r="B347" s="41"/>
      <c r="C347" s="268" t="s">
        <v>390</v>
      </c>
      <c r="D347" s="268" t="s">
        <v>334</v>
      </c>
      <c r="E347" s="269" t="s">
        <v>391</v>
      </c>
      <c r="F347" s="270" t="s">
        <v>392</v>
      </c>
      <c r="G347" s="271" t="s">
        <v>388</v>
      </c>
      <c r="H347" s="272">
        <v>1</v>
      </c>
      <c r="I347" s="273"/>
      <c r="J347" s="274">
        <f>ROUND(I347*H347,2)</f>
        <v>0</v>
      </c>
      <c r="K347" s="270" t="s">
        <v>75</v>
      </c>
      <c r="L347" s="275"/>
      <c r="M347" s="276" t="s">
        <v>75</v>
      </c>
      <c r="N347" s="277" t="s">
        <v>47</v>
      </c>
      <c r="O347" s="86"/>
      <c r="P347" s="215">
        <f>O347*H347</f>
        <v>0</v>
      </c>
      <c r="Q347" s="215">
        <v>13</v>
      </c>
      <c r="R347" s="215">
        <f>Q347*H347</f>
        <v>13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189</v>
      </c>
      <c r="AT347" s="217" t="s">
        <v>334</v>
      </c>
      <c r="AU347" s="217" t="s">
        <v>87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85</v>
      </c>
      <c r="BK347" s="218">
        <f>ROUND(I347*H347,2)</f>
        <v>0</v>
      </c>
      <c r="BL347" s="19" t="s">
        <v>147</v>
      </c>
      <c r="BM347" s="217" t="s">
        <v>393</v>
      </c>
    </row>
    <row r="348" s="2" customFormat="1">
      <c r="A348" s="40"/>
      <c r="B348" s="41"/>
      <c r="C348" s="42"/>
      <c r="D348" s="219" t="s">
        <v>149</v>
      </c>
      <c r="E348" s="42"/>
      <c r="F348" s="220" t="s">
        <v>392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149</v>
      </c>
      <c r="AU348" s="19" t="s">
        <v>87</v>
      </c>
    </row>
    <row r="349" s="2" customFormat="1">
      <c r="A349" s="40"/>
      <c r="B349" s="41"/>
      <c r="C349" s="42"/>
      <c r="D349" s="219" t="s">
        <v>394</v>
      </c>
      <c r="E349" s="42"/>
      <c r="F349" s="224" t="s">
        <v>395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394</v>
      </c>
      <c r="AU349" s="19" t="s">
        <v>87</v>
      </c>
    </row>
    <row r="350" s="2" customFormat="1" ht="16.5" customHeight="1">
      <c r="A350" s="40"/>
      <c r="B350" s="41"/>
      <c r="C350" s="206" t="s">
        <v>396</v>
      </c>
      <c r="D350" s="206" t="s">
        <v>142</v>
      </c>
      <c r="E350" s="207" t="s">
        <v>397</v>
      </c>
      <c r="F350" s="208" t="s">
        <v>398</v>
      </c>
      <c r="G350" s="209" t="s">
        <v>174</v>
      </c>
      <c r="H350" s="210">
        <v>0.01</v>
      </c>
      <c r="I350" s="211"/>
      <c r="J350" s="212">
        <f>ROUND(I350*H350,2)</f>
        <v>0</v>
      </c>
      <c r="K350" s="208" t="s">
        <v>146</v>
      </c>
      <c r="L350" s="46"/>
      <c r="M350" s="213" t="s">
        <v>75</v>
      </c>
      <c r="N350" s="214" t="s">
        <v>47</v>
      </c>
      <c r="O350" s="86"/>
      <c r="P350" s="215">
        <f>O350*H350</f>
        <v>0</v>
      </c>
      <c r="Q350" s="215">
        <v>2.5960999999999999</v>
      </c>
      <c r="R350" s="215">
        <f>Q350*H350</f>
        <v>0.025960999999999998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147</v>
      </c>
      <c r="AT350" s="217" t="s">
        <v>142</v>
      </c>
      <c r="AU350" s="217" t="s">
        <v>87</v>
      </c>
      <c r="AY350" s="19" t="s">
        <v>140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85</v>
      </c>
      <c r="BK350" s="218">
        <f>ROUND(I350*H350,2)</f>
        <v>0</v>
      </c>
      <c r="BL350" s="19" t="s">
        <v>147</v>
      </c>
      <c r="BM350" s="217" t="s">
        <v>399</v>
      </c>
    </row>
    <row r="351" s="2" customFormat="1">
      <c r="A351" s="40"/>
      <c r="B351" s="41"/>
      <c r="C351" s="42"/>
      <c r="D351" s="219" t="s">
        <v>149</v>
      </c>
      <c r="E351" s="42"/>
      <c r="F351" s="220" t="s">
        <v>398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149</v>
      </c>
      <c r="AU351" s="19" t="s">
        <v>87</v>
      </c>
    </row>
    <row r="352" s="2" customFormat="1">
      <c r="A352" s="40"/>
      <c r="B352" s="41"/>
      <c r="C352" s="42"/>
      <c r="D352" s="219" t="s">
        <v>151</v>
      </c>
      <c r="E352" s="42"/>
      <c r="F352" s="224" t="s">
        <v>400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151</v>
      </c>
      <c r="AU352" s="19" t="s">
        <v>87</v>
      </c>
    </row>
    <row r="353" s="2" customFormat="1">
      <c r="A353" s="40"/>
      <c r="B353" s="41"/>
      <c r="C353" s="42"/>
      <c r="D353" s="219" t="s">
        <v>394</v>
      </c>
      <c r="E353" s="42"/>
      <c r="F353" s="224" t="s">
        <v>401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394</v>
      </c>
      <c r="AU353" s="19" t="s">
        <v>87</v>
      </c>
    </row>
    <row r="354" s="13" customFormat="1">
      <c r="A354" s="13"/>
      <c r="B354" s="225"/>
      <c r="C354" s="226"/>
      <c r="D354" s="219" t="s">
        <v>178</v>
      </c>
      <c r="E354" s="227" t="s">
        <v>75</v>
      </c>
      <c r="F354" s="228" t="s">
        <v>402</v>
      </c>
      <c r="G354" s="226"/>
      <c r="H354" s="229">
        <v>0.01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178</v>
      </c>
      <c r="AU354" s="235" t="s">
        <v>87</v>
      </c>
      <c r="AV354" s="13" t="s">
        <v>87</v>
      </c>
      <c r="AW354" s="13" t="s">
        <v>38</v>
      </c>
      <c r="AX354" s="13" t="s">
        <v>85</v>
      </c>
      <c r="AY354" s="235" t="s">
        <v>140</v>
      </c>
    </row>
    <row r="355" s="2" customFormat="1" ht="16.5" customHeight="1">
      <c r="A355" s="40"/>
      <c r="B355" s="41"/>
      <c r="C355" s="268" t="s">
        <v>403</v>
      </c>
      <c r="D355" s="268" t="s">
        <v>334</v>
      </c>
      <c r="E355" s="269" t="s">
        <v>404</v>
      </c>
      <c r="F355" s="270" t="s">
        <v>405</v>
      </c>
      <c r="G355" s="271" t="s">
        <v>145</v>
      </c>
      <c r="H355" s="272">
        <v>7</v>
      </c>
      <c r="I355" s="273"/>
      <c r="J355" s="274">
        <f>ROUND(I355*H355,2)</f>
        <v>0</v>
      </c>
      <c r="K355" s="270" t="s">
        <v>75</v>
      </c>
      <c r="L355" s="275"/>
      <c r="M355" s="276" t="s">
        <v>75</v>
      </c>
      <c r="N355" s="277" t="s">
        <v>47</v>
      </c>
      <c r="O355" s="86"/>
      <c r="P355" s="215">
        <f>O355*H355</f>
        <v>0</v>
      </c>
      <c r="Q355" s="215">
        <v>0.00020000000000000001</v>
      </c>
      <c r="R355" s="215">
        <f>Q355*H355</f>
        <v>0.0014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189</v>
      </c>
      <c r="AT355" s="217" t="s">
        <v>334</v>
      </c>
      <c r="AU355" s="217" t="s">
        <v>87</v>
      </c>
      <c r="AY355" s="19" t="s">
        <v>140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85</v>
      </c>
      <c r="BK355" s="218">
        <f>ROUND(I355*H355,2)</f>
        <v>0</v>
      </c>
      <c r="BL355" s="19" t="s">
        <v>147</v>
      </c>
      <c r="BM355" s="217" t="s">
        <v>406</v>
      </c>
    </row>
    <row r="356" s="2" customFormat="1">
      <c r="A356" s="40"/>
      <c r="B356" s="41"/>
      <c r="C356" s="42"/>
      <c r="D356" s="219" t="s">
        <v>149</v>
      </c>
      <c r="E356" s="42"/>
      <c r="F356" s="220" t="s">
        <v>407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149</v>
      </c>
      <c r="AU356" s="19" t="s">
        <v>87</v>
      </c>
    </row>
    <row r="357" s="2" customFormat="1">
      <c r="A357" s="40"/>
      <c r="B357" s="41"/>
      <c r="C357" s="42"/>
      <c r="D357" s="219" t="s">
        <v>394</v>
      </c>
      <c r="E357" s="42"/>
      <c r="F357" s="224" t="s">
        <v>408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394</v>
      </c>
      <c r="AU357" s="19" t="s">
        <v>87</v>
      </c>
    </row>
    <row r="358" s="12" customFormat="1" ht="22.8" customHeight="1">
      <c r="A358" s="12"/>
      <c r="B358" s="190"/>
      <c r="C358" s="191"/>
      <c r="D358" s="192" t="s">
        <v>76</v>
      </c>
      <c r="E358" s="204" t="s">
        <v>147</v>
      </c>
      <c r="F358" s="204" t="s">
        <v>409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SUM(P359:P413)</f>
        <v>0</v>
      </c>
      <c r="Q358" s="198"/>
      <c r="R358" s="199">
        <f>SUM(R359:R413)</f>
        <v>0.40290963000000002</v>
      </c>
      <c r="S358" s="198"/>
      <c r="T358" s="200">
        <f>SUM(T359:T413)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85</v>
      </c>
      <c r="AT358" s="202" t="s">
        <v>76</v>
      </c>
      <c r="AU358" s="202" t="s">
        <v>85</v>
      </c>
      <c r="AY358" s="201" t="s">
        <v>140</v>
      </c>
      <c r="BK358" s="203">
        <f>SUM(BK359:BK413)</f>
        <v>0</v>
      </c>
    </row>
    <row r="359" s="2" customFormat="1" ht="16.5" customHeight="1">
      <c r="A359" s="40"/>
      <c r="B359" s="41"/>
      <c r="C359" s="206" t="s">
        <v>410</v>
      </c>
      <c r="D359" s="206" t="s">
        <v>142</v>
      </c>
      <c r="E359" s="207" t="s">
        <v>411</v>
      </c>
      <c r="F359" s="208" t="s">
        <v>412</v>
      </c>
      <c r="G359" s="209" t="s">
        <v>174</v>
      </c>
      <c r="H359" s="210">
        <v>1.2769999999999999</v>
      </c>
      <c r="I359" s="211"/>
      <c r="J359" s="212">
        <f>ROUND(I359*H359,2)</f>
        <v>0</v>
      </c>
      <c r="K359" s="208" t="s">
        <v>146</v>
      </c>
      <c r="L359" s="46"/>
      <c r="M359" s="213" t="s">
        <v>75</v>
      </c>
      <c r="N359" s="214" t="s">
        <v>47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147</v>
      </c>
      <c r="AT359" s="217" t="s">
        <v>142</v>
      </c>
      <c r="AU359" s="217" t="s">
        <v>87</v>
      </c>
      <c r="AY359" s="19" t="s">
        <v>140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85</v>
      </c>
      <c r="BK359" s="218">
        <f>ROUND(I359*H359,2)</f>
        <v>0</v>
      </c>
      <c r="BL359" s="19" t="s">
        <v>147</v>
      </c>
      <c r="BM359" s="217" t="s">
        <v>413</v>
      </c>
    </row>
    <row r="360" s="2" customFormat="1">
      <c r="A360" s="40"/>
      <c r="B360" s="41"/>
      <c r="C360" s="42"/>
      <c r="D360" s="219" t="s">
        <v>149</v>
      </c>
      <c r="E360" s="42"/>
      <c r="F360" s="220" t="s">
        <v>414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149</v>
      </c>
      <c r="AU360" s="19" t="s">
        <v>87</v>
      </c>
    </row>
    <row r="361" s="2" customFormat="1">
      <c r="A361" s="40"/>
      <c r="B361" s="41"/>
      <c r="C361" s="42"/>
      <c r="D361" s="219" t="s">
        <v>151</v>
      </c>
      <c r="E361" s="42"/>
      <c r="F361" s="224" t="s">
        <v>415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151</v>
      </c>
      <c r="AU361" s="19" t="s">
        <v>87</v>
      </c>
    </row>
    <row r="362" s="13" customFormat="1">
      <c r="A362" s="13"/>
      <c r="B362" s="225"/>
      <c r="C362" s="226"/>
      <c r="D362" s="219" t="s">
        <v>178</v>
      </c>
      <c r="E362" s="227" t="s">
        <v>75</v>
      </c>
      <c r="F362" s="228" t="s">
        <v>416</v>
      </c>
      <c r="G362" s="226"/>
      <c r="H362" s="229">
        <v>1.2769999999999999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178</v>
      </c>
      <c r="AU362" s="235" t="s">
        <v>87</v>
      </c>
      <c r="AV362" s="13" t="s">
        <v>87</v>
      </c>
      <c r="AW362" s="13" t="s">
        <v>38</v>
      </c>
      <c r="AX362" s="13" t="s">
        <v>85</v>
      </c>
      <c r="AY362" s="235" t="s">
        <v>140</v>
      </c>
    </row>
    <row r="363" s="2" customFormat="1" ht="16.5" customHeight="1">
      <c r="A363" s="40"/>
      <c r="B363" s="41"/>
      <c r="C363" s="206" t="s">
        <v>417</v>
      </c>
      <c r="D363" s="206" t="s">
        <v>142</v>
      </c>
      <c r="E363" s="207" t="s">
        <v>418</v>
      </c>
      <c r="F363" s="208" t="s">
        <v>419</v>
      </c>
      <c r="G363" s="209" t="s">
        <v>174</v>
      </c>
      <c r="H363" s="210">
        <v>233.155</v>
      </c>
      <c r="I363" s="211"/>
      <c r="J363" s="212">
        <f>ROUND(I363*H363,2)</f>
        <v>0</v>
      </c>
      <c r="K363" s="208" t="s">
        <v>146</v>
      </c>
      <c r="L363" s="46"/>
      <c r="M363" s="213" t="s">
        <v>75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147</v>
      </c>
      <c r="AT363" s="217" t="s">
        <v>142</v>
      </c>
      <c r="AU363" s="217" t="s">
        <v>87</v>
      </c>
      <c r="AY363" s="19" t="s">
        <v>140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85</v>
      </c>
      <c r="BK363" s="218">
        <f>ROUND(I363*H363,2)</f>
        <v>0</v>
      </c>
      <c r="BL363" s="19" t="s">
        <v>147</v>
      </c>
      <c r="BM363" s="217" t="s">
        <v>420</v>
      </c>
    </row>
    <row r="364" s="2" customFormat="1">
      <c r="A364" s="40"/>
      <c r="B364" s="41"/>
      <c r="C364" s="42"/>
      <c r="D364" s="219" t="s">
        <v>149</v>
      </c>
      <c r="E364" s="42"/>
      <c r="F364" s="220" t="s">
        <v>421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149</v>
      </c>
      <c r="AU364" s="19" t="s">
        <v>87</v>
      </c>
    </row>
    <row r="365" s="2" customFormat="1">
      <c r="A365" s="40"/>
      <c r="B365" s="41"/>
      <c r="C365" s="42"/>
      <c r="D365" s="219" t="s">
        <v>151</v>
      </c>
      <c r="E365" s="42"/>
      <c r="F365" s="224" t="s">
        <v>415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151</v>
      </c>
      <c r="AU365" s="19" t="s">
        <v>87</v>
      </c>
    </row>
    <row r="366" s="13" customFormat="1">
      <c r="A366" s="13"/>
      <c r="B366" s="225"/>
      <c r="C366" s="226"/>
      <c r="D366" s="219" t="s">
        <v>178</v>
      </c>
      <c r="E366" s="227" t="s">
        <v>75</v>
      </c>
      <c r="F366" s="228" t="s">
        <v>422</v>
      </c>
      <c r="G366" s="226"/>
      <c r="H366" s="229">
        <v>156.43799999999999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178</v>
      </c>
      <c r="AU366" s="235" t="s">
        <v>87</v>
      </c>
      <c r="AV366" s="13" t="s">
        <v>87</v>
      </c>
      <c r="AW366" s="13" t="s">
        <v>38</v>
      </c>
      <c r="AX366" s="13" t="s">
        <v>77</v>
      </c>
      <c r="AY366" s="235" t="s">
        <v>140</v>
      </c>
    </row>
    <row r="367" s="13" customFormat="1">
      <c r="A367" s="13"/>
      <c r="B367" s="225"/>
      <c r="C367" s="226"/>
      <c r="D367" s="219" t="s">
        <v>178</v>
      </c>
      <c r="E367" s="227" t="s">
        <v>75</v>
      </c>
      <c r="F367" s="228" t="s">
        <v>423</v>
      </c>
      <c r="G367" s="226"/>
      <c r="H367" s="229">
        <v>1.74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178</v>
      </c>
      <c r="AU367" s="235" t="s">
        <v>87</v>
      </c>
      <c r="AV367" s="13" t="s">
        <v>87</v>
      </c>
      <c r="AW367" s="13" t="s">
        <v>38</v>
      </c>
      <c r="AX367" s="13" t="s">
        <v>77</v>
      </c>
      <c r="AY367" s="235" t="s">
        <v>140</v>
      </c>
    </row>
    <row r="368" s="13" customFormat="1">
      <c r="A368" s="13"/>
      <c r="B368" s="225"/>
      <c r="C368" s="226"/>
      <c r="D368" s="219" t="s">
        <v>178</v>
      </c>
      <c r="E368" s="227" t="s">
        <v>75</v>
      </c>
      <c r="F368" s="228" t="s">
        <v>424</v>
      </c>
      <c r="G368" s="226"/>
      <c r="H368" s="229">
        <v>45.590000000000003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178</v>
      </c>
      <c r="AU368" s="235" t="s">
        <v>87</v>
      </c>
      <c r="AV368" s="13" t="s">
        <v>87</v>
      </c>
      <c r="AW368" s="13" t="s">
        <v>38</v>
      </c>
      <c r="AX368" s="13" t="s">
        <v>77</v>
      </c>
      <c r="AY368" s="235" t="s">
        <v>140</v>
      </c>
    </row>
    <row r="369" s="13" customFormat="1">
      <c r="A369" s="13"/>
      <c r="B369" s="225"/>
      <c r="C369" s="226"/>
      <c r="D369" s="219" t="s">
        <v>178</v>
      </c>
      <c r="E369" s="227" t="s">
        <v>75</v>
      </c>
      <c r="F369" s="228" t="s">
        <v>425</v>
      </c>
      <c r="G369" s="226"/>
      <c r="H369" s="229">
        <v>19.032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178</v>
      </c>
      <c r="AU369" s="235" t="s">
        <v>87</v>
      </c>
      <c r="AV369" s="13" t="s">
        <v>87</v>
      </c>
      <c r="AW369" s="13" t="s">
        <v>38</v>
      </c>
      <c r="AX369" s="13" t="s">
        <v>77</v>
      </c>
      <c r="AY369" s="235" t="s">
        <v>140</v>
      </c>
    </row>
    <row r="370" s="13" customFormat="1">
      <c r="A370" s="13"/>
      <c r="B370" s="225"/>
      <c r="C370" s="226"/>
      <c r="D370" s="219" t="s">
        <v>178</v>
      </c>
      <c r="E370" s="227" t="s">
        <v>75</v>
      </c>
      <c r="F370" s="228" t="s">
        <v>426</v>
      </c>
      <c r="G370" s="226"/>
      <c r="H370" s="229">
        <v>7.7999999999999998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178</v>
      </c>
      <c r="AU370" s="235" t="s">
        <v>87</v>
      </c>
      <c r="AV370" s="13" t="s">
        <v>87</v>
      </c>
      <c r="AW370" s="13" t="s">
        <v>38</v>
      </c>
      <c r="AX370" s="13" t="s">
        <v>77</v>
      </c>
      <c r="AY370" s="235" t="s">
        <v>140</v>
      </c>
    </row>
    <row r="371" s="13" customFormat="1">
      <c r="A371" s="13"/>
      <c r="B371" s="225"/>
      <c r="C371" s="226"/>
      <c r="D371" s="219" t="s">
        <v>178</v>
      </c>
      <c r="E371" s="227" t="s">
        <v>75</v>
      </c>
      <c r="F371" s="228" t="s">
        <v>427</v>
      </c>
      <c r="G371" s="226"/>
      <c r="H371" s="229">
        <v>1.692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178</v>
      </c>
      <c r="AU371" s="235" t="s">
        <v>87</v>
      </c>
      <c r="AV371" s="13" t="s">
        <v>87</v>
      </c>
      <c r="AW371" s="13" t="s">
        <v>38</v>
      </c>
      <c r="AX371" s="13" t="s">
        <v>77</v>
      </c>
      <c r="AY371" s="235" t="s">
        <v>140</v>
      </c>
    </row>
    <row r="372" s="13" customFormat="1">
      <c r="A372" s="13"/>
      <c r="B372" s="225"/>
      <c r="C372" s="226"/>
      <c r="D372" s="219" t="s">
        <v>178</v>
      </c>
      <c r="E372" s="227" t="s">
        <v>75</v>
      </c>
      <c r="F372" s="228" t="s">
        <v>428</v>
      </c>
      <c r="G372" s="226"/>
      <c r="H372" s="229">
        <v>0.59999999999999998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178</v>
      </c>
      <c r="AU372" s="235" t="s">
        <v>87</v>
      </c>
      <c r="AV372" s="13" t="s">
        <v>87</v>
      </c>
      <c r="AW372" s="13" t="s">
        <v>38</v>
      </c>
      <c r="AX372" s="13" t="s">
        <v>77</v>
      </c>
      <c r="AY372" s="235" t="s">
        <v>140</v>
      </c>
    </row>
    <row r="373" s="13" customFormat="1">
      <c r="A373" s="13"/>
      <c r="B373" s="225"/>
      <c r="C373" s="226"/>
      <c r="D373" s="219" t="s">
        <v>178</v>
      </c>
      <c r="E373" s="227" t="s">
        <v>75</v>
      </c>
      <c r="F373" s="228" t="s">
        <v>429</v>
      </c>
      <c r="G373" s="226"/>
      <c r="H373" s="229">
        <v>0.26300000000000001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178</v>
      </c>
      <c r="AU373" s="235" t="s">
        <v>87</v>
      </c>
      <c r="AV373" s="13" t="s">
        <v>87</v>
      </c>
      <c r="AW373" s="13" t="s">
        <v>38</v>
      </c>
      <c r="AX373" s="13" t="s">
        <v>77</v>
      </c>
      <c r="AY373" s="235" t="s">
        <v>140</v>
      </c>
    </row>
    <row r="374" s="16" customFormat="1">
      <c r="A374" s="16"/>
      <c r="B374" s="257"/>
      <c r="C374" s="258"/>
      <c r="D374" s="219" t="s">
        <v>178</v>
      </c>
      <c r="E374" s="259" t="s">
        <v>75</v>
      </c>
      <c r="F374" s="260" t="s">
        <v>254</v>
      </c>
      <c r="G374" s="258"/>
      <c r="H374" s="261">
        <v>233.155</v>
      </c>
      <c r="I374" s="262"/>
      <c r="J374" s="258"/>
      <c r="K374" s="258"/>
      <c r="L374" s="263"/>
      <c r="M374" s="264"/>
      <c r="N374" s="265"/>
      <c r="O374" s="265"/>
      <c r="P374" s="265"/>
      <c r="Q374" s="265"/>
      <c r="R374" s="265"/>
      <c r="S374" s="265"/>
      <c r="T374" s="26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67" t="s">
        <v>178</v>
      </c>
      <c r="AU374" s="267" t="s">
        <v>87</v>
      </c>
      <c r="AV374" s="16" t="s">
        <v>147</v>
      </c>
      <c r="AW374" s="16" t="s">
        <v>38</v>
      </c>
      <c r="AX374" s="16" t="s">
        <v>85</v>
      </c>
      <c r="AY374" s="267" t="s">
        <v>140</v>
      </c>
    </row>
    <row r="375" s="2" customFormat="1" ht="16.5" customHeight="1">
      <c r="A375" s="40"/>
      <c r="B375" s="41"/>
      <c r="C375" s="206" t="s">
        <v>430</v>
      </c>
      <c r="D375" s="206" t="s">
        <v>142</v>
      </c>
      <c r="E375" s="207" t="s">
        <v>431</v>
      </c>
      <c r="F375" s="208" t="s">
        <v>432</v>
      </c>
      <c r="G375" s="209" t="s">
        <v>174</v>
      </c>
      <c r="H375" s="210">
        <v>14.869999999999999</v>
      </c>
      <c r="I375" s="211"/>
      <c r="J375" s="212">
        <f>ROUND(I375*H375,2)</f>
        <v>0</v>
      </c>
      <c r="K375" s="208" t="s">
        <v>146</v>
      </c>
      <c r="L375" s="46"/>
      <c r="M375" s="213" t="s">
        <v>75</v>
      </c>
      <c r="N375" s="214" t="s">
        <v>47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147</v>
      </c>
      <c r="AT375" s="217" t="s">
        <v>142</v>
      </c>
      <c r="AU375" s="217" t="s">
        <v>87</v>
      </c>
      <c r="AY375" s="19" t="s">
        <v>140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85</v>
      </c>
      <c r="BK375" s="218">
        <f>ROUND(I375*H375,2)</f>
        <v>0</v>
      </c>
      <c r="BL375" s="19" t="s">
        <v>147</v>
      </c>
      <c r="BM375" s="217" t="s">
        <v>433</v>
      </c>
    </row>
    <row r="376" s="2" customFormat="1">
      <c r="A376" s="40"/>
      <c r="B376" s="41"/>
      <c r="C376" s="42"/>
      <c r="D376" s="219" t="s">
        <v>149</v>
      </c>
      <c r="E376" s="42"/>
      <c r="F376" s="220" t="s">
        <v>434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149</v>
      </c>
      <c r="AU376" s="19" t="s">
        <v>87</v>
      </c>
    </row>
    <row r="377" s="2" customFormat="1">
      <c r="A377" s="40"/>
      <c r="B377" s="41"/>
      <c r="C377" s="42"/>
      <c r="D377" s="219" t="s">
        <v>151</v>
      </c>
      <c r="E377" s="42"/>
      <c r="F377" s="224" t="s">
        <v>435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151</v>
      </c>
      <c r="AU377" s="19" t="s">
        <v>87</v>
      </c>
    </row>
    <row r="378" s="13" customFormat="1">
      <c r="A378" s="13"/>
      <c r="B378" s="225"/>
      <c r="C378" s="226"/>
      <c r="D378" s="219" t="s">
        <v>178</v>
      </c>
      <c r="E378" s="227" t="s">
        <v>75</v>
      </c>
      <c r="F378" s="228" t="s">
        <v>436</v>
      </c>
      <c r="G378" s="226"/>
      <c r="H378" s="229">
        <v>0.029999999999999999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178</v>
      </c>
      <c r="AU378" s="235" t="s">
        <v>87</v>
      </c>
      <c r="AV378" s="13" t="s">
        <v>87</v>
      </c>
      <c r="AW378" s="13" t="s">
        <v>38</v>
      </c>
      <c r="AX378" s="13" t="s">
        <v>77</v>
      </c>
      <c r="AY378" s="235" t="s">
        <v>140</v>
      </c>
    </row>
    <row r="379" s="13" customFormat="1">
      <c r="A379" s="13"/>
      <c r="B379" s="225"/>
      <c r="C379" s="226"/>
      <c r="D379" s="219" t="s">
        <v>178</v>
      </c>
      <c r="E379" s="227" t="s">
        <v>75</v>
      </c>
      <c r="F379" s="228" t="s">
        <v>437</v>
      </c>
      <c r="G379" s="226"/>
      <c r="H379" s="229">
        <v>0.17999999999999999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178</v>
      </c>
      <c r="AU379" s="235" t="s">
        <v>87</v>
      </c>
      <c r="AV379" s="13" t="s">
        <v>87</v>
      </c>
      <c r="AW379" s="13" t="s">
        <v>38</v>
      </c>
      <c r="AX379" s="13" t="s">
        <v>77</v>
      </c>
      <c r="AY379" s="235" t="s">
        <v>140</v>
      </c>
    </row>
    <row r="380" s="13" customFormat="1">
      <c r="A380" s="13"/>
      <c r="B380" s="225"/>
      <c r="C380" s="226"/>
      <c r="D380" s="219" t="s">
        <v>178</v>
      </c>
      <c r="E380" s="227" t="s">
        <v>75</v>
      </c>
      <c r="F380" s="228" t="s">
        <v>438</v>
      </c>
      <c r="G380" s="226"/>
      <c r="H380" s="229">
        <v>0.070000000000000007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178</v>
      </c>
      <c r="AU380" s="235" t="s">
        <v>87</v>
      </c>
      <c r="AV380" s="13" t="s">
        <v>87</v>
      </c>
      <c r="AW380" s="13" t="s">
        <v>38</v>
      </c>
      <c r="AX380" s="13" t="s">
        <v>77</v>
      </c>
      <c r="AY380" s="235" t="s">
        <v>140</v>
      </c>
    </row>
    <row r="381" s="13" customFormat="1">
      <c r="A381" s="13"/>
      <c r="B381" s="225"/>
      <c r="C381" s="226"/>
      <c r="D381" s="219" t="s">
        <v>178</v>
      </c>
      <c r="E381" s="227" t="s">
        <v>75</v>
      </c>
      <c r="F381" s="228" t="s">
        <v>439</v>
      </c>
      <c r="G381" s="226"/>
      <c r="H381" s="229">
        <v>0.28000000000000003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178</v>
      </c>
      <c r="AU381" s="235" t="s">
        <v>87</v>
      </c>
      <c r="AV381" s="13" t="s">
        <v>87</v>
      </c>
      <c r="AW381" s="13" t="s">
        <v>38</v>
      </c>
      <c r="AX381" s="13" t="s">
        <v>77</v>
      </c>
      <c r="AY381" s="235" t="s">
        <v>140</v>
      </c>
    </row>
    <row r="382" s="13" customFormat="1">
      <c r="A382" s="13"/>
      <c r="B382" s="225"/>
      <c r="C382" s="226"/>
      <c r="D382" s="219" t="s">
        <v>178</v>
      </c>
      <c r="E382" s="227" t="s">
        <v>75</v>
      </c>
      <c r="F382" s="228" t="s">
        <v>440</v>
      </c>
      <c r="G382" s="226"/>
      <c r="H382" s="229">
        <v>1.1699999999999999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178</v>
      </c>
      <c r="AU382" s="235" t="s">
        <v>87</v>
      </c>
      <c r="AV382" s="13" t="s">
        <v>87</v>
      </c>
      <c r="AW382" s="13" t="s">
        <v>38</v>
      </c>
      <c r="AX382" s="13" t="s">
        <v>77</v>
      </c>
      <c r="AY382" s="235" t="s">
        <v>140</v>
      </c>
    </row>
    <row r="383" s="13" customFormat="1">
      <c r="A383" s="13"/>
      <c r="B383" s="225"/>
      <c r="C383" s="226"/>
      <c r="D383" s="219" t="s">
        <v>178</v>
      </c>
      <c r="E383" s="227" t="s">
        <v>75</v>
      </c>
      <c r="F383" s="228" t="s">
        <v>441</v>
      </c>
      <c r="G383" s="226"/>
      <c r="H383" s="229">
        <v>1.1399999999999999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178</v>
      </c>
      <c r="AU383" s="235" t="s">
        <v>87</v>
      </c>
      <c r="AV383" s="13" t="s">
        <v>87</v>
      </c>
      <c r="AW383" s="13" t="s">
        <v>38</v>
      </c>
      <c r="AX383" s="13" t="s">
        <v>77</v>
      </c>
      <c r="AY383" s="235" t="s">
        <v>140</v>
      </c>
    </row>
    <row r="384" s="13" customFormat="1">
      <c r="A384" s="13"/>
      <c r="B384" s="225"/>
      <c r="C384" s="226"/>
      <c r="D384" s="219" t="s">
        <v>178</v>
      </c>
      <c r="E384" s="227" t="s">
        <v>75</v>
      </c>
      <c r="F384" s="228" t="s">
        <v>442</v>
      </c>
      <c r="G384" s="226"/>
      <c r="H384" s="229">
        <v>1.71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178</v>
      </c>
      <c r="AU384" s="235" t="s">
        <v>87</v>
      </c>
      <c r="AV384" s="13" t="s">
        <v>87</v>
      </c>
      <c r="AW384" s="13" t="s">
        <v>38</v>
      </c>
      <c r="AX384" s="13" t="s">
        <v>77</v>
      </c>
      <c r="AY384" s="235" t="s">
        <v>140</v>
      </c>
    </row>
    <row r="385" s="13" customFormat="1">
      <c r="A385" s="13"/>
      <c r="B385" s="225"/>
      <c r="C385" s="226"/>
      <c r="D385" s="219" t="s">
        <v>178</v>
      </c>
      <c r="E385" s="227" t="s">
        <v>75</v>
      </c>
      <c r="F385" s="228" t="s">
        <v>443</v>
      </c>
      <c r="G385" s="226"/>
      <c r="H385" s="229">
        <v>0.83999999999999997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178</v>
      </c>
      <c r="AU385" s="235" t="s">
        <v>87</v>
      </c>
      <c r="AV385" s="13" t="s">
        <v>87</v>
      </c>
      <c r="AW385" s="13" t="s">
        <v>38</v>
      </c>
      <c r="AX385" s="13" t="s">
        <v>77</v>
      </c>
      <c r="AY385" s="235" t="s">
        <v>140</v>
      </c>
    </row>
    <row r="386" s="13" customFormat="1">
      <c r="A386" s="13"/>
      <c r="B386" s="225"/>
      <c r="C386" s="226"/>
      <c r="D386" s="219" t="s">
        <v>178</v>
      </c>
      <c r="E386" s="227" t="s">
        <v>75</v>
      </c>
      <c r="F386" s="228" t="s">
        <v>444</v>
      </c>
      <c r="G386" s="226"/>
      <c r="H386" s="229">
        <v>1.1699999999999999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178</v>
      </c>
      <c r="AU386" s="235" t="s">
        <v>87</v>
      </c>
      <c r="AV386" s="13" t="s">
        <v>87</v>
      </c>
      <c r="AW386" s="13" t="s">
        <v>38</v>
      </c>
      <c r="AX386" s="13" t="s">
        <v>77</v>
      </c>
      <c r="AY386" s="235" t="s">
        <v>140</v>
      </c>
    </row>
    <row r="387" s="13" customFormat="1">
      <c r="A387" s="13"/>
      <c r="B387" s="225"/>
      <c r="C387" s="226"/>
      <c r="D387" s="219" t="s">
        <v>178</v>
      </c>
      <c r="E387" s="227" t="s">
        <v>75</v>
      </c>
      <c r="F387" s="228" t="s">
        <v>445</v>
      </c>
      <c r="G387" s="226"/>
      <c r="H387" s="229">
        <v>8.2799999999999994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178</v>
      </c>
      <c r="AU387" s="235" t="s">
        <v>87</v>
      </c>
      <c r="AV387" s="13" t="s">
        <v>87</v>
      </c>
      <c r="AW387" s="13" t="s">
        <v>38</v>
      </c>
      <c r="AX387" s="13" t="s">
        <v>77</v>
      </c>
      <c r="AY387" s="235" t="s">
        <v>140</v>
      </c>
    </row>
    <row r="388" s="16" customFormat="1">
      <c r="A388" s="16"/>
      <c r="B388" s="257"/>
      <c r="C388" s="258"/>
      <c r="D388" s="219" t="s">
        <v>178</v>
      </c>
      <c r="E388" s="259" t="s">
        <v>75</v>
      </c>
      <c r="F388" s="260" t="s">
        <v>254</v>
      </c>
      <c r="G388" s="258"/>
      <c r="H388" s="261">
        <v>14.869999999999999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67" t="s">
        <v>178</v>
      </c>
      <c r="AU388" s="267" t="s">
        <v>87</v>
      </c>
      <c r="AV388" s="16" t="s">
        <v>147</v>
      </c>
      <c r="AW388" s="16" t="s">
        <v>38</v>
      </c>
      <c r="AX388" s="16" t="s">
        <v>85</v>
      </c>
      <c r="AY388" s="267" t="s">
        <v>140</v>
      </c>
    </row>
    <row r="389" s="2" customFormat="1" ht="16.5" customHeight="1">
      <c r="A389" s="40"/>
      <c r="B389" s="41"/>
      <c r="C389" s="206" t="s">
        <v>446</v>
      </c>
      <c r="D389" s="206" t="s">
        <v>142</v>
      </c>
      <c r="E389" s="207" t="s">
        <v>447</v>
      </c>
      <c r="F389" s="208" t="s">
        <v>448</v>
      </c>
      <c r="G389" s="209" t="s">
        <v>174</v>
      </c>
      <c r="H389" s="210">
        <v>1.4039999999999999</v>
      </c>
      <c r="I389" s="211"/>
      <c r="J389" s="212">
        <f>ROUND(I389*H389,2)</f>
        <v>0</v>
      </c>
      <c r="K389" s="208" t="s">
        <v>146</v>
      </c>
      <c r="L389" s="46"/>
      <c r="M389" s="213" t="s">
        <v>75</v>
      </c>
      <c r="N389" s="214" t="s">
        <v>47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147</v>
      </c>
      <c r="AT389" s="217" t="s">
        <v>142</v>
      </c>
      <c r="AU389" s="217" t="s">
        <v>87</v>
      </c>
      <c r="AY389" s="19" t="s">
        <v>140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85</v>
      </c>
      <c r="BK389" s="218">
        <f>ROUND(I389*H389,2)</f>
        <v>0</v>
      </c>
      <c r="BL389" s="19" t="s">
        <v>147</v>
      </c>
      <c r="BM389" s="217" t="s">
        <v>449</v>
      </c>
    </row>
    <row r="390" s="2" customFormat="1">
      <c r="A390" s="40"/>
      <c r="B390" s="41"/>
      <c r="C390" s="42"/>
      <c r="D390" s="219" t="s">
        <v>149</v>
      </c>
      <c r="E390" s="42"/>
      <c r="F390" s="220" t="s">
        <v>450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149</v>
      </c>
      <c r="AU390" s="19" t="s">
        <v>87</v>
      </c>
    </row>
    <row r="391" s="2" customFormat="1">
      <c r="A391" s="40"/>
      <c r="B391" s="41"/>
      <c r="C391" s="42"/>
      <c r="D391" s="219" t="s">
        <v>151</v>
      </c>
      <c r="E391" s="42"/>
      <c r="F391" s="224" t="s">
        <v>435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151</v>
      </c>
      <c r="AU391" s="19" t="s">
        <v>87</v>
      </c>
    </row>
    <row r="392" s="13" customFormat="1">
      <c r="A392" s="13"/>
      <c r="B392" s="225"/>
      <c r="C392" s="226"/>
      <c r="D392" s="219" t="s">
        <v>178</v>
      </c>
      <c r="E392" s="227" t="s">
        <v>75</v>
      </c>
      <c r="F392" s="228" t="s">
        <v>451</v>
      </c>
      <c r="G392" s="226"/>
      <c r="H392" s="229">
        <v>1.4039999999999999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178</v>
      </c>
      <c r="AU392" s="235" t="s">
        <v>87</v>
      </c>
      <c r="AV392" s="13" t="s">
        <v>87</v>
      </c>
      <c r="AW392" s="13" t="s">
        <v>38</v>
      </c>
      <c r="AX392" s="13" t="s">
        <v>77</v>
      </c>
      <c r="AY392" s="235" t="s">
        <v>140</v>
      </c>
    </row>
    <row r="393" s="16" customFormat="1">
      <c r="A393" s="16"/>
      <c r="B393" s="257"/>
      <c r="C393" s="258"/>
      <c r="D393" s="219" t="s">
        <v>178</v>
      </c>
      <c r="E393" s="259" t="s">
        <v>75</v>
      </c>
      <c r="F393" s="260" t="s">
        <v>254</v>
      </c>
      <c r="G393" s="258"/>
      <c r="H393" s="261">
        <v>1.4039999999999999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67" t="s">
        <v>178</v>
      </c>
      <c r="AU393" s="267" t="s">
        <v>87</v>
      </c>
      <c r="AV393" s="16" t="s">
        <v>147</v>
      </c>
      <c r="AW393" s="16" t="s">
        <v>38</v>
      </c>
      <c r="AX393" s="16" t="s">
        <v>85</v>
      </c>
      <c r="AY393" s="267" t="s">
        <v>140</v>
      </c>
    </row>
    <row r="394" s="2" customFormat="1" ht="16.5" customHeight="1">
      <c r="A394" s="40"/>
      <c r="B394" s="41"/>
      <c r="C394" s="206" t="s">
        <v>452</v>
      </c>
      <c r="D394" s="206" t="s">
        <v>142</v>
      </c>
      <c r="E394" s="207" t="s">
        <v>453</v>
      </c>
      <c r="F394" s="208" t="s">
        <v>454</v>
      </c>
      <c r="G394" s="209" t="s">
        <v>218</v>
      </c>
      <c r="H394" s="210">
        <v>1.8600000000000001</v>
      </c>
      <c r="I394" s="211"/>
      <c r="J394" s="212">
        <f>ROUND(I394*H394,2)</f>
        <v>0</v>
      </c>
      <c r="K394" s="208" t="s">
        <v>146</v>
      </c>
      <c r="L394" s="46"/>
      <c r="M394" s="213" t="s">
        <v>75</v>
      </c>
      <c r="N394" s="214" t="s">
        <v>47</v>
      </c>
      <c r="O394" s="86"/>
      <c r="P394" s="215">
        <f>O394*H394</f>
        <v>0</v>
      </c>
      <c r="Q394" s="215">
        <v>0.0063200000000000001</v>
      </c>
      <c r="R394" s="215">
        <f>Q394*H394</f>
        <v>0.0117552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147</v>
      </c>
      <c r="AT394" s="217" t="s">
        <v>142</v>
      </c>
      <c r="AU394" s="217" t="s">
        <v>87</v>
      </c>
      <c r="AY394" s="19" t="s">
        <v>140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85</v>
      </c>
      <c r="BK394" s="218">
        <f>ROUND(I394*H394,2)</f>
        <v>0</v>
      </c>
      <c r="BL394" s="19" t="s">
        <v>147</v>
      </c>
      <c r="BM394" s="217" t="s">
        <v>455</v>
      </c>
    </row>
    <row r="395" s="2" customFormat="1">
      <c r="A395" s="40"/>
      <c r="B395" s="41"/>
      <c r="C395" s="42"/>
      <c r="D395" s="219" t="s">
        <v>149</v>
      </c>
      <c r="E395" s="42"/>
      <c r="F395" s="220" t="s">
        <v>456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149</v>
      </c>
      <c r="AU395" s="19" t="s">
        <v>87</v>
      </c>
    </row>
    <row r="396" s="13" customFormat="1">
      <c r="A396" s="13"/>
      <c r="B396" s="225"/>
      <c r="C396" s="226"/>
      <c r="D396" s="219" t="s">
        <v>178</v>
      </c>
      <c r="E396" s="227" t="s">
        <v>75</v>
      </c>
      <c r="F396" s="228" t="s">
        <v>457</v>
      </c>
      <c r="G396" s="226"/>
      <c r="H396" s="229">
        <v>1.8600000000000001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178</v>
      </c>
      <c r="AU396" s="235" t="s">
        <v>87</v>
      </c>
      <c r="AV396" s="13" t="s">
        <v>87</v>
      </c>
      <c r="AW396" s="13" t="s">
        <v>38</v>
      </c>
      <c r="AX396" s="13" t="s">
        <v>77</v>
      </c>
      <c r="AY396" s="235" t="s">
        <v>140</v>
      </c>
    </row>
    <row r="397" s="14" customFormat="1">
      <c r="A397" s="14"/>
      <c r="B397" s="236"/>
      <c r="C397" s="237"/>
      <c r="D397" s="219" t="s">
        <v>178</v>
      </c>
      <c r="E397" s="238" t="s">
        <v>75</v>
      </c>
      <c r="F397" s="239" t="s">
        <v>180</v>
      </c>
      <c r="G397" s="237"/>
      <c r="H397" s="240">
        <v>1.8600000000000001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178</v>
      </c>
      <c r="AU397" s="246" t="s">
        <v>87</v>
      </c>
      <c r="AV397" s="14" t="s">
        <v>157</v>
      </c>
      <c r="AW397" s="14" t="s">
        <v>38</v>
      </c>
      <c r="AX397" s="14" t="s">
        <v>85</v>
      </c>
      <c r="AY397" s="246" t="s">
        <v>140</v>
      </c>
    </row>
    <row r="398" s="2" customFormat="1" ht="16.5" customHeight="1">
      <c r="A398" s="40"/>
      <c r="B398" s="41"/>
      <c r="C398" s="206" t="s">
        <v>458</v>
      </c>
      <c r="D398" s="206" t="s">
        <v>142</v>
      </c>
      <c r="E398" s="207" t="s">
        <v>459</v>
      </c>
      <c r="F398" s="208" t="s">
        <v>460</v>
      </c>
      <c r="G398" s="209" t="s">
        <v>218</v>
      </c>
      <c r="H398" s="210">
        <v>51.917000000000002</v>
      </c>
      <c r="I398" s="211"/>
      <c r="J398" s="212">
        <f>ROUND(I398*H398,2)</f>
        <v>0</v>
      </c>
      <c r="K398" s="208" t="s">
        <v>146</v>
      </c>
      <c r="L398" s="46"/>
      <c r="M398" s="213" t="s">
        <v>75</v>
      </c>
      <c r="N398" s="214" t="s">
        <v>47</v>
      </c>
      <c r="O398" s="86"/>
      <c r="P398" s="215">
        <f>O398*H398</f>
        <v>0</v>
      </c>
      <c r="Q398" s="215">
        <v>0.0063899999999999998</v>
      </c>
      <c r="R398" s="215">
        <f>Q398*H398</f>
        <v>0.33174963000000002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147</v>
      </c>
      <c r="AT398" s="217" t="s">
        <v>142</v>
      </c>
      <c r="AU398" s="217" t="s">
        <v>87</v>
      </c>
      <c r="AY398" s="19" t="s">
        <v>140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85</v>
      </c>
      <c r="BK398" s="218">
        <f>ROUND(I398*H398,2)</f>
        <v>0</v>
      </c>
      <c r="BL398" s="19" t="s">
        <v>147</v>
      </c>
      <c r="BM398" s="217" t="s">
        <v>461</v>
      </c>
    </row>
    <row r="399" s="2" customFormat="1">
      <c r="A399" s="40"/>
      <c r="B399" s="41"/>
      <c r="C399" s="42"/>
      <c r="D399" s="219" t="s">
        <v>149</v>
      </c>
      <c r="E399" s="42"/>
      <c r="F399" s="220" t="s">
        <v>462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149</v>
      </c>
      <c r="AU399" s="19" t="s">
        <v>87</v>
      </c>
    </row>
    <row r="400" s="13" customFormat="1">
      <c r="A400" s="13"/>
      <c r="B400" s="225"/>
      <c r="C400" s="226"/>
      <c r="D400" s="219" t="s">
        <v>178</v>
      </c>
      <c r="E400" s="227" t="s">
        <v>75</v>
      </c>
      <c r="F400" s="228" t="s">
        <v>463</v>
      </c>
      <c r="G400" s="226"/>
      <c r="H400" s="229">
        <v>0.27600000000000002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178</v>
      </c>
      <c r="AU400" s="235" t="s">
        <v>87</v>
      </c>
      <c r="AV400" s="13" t="s">
        <v>87</v>
      </c>
      <c r="AW400" s="13" t="s">
        <v>38</v>
      </c>
      <c r="AX400" s="13" t="s">
        <v>77</v>
      </c>
      <c r="AY400" s="235" t="s">
        <v>140</v>
      </c>
    </row>
    <row r="401" s="13" customFormat="1">
      <c r="A401" s="13"/>
      <c r="B401" s="225"/>
      <c r="C401" s="226"/>
      <c r="D401" s="219" t="s">
        <v>178</v>
      </c>
      <c r="E401" s="227" t="s">
        <v>75</v>
      </c>
      <c r="F401" s="228" t="s">
        <v>464</v>
      </c>
      <c r="G401" s="226"/>
      <c r="H401" s="229">
        <v>0.94999999999999996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178</v>
      </c>
      <c r="AU401" s="235" t="s">
        <v>87</v>
      </c>
      <c r="AV401" s="13" t="s">
        <v>87</v>
      </c>
      <c r="AW401" s="13" t="s">
        <v>38</v>
      </c>
      <c r="AX401" s="13" t="s">
        <v>77</v>
      </c>
      <c r="AY401" s="235" t="s">
        <v>140</v>
      </c>
    </row>
    <row r="402" s="13" customFormat="1">
      <c r="A402" s="13"/>
      <c r="B402" s="225"/>
      <c r="C402" s="226"/>
      <c r="D402" s="219" t="s">
        <v>178</v>
      </c>
      <c r="E402" s="227" t="s">
        <v>75</v>
      </c>
      <c r="F402" s="228" t="s">
        <v>465</v>
      </c>
      <c r="G402" s="226"/>
      <c r="H402" s="229">
        <v>0.41399999999999998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178</v>
      </c>
      <c r="AU402" s="235" t="s">
        <v>87</v>
      </c>
      <c r="AV402" s="13" t="s">
        <v>87</v>
      </c>
      <c r="AW402" s="13" t="s">
        <v>38</v>
      </c>
      <c r="AX402" s="13" t="s">
        <v>77</v>
      </c>
      <c r="AY402" s="235" t="s">
        <v>140</v>
      </c>
    </row>
    <row r="403" s="13" customFormat="1">
      <c r="A403" s="13"/>
      <c r="B403" s="225"/>
      <c r="C403" s="226"/>
      <c r="D403" s="219" t="s">
        <v>178</v>
      </c>
      <c r="E403" s="227" t="s">
        <v>75</v>
      </c>
      <c r="F403" s="228" t="s">
        <v>466</v>
      </c>
      <c r="G403" s="226"/>
      <c r="H403" s="229">
        <v>1.2969999999999999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178</v>
      </c>
      <c r="AU403" s="235" t="s">
        <v>87</v>
      </c>
      <c r="AV403" s="13" t="s">
        <v>87</v>
      </c>
      <c r="AW403" s="13" t="s">
        <v>38</v>
      </c>
      <c r="AX403" s="13" t="s">
        <v>77</v>
      </c>
      <c r="AY403" s="235" t="s">
        <v>140</v>
      </c>
    </row>
    <row r="404" s="13" customFormat="1">
      <c r="A404" s="13"/>
      <c r="B404" s="225"/>
      <c r="C404" s="226"/>
      <c r="D404" s="219" t="s">
        <v>178</v>
      </c>
      <c r="E404" s="227" t="s">
        <v>75</v>
      </c>
      <c r="F404" s="228" t="s">
        <v>467</v>
      </c>
      <c r="G404" s="226"/>
      <c r="H404" s="229">
        <v>6.8250000000000002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178</v>
      </c>
      <c r="AU404" s="235" t="s">
        <v>87</v>
      </c>
      <c r="AV404" s="13" t="s">
        <v>87</v>
      </c>
      <c r="AW404" s="13" t="s">
        <v>38</v>
      </c>
      <c r="AX404" s="13" t="s">
        <v>77</v>
      </c>
      <c r="AY404" s="235" t="s">
        <v>140</v>
      </c>
    </row>
    <row r="405" s="13" customFormat="1">
      <c r="A405" s="13"/>
      <c r="B405" s="225"/>
      <c r="C405" s="226"/>
      <c r="D405" s="219" t="s">
        <v>178</v>
      </c>
      <c r="E405" s="227" t="s">
        <v>75</v>
      </c>
      <c r="F405" s="228" t="s">
        <v>468</v>
      </c>
      <c r="G405" s="226"/>
      <c r="H405" s="229">
        <v>4.8840000000000003</v>
      </c>
      <c r="I405" s="230"/>
      <c r="J405" s="226"/>
      <c r="K405" s="226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178</v>
      </c>
      <c r="AU405" s="235" t="s">
        <v>87</v>
      </c>
      <c r="AV405" s="13" t="s">
        <v>87</v>
      </c>
      <c r="AW405" s="13" t="s">
        <v>38</v>
      </c>
      <c r="AX405" s="13" t="s">
        <v>77</v>
      </c>
      <c r="AY405" s="235" t="s">
        <v>140</v>
      </c>
    </row>
    <row r="406" s="13" customFormat="1">
      <c r="A406" s="13"/>
      <c r="B406" s="225"/>
      <c r="C406" s="226"/>
      <c r="D406" s="219" t="s">
        <v>178</v>
      </c>
      <c r="E406" s="227" t="s">
        <v>75</v>
      </c>
      <c r="F406" s="228" t="s">
        <v>469</v>
      </c>
      <c r="G406" s="226"/>
      <c r="H406" s="229">
        <v>7.327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178</v>
      </c>
      <c r="AU406" s="235" t="s">
        <v>87</v>
      </c>
      <c r="AV406" s="13" t="s">
        <v>87</v>
      </c>
      <c r="AW406" s="13" t="s">
        <v>38</v>
      </c>
      <c r="AX406" s="13" t="s">
        <v>77</v>
      </c>
      <c r="AY406" s="235" t="s">
        <v>140</v>
      </c>
    </row>
    <row r="407" s="13" customFormat="1">
      <c r="A407" s="13"/>
      <c r="B407" s="225"/>
      <c r="C407" s="226"/>
      <c r="D407" s="219" t="s">
        <v>178</v>
      </c>
      <c r="E407" s="227" t="s">
        <v>75</v>
      </c>
      <c r="F407" s="228" t="s">
        <v>470</v>
      </c>
      <c r="G407" s="226"/>
      <c r="H407" s="229">
        <v>2.6469999999999998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178</v>
      </c>
      <c r="AU407" s="235" t="s">
        <v>87</v>
      </c>
      <c r="AV407" s="13" t="s">
        <v>87</v>
      </c>
      <c r="AW407" s="13" t="s">
        <v>38</v>
      </c>
      <c r="AX407" s="13" t="s">
        <v>77</v>
      </c>
      <c r="AY407" s="235" t="s">
        <v>140</v>
      </c>
    </row>
    <row r="408" s="13" customFormat="1">
      <c r="A408" s="13"/>
      <c r="B408" s="225"/>
      <c r="C408" s="226"/>
      <c r="D408" s="219" t="s">
        <v>178</v>
      </c>
      <c r="E408" s="227" t="s">
        <v>75</v>
      </c>
      <c r="F408" s="228" t="s">
        <v>471</v>
      </c>
      <c r="G408" s="226"/>
      <c r="H408" s="229">
        <v>3.1419999999999999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178</v>
      </c>
      <c r="AU408" s="235" t="s">
        <v>87</v>
      </c>
      <c r="AV408" s="13" t="s">
        <v>87</v>
      </c>
      <c r="AW408" s="13" t="s">
        <v>38</v>
      </c>
      <c r="AX408" s="13" t="s">
        <v>77</v>
      </c>
      <c r="AY408" s="235" t="s">
        <v>140</v>
      </c>
    </row>
    <row r="409" s="13" customFormat="1">
      <c r="A409" s="13"/>
      <c r="B409" s="225"/>
      <c r="C409" s="226"/>
      <c r="D409" s="219" t="s">
        <v>178</v>
      </c>
      <c r="E409" s="227" t="s">
        <v>75</v>
      </c>
      <c r="F409" s="228" t="s">
        <v>472</v>
      </c>
      <c r="G409" s="226"/>
      <c r="H409" s="229">
        <v>24.155000000000001</v>
      </c>
      <c r="I409" s="230"/>
      <c r="J409" s="226"/>
      <c r="K409" s="226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178</v>
      </c>
      <c r="AU409" s="235" t="s">
        <v>87</v>
      </c>
      <c r="AV409" s="13" t="s">
        <v>87</v>
      </c>
      <c r="AW409" s="13" t="s">
        <v>38</v>
      </c>
      <c r="AX409" s="13" t="s">
        <v>77</v>
      </c>
      <c r="AY409" s="235" t="s">
        <v>140</v>
      </c>
    </row>
    <row r="410" s="16" customFormat="1">
      <c r="A410" s="16"/>
      <c r="B410" s="257"/>
      <c r="C410" s="258"/>
      <c r="D410" s="219" t="s">
        <v>178</v>
      </c>
      <c r="E410" s="259" t="s">
        <v>75</v>
      </c>
      <c r="F410" s="260" t="s">
        <v>254</v>
      </c>
      <c r="G410" s="258"/>
      <c r="H410" s="261">
        <v>51.917000000000002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67" t="s">
        <v>178</v>
      </c>
      <c r="AU410" s="267" t="s">
        <v>87</v>
      </c>
      <c r="AV410" s="16" t="s">
        <v>147</v>
      </c>
      <c r="AW410" s="16" t="s">
        <v>38</v>
      </c>
      <c r="AX410" s="16" t="s">
        <v>85</v>
      </c>
      <c r="AY410" s="267" t="s">
        <v>140</v>
      </c>
    </row>
    <row r="411" s="2" customFormat="1" ht="16.5" customHeight="1">
      <c r="A411" s="40"/>
      <c r="B411" s="41"/>
      <c r="C411" s="206" t="s">
        <v>473</v>
      </c>
      <c r="D411" s="206" t="s">
        <v>142</v>
      </c>
      <c r="E411" s="207" t="s">
        <v>474</v>
      </c>
      <c r="F411" s="208" t="s">
        <v>475</v>
      </c>
      <c r="G411" s="209" t="s">
        <v>309</v>
      </c>
      <c r="H411" s="210">
        <v>0.056000000000000001</v>
      </c>
      <c r="I411" s="211"/>
      <c r="J411" s="212">
        <f>ROUND(I411*H411,2)</f>
        <v>0</v>
      </c>
      <c r="K411" s="208" t="s">
        <v>146</v>
      </c>
      <c r="L411" s="46"/>
      <c r="M411" s="213" t="s">
        <v>75</v>
      </c>
      <c r="N411" s="214" t="s">
        <v>47</v>
      </c>
      <c r="O411" s="86"/>
      <c r="P411" s="215">
        <f>O411*H411</f>
        <v>0</v>
      </c>
      <c r="Q411" s="215">
        <v>1.0608</v>
      </c>
      <c r="R411" s="215">
        <f>Q411*H411</f>
        <v>0.059404800000000001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147</v>
      </c>
      <c r="AT411" s="217" t="s">
        <v>142</v>
      </c>
      <c r="AU411" s="217" t="s">
        <v>87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85</v>
      </c>
      <c r="BK411" s="218">
        <f>ROUND(I411*H411,2)</f>
        <v>0</v>
      </c>
      <c r="BL411" s="19" t="s">
        <v>147</v>
      </c>
      <c r="BM411" s="217" t="s">
        <v>476</v>
      </c>
    </row>
    <row r="412" s="2" customFormat="1">
      <c r="A412" s="40"/>
      <c r="B412" s="41"/>
      <c r="C412" s="42"/>
      <c r="D412" s="219" t="s">
        <v>149</v>
      </c>
      <c r="E412" s="42"/>
      <c r="F412" s="220" t="s">
        <v>477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149</v>
      </c>
      <c r="AU412" s="19" t="s">
        <v>87</v>
      </c>
    </row>
    <row r="413" s="13" customFormat="1">
      <c r="A413" s="13"/>
      <c r="B413" s="225"/>
      <c r="C413" s="226"/>
      <c r="D413" s="219" t="s">
        <v>178</v>
      </c>
      <c r="E413" s="227" t="s">
        <v>75</v>
      </c>
      <c r="F413" s="228" t="s">
        <v>478</v>
      </c>
      <c r="G413" s="226"/>
      <c r="H413" s="229">
        <v>0.056000000000000001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178</v>
      </c>
      <c r="AU413" s="235" t="s">
        <v>87</v>
      </c>
      <c r="AV413" s="13" t="s">
        <v>87</v>
      </c>
      <c r="AW413" s="13" t="s">
        <v>38</v>
      </c>
      <c r="AX413" s="13" t="s">
        <v>85</v>
      </c>
      <c r="AY413" s="235" t="s">
        <v>140</v>
      </c>
    </row>
    <row r="414" s="12" customFormat="1" ht="22.8" customHeight="1">
      <c r="A414" s="12"/>
      <c r="B414" s="190"/>
      <c r="C414" s="191"/>
      <c r="D414" s="192" t="s">
        <v>76</v>
      </c>
      <c r="E414" s="204" t="s">
        <v>189</v>
      </c>
      <c r="F414" s="204" t="s">
        <v>479</v>
      </c>
      <c r="G414" s="191"/>
      <c r="H414" s="191"/>
      <c r="I414" s="194"/>
      <c r="J414" s="205">
        <f>BK414</f>
        <v>0</v>
      </c>
      <c r="K414" s="191"/>
      <c r="L414" s="196"/>
      <c r="M414" s="197"/>
      <c r="N414" s="198"/>
      <c r="O414" s="198"/>
      <c r="P414" s="199">
        <f>P415+SUM(P416:P649)</f>
        <v>0</v>
      </c>
      <c r="Q414" s="198"/>
      <c r="R414" s="199">
        <f>R415+SUM(R416:R649)</f>
        <v>70.399296199999995</v>
      </c>
      <c r="S414" s="198"/>
      <c r="T414" s="200">
        <f>T415+SUM(T416:T649)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1" t="s">
        <v>85</v>
      </c>
      <c r="AT414" s="202" t="s">
        <v>76</v>
      </c>
      <c r="AU414" s="202" t="s">
        <v>85</v>
      </c>
      <c r="AY414" s="201" t="s">
        <v>140</v>
      </c>
      <c r="BK414" s="203">
        <f>BK415+SUM(BK416:BK649)</f>
        <v>0</v>
      </c>
    </row>
    <row r="415" s="2" customFormat="1" ht="16.5" customHeight="1">
      <c r="A415" s="40"/>
      <c r="B415" s="41"/>
      <c r="C415" s="206" t="s">
        <v>480</v>
      </c>
      <c r="D415" s="206" t="s">
        <v>142</v>
      </c>
      <c r="E415" s="207" t="s">
        <v>481</v>
      </c>
      <c r="F415" s="208" t="s">
        <v>482</v>
      </c>
      <c r="G415" s="209" t="s">
        <v>483</v>
      </c>
      <c r="H415" s="210">
        <v>10</v>
      </c>
      <c r="I415" s="211"/>
      <c r="J415" s="212">
        <f>ROUND(I415*H415,2)</f>
        <v>0</v>
      </c>
      <c r="K415" s="208" t="s">
        <v>75</v>
      </c>
      <c r="L415" s="46"/>
      <c r="M415" s="213" t="s">
        <v>75</v>
      </c>
      <c r="N415" s="214" t="s">
        <v>47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147</v>
      </c>
      <c r="AT415" s="217" t="s">
        <v>142</v>
      </c>
      <c r="AU415" s="217" t="s">
        <v>87</v>
      </c>
      <c r="AY415" s="19" t="s">
        <v>140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85</v>
      </c>
      <c r="BK415" s="218">
        <f>ROUND(I415*H415,2)</f>
        <v>0</v>
      </c>
      <c r="BL415" s="19" t="s">
        <v>147</v>
      </c>
      <c r="BM415" s="217" t="s">
        <v>484</v>
      </c>
    </row>
    <row r="416" s="2" customFormat="1">
      <c r="A416" s="40"/>
      <c r="B416" s="41"/>
      <c r="C416" s="42"/>
      <c r="D416" s="219" t="s">
        <v>149</v>
      </c>
      <c r="E416" s="42"/>
      <c r="F416" s="220" t="s">
        <v>482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149</v>
      </c>
      <c r="AU416" s="19" t="s">
        <v>87</v>
      </c>
    </row>
    <row r="417" s="2" customFormat="1" ht="16.5" customHeight="1">
      <c r="A417" s="40"/>
      <c r="B417" s="41"/>
      <c r="C417" s="206" t="s">
        <v>485</v>
      </c>
      <c r="D417" s="206" t="s">
        <v>142</v>
      </c>
      <c r="E417" s="207" t="s">
        <v>486</v>
      </c>
      <c r="F417" s="208" t="s">
        <v>487</v>
      </c>
      <c r="G417" s="209" t="s">
        <v>483</v>
      </c>
      <c r="H417" s="210">
        <v>5</v>
      </c>
      <c r="I417" s="211"/>
      <c r="J417" s="212">
        <f>ROUND(I417*H417,2)</f>
        <v>0</v>
      </c>
      <c r="K417" s="208" t="s">
        <v>75</v>
      </c>
      <c r="L417" s="46"/>
      <c r="M417" s="213" t="s">
        <v>75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147</v>
      </c>
      <c r="AT417" s="217" t="s">
        <v>142</v>
      </c>
      <c r="AU417" s="217" t="s">
        <v>87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85</v>
      </c>
      <c r="BK417" s="218">
        <f>ROUND(I417*H417,2)</f>
        <v>0</v>
      </c>
      <c r="BL417" s="19" t="s">
        <v>147</v>
      </c>
      <c r="BM417" s="217" t="s">
        <v>488</v>
      </c>
    </row>
    <row r="418" s="2" customFormat="1">
      <c r="A418" s="40"/>
      <c r="B418" s="41"/>
      <c r="C418" s="42"/>
      <c r="D418" s="219" t="s">
        <v>149</v>
      </c>
      <c r="E418" s="42"/>
      <c r="F418" s="220" t="s">
        <v>487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149</v>
      </c>
      <c r="AU418" s="19" t="s">
        <v>87</v>
      </c>
    </row>
    <row r="419" s="2" customFormat="1" ht="16.5" customHeight="1">
      <c r="A419" s="40"/>
      <c r="B419" s="41"/>
      <c r="C419" s="206" t="s">
        <v>489</v>
      </c>
      <c r="D419" s="206" t="s">
        <v>142</v>
      </c>
      <c r="E419" s="207" t="s">
        <v>490</v>
      </c>
      <c r="F419" s="208" t="s">
        <v>491</v>
      </c>
      <c r="G419" s="209" t="s">
        <v>483</v>
      </c>
      <c r="H419" s="210">
        <v>12</v>
      </c>
      <c r="I419" s="211"/>
      <c r="J419" s="212">
        <f>ROUND(I419*H419,2)</f>
        <v>0</v>
      </c>
      <c r="K419" s="208" t="s">
        <v>75</v>
      </c>
      <c r="L419" s="46"/>
      <c r="M419" s="213" t="s">
        <v>75</v>
      </c>
      <c r="N419" s="214" t="s">
        <v>47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147</v>
      </c>
      <c r="AT419" s="217" t="s">
        <v>142</v>
      </c>
      <c r="AU419" s="217" t="s">
        <v>87</v>
      </c>
      <c r="AY419" s="19" t="s">
        <v>140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85</v>
      </c>
      <c r="BK419" s="218">
        <f>ROUND(I419*H419,2)</f>
        <v>0</v>
      </c>
      <c r="BL419" s="19" t="s">
        <v>147</v>
      </c>
      <c r="BM419" s="217" t="s">
        <v>492</v>
      </c>
    </row>
    <row r="420" s="2" customFormat="1">
      <c r="A420" s="40"/>
      <c r="B420" s="41"/>
      <c r="C420" s="42"/>
      <c r="D420" s="219" t="s">
        <v>149</v>
      </c>
      <c r="E420" s="42"/>
      <c r="F420" s="220" t="s">
        <v>491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149</v>
      </c>
      <c r="AU420" s="19" t="s">
        <v>87</v>
      </c>
    </row>
    <row r="421" s="2" customFormat="1" ht="16.5" customHeight="1">
      <c r="A421" s="40"/>
      <c r="B421" s="41"/>
      <c r="C421" s="206" t="s">
        <v>493</v>
      </c>
      <c r="D421" s="206" t="s">
        <v>142</v>
      </c>
      <c r="E421" s="207" t="s">
        <v>494</v>
      </c>
      <c r="F421" s="208" t="s">
        <v>495</v>
      </c>
      <c r="G421" s="209" t="s">
        <v>145</v>
      </c>
      <c r="H421" s="210">
        <v>225.09999999999999</v>
      </c>
      <c r="I421" s="211"/>
      <c r="J421" s="212">
        <f>ROUND(I421*H421,2)</f>
        <v>0</v>
      </c>
      <c r="K421" s="208" t="s">
        <v>146</v>
      </c>
      <c r="L421" s="46"/>
      <c r="M421" s="213" t="s">
        <v>75</v>
      </c>
      <c r="N421" s="214" t="s">
        <v>47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147</v>
      </c>
      <c r="AT421" s="217" t="s">
        <v>142</v>
      </c>
      <c r="AU421" s="217" t="s">
        <v>87</v>
      </c>
      <c r="AY421" s="19" t="s">
        <v>140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85</v>
      </c>
      <c r="BK421" s="218">
        <f>ROUND(I421*H421,2)</f>
        <v>0</v>
      </c>
      <c r="BL421" s="19" t="s">
        <v>147</v>
      </c>
      <c r="BM421" s="217" t="s">
        <v>496</v>
      </c>
    </row>
    <row r="422" s="2" customFormat="1">
      <c r="A422" s="40"/>
      <c r="B422" s="41"/>
      <c r="C422" s="42"/>
      <c r="D422" s="219" t="s">
        <v>149</v>
      </c>
      <c r="E422" s="42"/>
      <c r="F422" s="220" t="s">
        <v>497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149</v>
      </c>
      <c r="AU422" s="19" t="s">
        <v>87</v>
      </c>
    </row>
    <row r="423" s="2" customFormat="1">
      <c r="A423" s="40"/>
      <c r="B423" s="41"/>
      <c r="C423" s="42"/>
      <c r="D423" s="219" t="s">
        <v>151</v>
      </c>
      <c r="E423" s="42"/>
      <c r="F423" s="224" t="s">
        <v>498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151</v>
      </c>
      <c r="AU423" s="19" t="s">
        <v>87</v>
      </c>
    </row>
    <row r="424" s="2" customFormat="1" ht="16.5" customHeight="1">
      <c r="A424" s="40"/>
      <c r="B424" s="41"/>
      <c r="C424" s="268" t="s">
        <v>499</v>
      </c>
      <c r="D424" s="268" t="s">
        <v>334</v>
      </c>
      <c r="E424" s="269" t="s">
        <v>500</v>
      </c>
      <c r="F424" s="270" t="s">
        <v>501</v>
      </c>
      <c r="G424" s="271" t="s">
        <v>145</v>
      </c>
      <c r="H424" s="272">
        <v>227.351</v>
      </c>
      <c r="I424" s="273"/>
      <c r="J424" s="274">
        <f>ROUND(I424*H424,2)</f>
        <v>0</v>
      </c>
      <c r="K424" s="270" t="s">
        <v>146</v>
      </c>
      <c r="L424" s="275"/>
      <c r="M424" s="276" t="s">
        <v>75</v>
      </c>
      <c r="N424" s="277" t="s">
        <v>47</v>
      </c>
      <c r="O424" s="86"/>
      <c r="P424" s="215">
        <f>O424*H424</f>
        <v>0</v>
      </c>
      <c r="Q424" s="215">
        <v>0.014500000000000001</v>
      </c>
      <c r="R424" s="215">
        <f>Q424*H424</f>
        <v>3.2965895000000001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502</v>
      </c>
      <c r="AT424" s="217" t="s">
        <v>334</v>
      </c>
      <c r="AU424" s="217" t="s">
        <v>87</v>
      </c>
      <c r="AY424" s="19" t="s">
        <v>140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85</v>
      </c>
      <c r="BK424" s="218">
        <f>ROUND(I424*H424,2)</f>
        <v>0</v>
      </c>
      <c r="BL424" s="19" t="s">
        <v>502</v>
      </c>
      <c r="BM424" s="217" t="s">
        <v>503</v>
      </c>
    </row>
    <row r="425" s="2" customFormat="1">
      <c r="A425" s="40"/>
      <c r="B425" s="41"/>
      <c r="C425" s="42"/>
      <c r="D425" s="219" t="s">
        <v>149</v>
      </c>
      <c r="E425" s="42"/>
      <c r="F425" s="220" t="s">
        <v>501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149</v>
      </c>
      <c r="AU425" s="19" t="s">
        <v>87</v>
      </c>
    </row>
    <row r="426" s="13" customFormat="1">
      <c r="A426" s="13"/>
      <c r="B426" s="225"/>
      <c r="C426" s="226"/>
      <c r="D426" s="219" t="s">
        <v>178</v>
      </c>
      <c r="E426" s="227" t="s">
        <v>75</v>
      </c>
      <c r="F426" s="228" t="s">
        <v>504</v>
      </c>
      <c r="G426" s="226"/>
      <c r="H426" s="229">
        <v>158.59999999999999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178</v>
      </c>
      <c r="AU426" s="235" t="s">
        <v>87</v>
      </c>
      <c r="AV426" s="13" t="s">
        <v>87</v>
      </c>
      <c r="AW426" s="13" t="s">
        <v>38</v>
      </c>
      <c r="AX426" s="13" t="s">
        <v>77</v>
      </c>
      <c r="AY426" s="235" t="s">
        <v>140</v>
      </c>
    </row>
    <row r="427" s="13" customFormat="1">
      <c r="A427" s="13"/>
      <c r="B427" s="225"/>
      <c r="C427" s="226"/>
      <c r="D427" s="219" t="s">
        <v>178</v>
      </c>
      <c r="E427" s="227" t="s">
        <v>75</v>
      </c>
      <c r="F427" s="228" t="s">
        <v>505</v>
      </c>
      <c r="G427" s="226"/>
      <c r="H427" s="229">
        <v>65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178</v>
      </c>
      <c r="AU427" s="235" t="s">
        <v>87</v>
      </c>
      <c r="AV427" s="13" t="s">
        <v>87</v>
      </c>
      <c r="AW427" s="13" t="s">
        <v>38</v>
      </c>
      <c r="AX427" s="13" t="s">
        <v>77</v>
      </c>
      <c r="AY427" s="235" t="s">
        <v>140</v>
      </c>
    </row>
    <row r="428" s="13" customFormat="1">
      <c r="A428" s="13"/>
      <c r="B428" s="225"/>
      <c r="C428" s="226"/>
      <c r="D428" s="219" t="s">
        <v>178</v>
      </c>
      <c r="E428" s="227" t="s">
        <v>75</v>
      </c>
      <c r="F428" s="228" t="s">
        <v>506</v>
      </c>
      <c r="G428" s="226"/>
      <c r="H428" s="229">
        <v>1.5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178</v>
      </c>
      <c r="AU428" s="235" t="s">
        <v>87</v>
      </c>
      <c r="AV428" s="13" t="s">
        <v>87</v>
      </c>
      <c r="AW428" s="13" t="s">
        <v>38</v>
      </c>
      <c r="AX428" s="13" t="s">
        <v>77</v>
      </c>
      <c r="AY428" s="235" t="s">
        <v>140</v>
      </c>
    </row>
    <row r="429" s="16" customFormat="1">
      <c r="A429" s="16"/>
      <c r="B429" s="257"/>
      <c r="C429" s="258"/>
      <c r="D429" s="219" t="s">
        <v>178</v>
      </c>
      <c r="E429" s="259" t="s">
        <v>75</v>
      </c>
      <c r="F429" s="260" t="s">
        <v>254</v>
      </c>
      <c r="G429" s="258"/>
      <c r="H429" s="261">
        <v>225.09999999999999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67" t="s">
        <v>178</v>
      </c>
      <c r="AU429" s="267" t="s">
        <v>87</v>
      </c>
      <c r="AV429" s="16" t="s">
        <v>147</v>
      </c>
      <c r="AW429" s="16" t="s">
        <v>38</v>
      </c>
      <c r="AX429" s="16" t="s">
        <v>85</v>
      </c>
      <c r="AY429" s="267" t="s">
        <v>140</v>
      </c>
    </row>
    <row r="430" s="13" customFormat="1">
      <c r="A430" s="13"/>
      <c r="B430" s="225"/>
      <c r="C430" s="226"/>
      <c r="D430" s="219" t="s">
        <v>178</v>
      </c>
      <c r="E430" s="226"/>
      <c r="F430" s="228" t="s">
        <v>507</v>
      </c>
      <c r="G430" s="226"/>
      <c r="H430" s="229">
        <v>227.351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178</v>
      </c>
      <c r="AU430" s="235" t="s">
        <v>87</v>
      </c>
      <c r="AV430" s="13" t="s">
        <v>87</v>
      </c>
      <c r="AW430" s="13" t="s">
        <v>4</v>
      </c>
      <c r="AX430" s="13" t="s">
        <v>85</v>
      </c>
      <c r="AY430" s="235" t="s">
        <v>140</v>
      </c>
    </row>
    <row r="431" s="2" customFormat="1" ht="16.5" customHeight="1">
      <c r="A431" s="40"/>
      <c r="B431" s="41"/>
      <c r="C431" s="268" t="s">
        <v>508</v>
      </c>
      <c r="D431" s="268" t="s">
        <v>334</v>
      </c>
      <c r="E431" s="269" t="s">
        <v>509</v>
      </c>
      <c r="F431" s="270" t="s">
        <v>510</v>
      </c>
      <c r="G431" s="271" t="s">
        <v>388</v>
      </c>
      <c r="H431" s="272">
        <v>14</v>
      </c>
      <c r="I431" s="273"/>
      <c r="J431" s="274">
        <f>ROUND(I431*H431,2)</f>
        <v>0</v>
      </c>
      <c r="K431" s="270" t="s">
        <v>75</v>
      </c>
      <c r="L431" s="275"/>
      <c r="M431" s="276" t="s">
        <v>75</v>
      </c>
      <c r="N431" s="277" t="s">
        <v>47</v>
      </c>
      <c r="O431" s="86"/>
      <c r="P431" s="215">
        <f>O431*H431</f>
        <v>0</v>
      </c>
      <c r="Q431" s="215">
        <v>0.00020000000000000001</v>
      </c>
      <c r="R431" s="215">
        <f>Q431*H431</f>
        <v>0.0028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502</v>
      </c>
      <c r="AT431" s="217" t="s">
        <v>334</v>
      </c>
      <c r="AU431" s="217" t="s">
        <v>87</v>
      </c>
      <c r="AY431" s="19" t="s">
        <v>140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85</v>
      </c>
      <c r="BK431" s="218">
        <f>ROUND(I431*H431,2)</f>
        <v>0</v>
      </c>
      <c r="BL431" s="19" t="s">
        <v>502</v>
      </c>
      <c r="BM431" s="217" t="s">
        <v>511</v>
      </c>
    </row>
    <row r="432" s="2" customFormat="1">
      <c r="A432" s="40"/>
      <c r="B432" s="41"/>
      <c r="C432" s="42"/>
      <c r="D432" s="219" t="s">
        <v>149</v>
      </c>
      <c r="E432" s="42"/>
      <c r="F432" s="220" t="s">
        <v>512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149</v>
      </c>
      <c r="AU432" s="19" t="s">
        <v>87</v>
      </c>
    </row>
    <row r="433" s="2" customFormat="1" ht="16.5" customHeight="1">
      <c r="A433" s="40"/>
      <c r="B433" s="41"/>
      <c r="C433" s="206" t="s">
        <v>513</v>
      </c>
      <c r="D433" s="206" t="s">
        <v>142</v>
      </c>
      <c r="E433" s="207" t="s">
        <v>514</v>
      </c>
      <c r="F433" s="208" t="s">
        <v>515</v>
      </c>
      <c r="G433" s="209" t="s">
        <v>145</v>
      </c>
      <c r="H433" s="210">
        <v>15.5</v>
      </c>
      <c r="I433" s="211"/>
      <c r="J433" s="212">
        <f>ROUND(I433*H433,2)</f>
        <v>0</v>
      </c>
      <c r="K433" s="208" t="s">
        <v>146</v>
      </c>
      <c r="L433" s="46"/>
      <c r="M433" s="213" t="s">
        <v>75</v>
      </c>
      <c r="N433" s="214" t="s">
        <v>47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147</v>
      </c>
      <c r="AT433" s="217" t="s">
        <v>142</v>
      </c>
      <c r="AU433" s="217" t="s">
        <v>87</v>
      </c>
      <c r="AY433" s="19" t="s">
        <v>140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85</v>
      </c>
      <c r="BK433" s="218">
        <f>ROUND(I433*H433,2)</f>
        <v>0</v>
      </c>
      <c r="BL433" s="19" t="s">
        <v>147</v>
      </c>
      <c r="BM433" s="217" t="s">
        <v>516</v>
      </c>
    </row>
    <row r="434" s="2" customFormat="1">
      <c r="A434" s="40"/>
      <c r="B434" s="41"/>
      <c r="C434" s="42"/>
      <c r="D434" s="219" t="s">
        <v>149</v>
      </c>
      <c r="E434" s="42"/>
      <c r="F434" s="220" t="s">
        <v>517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149</v>
      </c>
      <c r="AU434" s="19" t="s">
        <v>87</v>
      </c>
    </row>
    <row r="435" s="2" customFormat="1">
      <c r="A435" s="40"/>
      <c r="B435" s="41"/>
      <c r="C435" s="42"/>
      <c r="D435" s="219" t="s">
        <v>151</v>
      </c>
      <c r="E435" s="42"/>
      <c r="F435" s="224" t="s">
        <v>498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151</v>
      </c>
      <c r="AU435" s="19" t="s">
        <v>87</v>
      </c>
    </row>
    <row r="436" s="2" customFormat="1" ht="16.5" customHeight="1">
      <c r="A436" s="40"/>
      <c r="B436" s="41"/>
      <c r="C436" s="268" t="s">
        <v>518</v>
      </c>
      <c r="D436" s="268" t="s">
        <v>334</v>
      </c>
      <c r="E436" s="269" t="s">
        <v>519</v>
      </c>
      <c r="F436" s="270" t="s">
        <v>520</v>
      </c>
      <c r="G436" s="271" t="s">
        <v>145</v>
      </c>
      <c r="H436" s="272">
        <v>15.654999999999999</v>
      </c>
      <c r="I436" s="273"/>
      <c r="J436" s="274">
        <f>ROUND(I436*H436,2)</f>
        <v>0</v>
      </c>
      <c r="K436" s="270" t="s">
        <v>146</v>
      </c>
      <c r="L436" s="275"/>
      <c r="M436" s="276" t="s">
        <v>75</v>
      </c>
      <c r="N436" s="277" t="s">
        <v>47</v>
      </c>
      <c r="O436" s="86"/>
      <c r="P436" s="215">
        <f>O436*H436</f>
        <v>0</v>
      </c>
      <c r="Q436" s="215">
        <v>0.018100000000000002</v>
      </c>
      <c r="R436" s="215">
        <f>Q436*H436</f>
        <v>0.28335550000000004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189</v>
      </c>
      <c r="AT436" s="217" t="s">
        <v>334</v>
      </c>
      <c r="AU436" s="217" t="s">
        <v>87</v>
      </c>
      <c r="AY436" s="19" t="s">
        <v>140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85</v>
      </c>
      <c r="BK436" s="218">
        <f>ROUND(I436*H436,2)</f>
        <v>0</v>
      </c>
      <c r="BL436" s="19" t="s">
        <v>147</v>
      </c>
      <c r="BM436" s="217" t="s">
        <v>521</v>
      </c>
    </row>
    <row r="437" s="2" customFormat="1">
      <c r="A437" s="40"/>
      <c r="B437" s="41"/>
      <c r="C437" s="42"/>
      <c r="D437" s="219" t="s">
        <v>149</v>
      </c>
      <c r="E437" s="42"/>
      <c r="F437" s="220" t="s">
        <v>520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149</v>
      </c>
      <c r="AU437" s="19" t="s">
        <v>87</v>
      </c>
    </row>
    <row r="438" s="15" customFormat="1">
      <c r="A438" s="15"/>
      <c r="B438" s="247"/>
      <c r="C438" s="248"/>
      <c r="D438" s="219" t="s">
        <v>178</v>
      </c>
      <c r="E438" s="249" t="s">
        <v>75</v>
      </c>
      <c r="F438" s="250" t="s">
        <v>522</v>
      </c>
      <c r="G438" s="248"/>
      <c r="H438" s="249" t="s">
        <v>75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178</v>
      </c>
      <c r="AU438" s="256" t="s">
        <v>87</v>
      </c>
      <c r="AV438" s="15" t="s">
        <v>85</v>
      </c>
      <c r="AW438" s="15" t="s">
        <v>38</v>
      </c>
      <c r="AX438" s="15" t="s">
        <v>77</v>
      </c>
      <c r="AY438" s="256" t="s">
        <v>140</v>
      </c>
    </row>
    <row r="439" s="13" customFormat="1">
      <c r="A439" s="13"/>
      <c r="B439" s="225"/>
      <c r="C439" s="226"/>
      <c r="D439" s="219" t="s">
        <v>178</v>
      </c>
      <c r="E439" s="227" t="s">
        <v>75</v>
      </c>
      <c r="F439" s="228" t="s">
        <v>523</v>
      </c>
      <c r="G439" s="226"/>
      <c r="H439" s="229">
        <v>14.5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178</v>
      </c>
      <c r="AU439" s="235" t="s">
        <v>87</v>
      </c>
      <c r="AV439" s="13" t="s">
        <v>87</v>
      </c>
      <c r="AW439" s="13" t="s">
        <v>38</v>
      </c>
      <c r="AX439" s="13" t="s">
        <v>77</v>
      </c>
      <c r="AY439" s="235" t="s">
        <v>140</v>
      </c>
    </row>
    <row r="440" s="13" customFormat="1">
      <c r="A440" s="13"/>
      <c r="B440" s="225"/>
      <c r="C440" s="226"/>
      <c r="D440" s="219" t="s">
        <v>178</v>
      </c>
      <c r="E440" s="227" t="s">
        <v>75</v>
      </c>
      <c r="F440" s="228" t="s">
        <v>524</v>
      </c>
      <c r="G440" s="226"/>
      <c r="H440" s="229">
        <v>1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178</v>
      </c>
      <c r="AU440" s="235" t="s">
        <v>87</v>
      </c>
      <c r="AV440" s="13" t="s">
        <v>87</v>
      </c>
      <c r="AW440" s="13" t="s">
        <v>38</v>
      </c>
      <c r="AX440" s="13" t="s">
        <v>77</v>
      </c>
      <c r="AY440" s="235" t="s">
        <v>140</v>
      </c>
    </row>
    <row r="441" s="16" customFormat="1">
      <c r="A441" s="16"/>
      <c r="B441" s="257"/>
      <c r="C441" s="258"/>
      <c r="D441" s="219" t="s">
        <v>178</v>
      </c>
      <c r="E441" s="259" t="s">
        <v>75</v>
      </c>
      <c r="F441" s="260" t="s">
        <v>254</v>
      </c>
      <c r="G441" s="258"/>
      <c r="H441" s="261">
        <v>15.5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67" t="s">
        <v>178</v>
      </c>
      <c r="AU441" s="267" t="s">
        <v>87</v>
      </c>
      <c r="AV441" s="16" t="s">
        <v>147</v>
      </c>
      <c r="AW441" s="16" t="s">
        <v>38</v>
      </c>
      <c r="AX441" s="16" t="s">
        <v>85</v>
      </c>
      <c r="AY441" s="267" t="s">
        <v>140</v>
      </c>
    </row>
    <row r="442" s="13" customFormat="1">
      <c r="A442" s="13"/>
      <c r="B442" s="225"/>
      <c r="C442" s="226"/>
      <c r="D442" s="219" t="s">
        <v>178</v>
      </c>
      <c r="E442" s="226"/>
      <c r="F442" s="228" t="s">
        <v>525</v>
      </c>
      <c r="G442" s="226"/>
      <c r="H442" s="229">
        <v>15.654999999999999</v>
      </c>
      <c r="I442" s="230"/>
      <c r="J442" s="226"/>
      <c r="K442" s="226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178</v>
      </c>
      <c r="AU442" s="235" t="s">
        <v>87</v>
      </c>
      <c r="AV442" s="13" t="s">
        <v>87</v>
      </c>
      <c r="AW442" s="13" t="s">
        <v>4</v>
      </c>
      <c r="AX442" s="13" t="s">
        <v>85</v>
      </c>
      <c r="AY442" s="235" t="s">
        <v>140</v>
      </c>
    </row>
    <row r="443" s="2" customFormat="1" ht="16.5" customHeight="1">
      <c r="A443" s="40"/>
      <c r="B443" s="41"/>
      <c r="C443" s="268" t="s">
        <v>526</v>
      </c>
      <c r="D443" s="268" t="s">
        <v>334</v>
      </c>
      <c r="E443" s="269" t="s">
        <v>527</v>
      </c>
      <c r="F443" s="270" t="s">
        <v>528</v>
      </c>
      <c r="G443" s="271" t="s">
        <v>388</v>
      </c>
      <c r="H443" s="272">
        <v>8</v>
      </c>
      <c r="I443" s="273"/>
      <c r="J443" s="274">
        <f>ROUND(I443*H443,2)</f>
        <v>0</v>
      </c>
      <c r="K443" s="270" t="s">
        <v>75</v>
      </c>
      <c r="L443" s="275"/>
      <c r="M443" s="276" t="s">
        <v>75</v>
      </c>
      <c r="N443" s="277" t="s">
        <v>47</v>
      </c>
      <c r="O443" s="86"/>
      <c r="P443" s="215">
        <f>O443*H443</f>
        <v>0</v>
      </c>
      <c r="Q443" s="215">
        <v>0.00020000000000000001</v>
      </c>
      <c r="R443" s="215">
        <f>Q443*H443</f>
        <v>0.0016000000000000001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189</v>
      </c>
      <c r="AT443" s="217" t="s">
        <v>334</v>
      </c>
      <c r="AU443" s="217" t="s">
        <v>87</v>
      </c>
      <c r="AY443" s="19" t="s">
        <v>140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85</v>
      </c>
      <c r="BK443" s="218">
        <f>ROUND(I443*H443,2)</f>
        <v>0</v>
      </c>
      <c r="BL443" s="19" t="s">
        <v>147</v>
      </c>
      <c r="BM443" s="217" t="s">
        <v>529</v>
      </c>
    </row>
    <row r="444" s="2" customFormat="1">
      <c r="A444" s="40"/>
      <c r="B444" s="41"/>
      <c r="C444" s="42"/>
      <c r="D444" s="219" t="s">
        <v>149</v>
      </c>
      <c r="E444" s="42"/>
      <c r="F444" s="220" t="s">
        <v>530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149</v>
      </c>
      <c r="AU444" s="19" t="s">
        <v>87</v>
      </c>
    </row>
    <row r="445" s="2" customFormat="1" ht="16.5" customHeight="1">
      <c r="A445" s="40"/>
      <c r="B445" s="41"/>
      <c r="C445" s="206" t="s">
        <v>531</v>
      </c>
      <c r="D445" s="206" t="s">
        <v>142</v>
      </c>
      <c r="E445" s="207" t="s">
        <v>532</v>
      </c>
      <c r="F445" s="208" t="s">
        <v>533</v>
      </c>
      <c r="G445" s="209" t="s">
        <v>145</v>
      </c>
      <c r="H445" s="210">
        <v>1497.5</v>
      </c>
      <c r="I445" s="211"/>
      <c r="J445" s="212">
        <f>ROUND(I445*H445,2)</f>
        <v>0</v>
      </c>
      <c r="K445" s="208" t="s">
        <v>146</v>
      </c>
      <c r="L445" s="46"/>
      <c r="M445" s="213" t="s">
        <v>75</v>
      </c>
      <c r="N445" s="214" t="s">
        <v>47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147</v>
      </c>
      <c r="AT445" s="217" t="s">
        <v>142</v>
      </c>
      <c r="AU445" s="217" t="s">
        <v>87</v>
      </c>
      <c r="AY445" s="19" t="s">
        <v>140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85</v>
      </c>
      <c r="BK445" s="218">
        <f>ROUND(I445*H445,2)</f>
        <v>0</v>
      </c>
      <c r="BL445" s="19" t="s">
        <v>147</v>
      </c>
      <c r="BM445" s="217" t="s">
        <v>534</v>
      </c>
    </row>
    <row r="446" s="2" customFormat="1">
      <c r="A446" s="40"/>
      <c r="B446" s="41"/>
      <c r="C446" s="42"/>
      <c r="D446" s="219" t="s">
        <v>149</v>
      </c>
      <c r="E446" s="42"/>
      <c r="F446" s="220" t="s">
        <v>535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149</v>
      </c>
      <c r="AU446" s="19" t="s">
        <v>87</v>
      </c>
    </row>
    <row r="447" s="2" customFormat="1">
      <c r="A447" s="40"/>
      <c r="B447" s="41"/>
      <c r="C447" s="42"/>
      <c r="D447" s="219" t="s">
        <v>151</v>
      </c>
      <c r="E447" s="42"/>
      <c r="F447" s="224" t="s">
        <v>498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151</v>
      </c>
      <c r="AU447" s="19" t="s">
        <v>87</v>
      </c>
    </row>
    <row r="448" s="2" customFormat="1" ht="16.5" customHeight="1">
      <c r="A448" s="40"/>
      <c r="B448" s="41"/>
      <c r="C448" s="268" t="s">
        <v>536</v>
      </c>
      <c r="D448" s="268" t="s">
        <v>334</v>
      </c>
      <c r="E448" s="269" t="s">
        <v>537</v>
      </c>
      <c r="F448" s="270" t="s">
        <v>538</v>
      </c>
      <c r="G448" s="271" t="s">
        <v>145</v>
      </c>
      <c r="H448" s="272">
        <v>1512.4749999999999</v>
      </c>
      <c r="I448" s="273"/>
      <c r="J448" s="274">
        <f>ROUND(I448*H448,2)</f>
        <v>0</v>
      </c>
      <c r="K448" s="270" t="s">
        <v>146</v>
      </c>
      <c r="L448" s="275"/>
      <c r="M448" s="276" t="s">
        <v>75</v>
      </c>
      <c r="N448" s="277" t="s">
        <v>47</v>
      </c>
      <c r="O448" s="86"/>
      <c r="P448" s="215">
        <f>O448*H448</f>
        <v>0</v>
      </c>
      <c r="Q448" s="215">
        <v>0.036999999999999998</v>
      </c>
      <c r="R448" s="215">
        <f>Q448*H448</f>
        <v>55.961574999999996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502</v>
      </c>
      <c r="AT448" s="217" t="s">
        <v>334</v>
      </c>
      <c r="AU448" s="217" t="s">
        <v>87</v>
      </c>
      <c r="AY448" s="19" t="s">
        <v>140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85</v>
      </c>
      <c r="BK448" s="218">
        <f>ROUND(I448*H448,2)</f>
        <v>0</v>
      </c>
      <c r="BL448" s="19" t="s">
        <v>502</v>
      </c>
      <c r="BM448" s="217" t="s">
        <v>539</v>
      </c>
    </row>
    <row r="449" s="2" customFormat="1">
      <c r="A449" s="40"/>
      <c r="B449" s="41"/>
      <c r="C449" s="42"/>
      <c r="D449" s="219" t="s">
        <v>149</v>
      </c>
      <c r="E449" s="42"/>
      <c r="F449" s="220" t="s">
        <v>538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149</v>
      </c>
      <c r="AU449" s="19" t="s">
        <v>87</v>
      </c>
    </row>
    <row r="450" s="13" customFormat="1">
      <c r="A450" s="13"/>
      <c r="B450" s="225"/>
      <c r="C450" s="226"/>
      <c r="D450" s="219" t="s">
        <v>178</v>
      </c>
      <c r="E450" s="227" t="s">
        <v>75</v>
      </c>
      <c r="F450" s="228" t="s">
        <v>540</v>
      </c>
      <c r="G450" s="226"/>
      <c r="H450" s="229">
        <v>1158.8</v>
      </c>
      <c r="I450" s="230"/>
      <c r="J450" s="226"/>
      <c r="K450" s="226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178</v>
      </c>
      <c r="AU450" s="235" t="s">
        <v>87</v>
      </c>
      <c r="AV450" s="13" t="s">
        <v>87</v>
      </c>
      <c r="AW450" s="13" t="s">
        <v>38</v>
      </c>
      <c r="AX450" s="13" t="s">
        <v>77</v>
      </c>
      <c r="AY450" s="235" t="s">
        <v>140</v>
      </c>
    </row>
    <row r="451" s="13" customFormat="1">
      <c r="A451" s="13"/>
      <c r="B451" s="225"/>
      <c r="C451" s="226"/>
      <c r="D451" s="219" t="s">
        <v>178</v>
      </c>
      <c r="E451" s="227" t="s">
        <v>75</v>
      </c>
      <c r="F451" s="228" t="s">
        <v>541</v>
      </c>
      <c r="G451" s="226"/>
      <c r="H451" s="229">
        <v>337.69999999999999</v>
      </c>
      <c r="I451" s="230"/>
      <c r="J451" s="226"/>
      <c r="K451" s="226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178</v>
      </c>
      <c r="AU451" s="235" t="s">
        <v>87</v>
      </c>
      <c r="AV451" s="13" t="s">
        <v>87</v>
      </c>
      <c r="AW451" s="13" t="s">
        <v>38</v>
      </c>
      <c r="AX451" s="13" t="s">
        <v>77</v>
      </c>
      <c r="AY451" s="235" t="s">
        <v>140</v>
      </c>
    </row>
    <row r="452" s="13" customFormat="1">
      <c r="A452" s="13"/>
      <c r="B452" s="225"/>
      <c r="C452" s="226"/>
      <c r="D452" s="219" t="s">
        <v>178</v>
      </c>
      <c r="E452" s="227" t="s">
        <v>75</v>
      </c>
      <c r="F452" s="228" t="s">
        <v>524</v>
      </c>
      <c r="G452" s="226"/>
      <c r="H452" s="229">
        <v>1</v>
      </c>
      <c r="I452" s="230"/>
      <c r="J452" s="226"/>
      <c r="K452" s="226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178</v>
      </c>
      <c r="AU452" s="235" t="s">
        <v>87</v>
      </c>
      <c r="AV452" s="13" t="s">
        <v>87</v>
      </c>
      <c r="AW452" s="13" t="s">
        <v>38</v>
      </c>
      <c r="AX452" s="13" t="s">
        <v>77</v>
      </c>
      <c r="AY452" s="235" t="s">
        <v>140</v>
      </c>
    </row>
    <row r="453" s="16" customFormat="1">
      <c r="A453" s="16"/>
      <c r="B453" s="257"/>
      <c r="C453" s="258"/>
      <c r="D453" s="219" t="s">
        <v>178</v>
      </c>
      <c r="E453" s="259" t="s">
        <v>75</v>
      </c>
      <c r="F453" s="260" t="s">
        <v>254</v>
      </c>
      <c r="G453" s="258"/>
      <c r="H453" s="261">
        <v>1497.5</v>
      </c>
      <c r="I453" s="262"/>
      <c r="J453" s="258"/>
      <c r="K453" s="258"/>
      <c r="L453" s="263"/>
      <c r="M453" s="264"/>
      <c r="N453" s="265"/>
      <c r="O453" s="265"/>
      <c r="P453" s="265"/>
      <c r="Q453" s="265"/>
      <c r="R453" s="265"/>
      <c r="S453" s="265"/>
      <c r="T453" s="26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67" t="s">
        <v>178</v>
      </c>
      <c r="AU453" s="267" t="s">
        <v>87</v>
      </c>
      <c r="AV453" s="16" t="s">
        <v>147</v>
      </c>
      <c r="AW453" s="16" t="s">
        <v>38</v>
      </c>
      <c r="AX453" s="16" t="s">
        <v>85</v>
      </c>
      <c r="AY453" s="267" t="s">
        <v>140</v>
      </c>
    </row>
    <row r="454" s="13" customFormat="1">
      <c r="A454" s="13"/>
      <c r="B454" s="225"/>
      <c r="C454" s="226"/>
      <c r="D454" s="219" t="s">
        <v>178</v>
      </c>
      <c r="E454" s="226"/>
      <c r="F454" s="228" t="s">
        <v>542</v>
      </c>
      <c r="G454" s="226"/>
      <c r="H454" s="229">
        <v>1512.4749999999999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178</v>
      </c>
      <c r="AU454" s="235" t="s">
        <v>87</v>
      </c>
      <c r="AV454" s="13" t="s">
        <v>87</v>
      </c>
      <c r="AW454" s="13" t="s">
        <v>4</v>
      </c>
      <c r="AX454" s="13" t="s">
        <v>85</v>
      </c>
      <c r="AY454" s="235" t="s">
        <v>140</v>
      </c>
    </row>
    <row r="455" s="2" customFormat="1" ht="16.5" customHeight="1">
      <c r="A455" s="40"/>
      <c r="B455" s="41"/>
      <c r="C455" s="268" t="s">
        <v>543</v>
      </c>
      <c r="D455" s="268" t="s">
        <v>334</v>
      </c>
      <c r="E455" s="269" t="s">
        <v>544</v>
      </c>
      <c r="F455" s="270" t="s">
        <v>545</v>
      </c>
      <c r="G455" s="271" t="s">
        <v>388</v>
      </c>
      <c r="H455" s="272">
        <v>232</v>
      </c>
      <c r="I455" s="273"/>
      <c r="J455" s="274">
        <f>ROUND(I455*H455,2)</f>
        <v>0</v>
      </c>
      <c r="K455" s="270" t="s">
        <v>75</v>
      </c>
      <c r="L455" s="275"/>
      <c r="M455" s="276" t="s">
        <v>75</v>
      </c>
      <c r="N455" s="277" t="s">
        <v>47</v>
      </c>
      <c r="O455" s="86"/>
      <c r="P455" s="215">
        <f>O455*H455</f>
        <v>0</v>
      </c>
      <c r="Q455" s="215">
        <v>0.00020000000000000001</v>
      </c>
      <c r="R455" s="215">
        <f>Q455*H455</f>
        <v>0.046400000000000004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502</v>
      </c>
      <c r="AT455" s="217" t="s">
        <v>334</v>
      </c>
      <c r="AU455" s="217" t="s">
        <v>87</v>
      </c>
      <c r="AY455" s="19" t="s">
        <v>140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85</v>
      </c>
      <c r="BK455" s="218">
        <f>ROUND(I455*H455,2)</f>
        <v>0</v>
      </c>
      <c r="BL455" s="19" t="s">
        <v>502</v>
      </c>
      <c r="BM455" s="217" t="s">
        <v>546</v>
      </c>
    </row>
    <row r="456" s="2" customFormat="1">
      <c r="A456" s="40"/>
      <c r="B456" s="41"/>
      <c r="C456" s="42"/>
      <c r="D456" s="219" t="s">
        <v>149</v>
      </c>
      <c r="E456" s="42"/>
      <c r="F456" s="220" t="s">
        <v>547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149</v>
      </c>
      <c r="AU456" s="19" t="s">
        <v>87</v>
      </c>
    </row>
    <row r="457" s="2" customFormat="1" ht="16.5" customHeight="1">
      <c r="A457" s="40"/>
      <c r="B457" s="41"/>
      <c r="C457" s="206" t="s">
        <v>548</v>
      </c>
      <c r="D457" s="206" t="s">
        <v>142</v>
      </c>
      <c r="E457" s="207" t="s">
        <v>549</v>
      </c>
      <c r="F457" s="208" t="s">
        <v>550</v>
      </c>
      <c r="G457" s="209" t="s">
        <v>388</v>
      </c>
      <c r="H457" s="210">
        <v>3</v>
      </c>
      <c r="I457" s="211"/>
      <c r="J457" s="212">
        <f>ROUND(I457*H457,2)</f>
        <v>0</v>
      </c>
      <c r="K457" s="208" t="s">
        <v>146</v>
      </c>
      <c r="L457" s="46"/>
      <c r="M457" s="213" t="s">
        <v>75</v>
      </c>
      <c r="N457" s="214" t="s">
        <v>47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147</v>
      </c>
      <c r="AT457" s="217" t="s">
        <v>142</v>
      </c>
      <c r="AU457" s="217" t="s">
        <v>87</v>
      </c>
      <c r="AY457" s="19" t="s">
        <v>140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85</v>
      </c>
      <c r="BK457" s="218">
        <f>ROUND(I457*H457,2)</f>
        <v>0</v>
      </c>
      <c r="BL457" s="19" t="s">
        <v>147</v>
      </c>
      <c r="BM457" s="217" t="s">
        <v>551</v>
      </c>
    </row>
    <row r="458" s="2" customFormat="1">
      <c r="A458" s="40"/>
      <c r="B458" s="41"/>
      <c r="C458" s="42"/>
      <c r="D458" s="219" t="s">
        <v>149</v>
      </c>
      <c r="E458" s="42"/>
      <c r="F458" s="220" t="s">
        <v>552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149</v>
      </c>
      <c r="AU458" s="19" t="s">
        <v>87</v>
      </c>
    </row>
    <row r="459" s="2" customFormat="1">
      <c r="A459" s="40"/>
      <c r="B459" s="41"/>
      <c r="C459" s="42"/>
      <c r="D459" s="219" t="s">
        <v>151</v>
      </c>
      <c r="E459" s="42"/>
      <c r="F459" s="224" t="s">
        <v>553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151</v>
      </c>
      <c r="AU459" s="19" t="s">
        <v>87</v>
      </c>
    </row>
    <row r="460" s="2" customFormat="1" ht="16.5" customHeight="1">
      <c r="A460" s="40"/>
      <c r="B460" s="41"/>
      <c r="C460" s="268" t="s">
        <v>554</v>
      </c>
      <c r="D460" s="268" t="s">
        <v>334</v>
      </c>
      <c r="E460" s="269" t="s">
        <v>555</v>
      </c>
      <c r="F460" s="270" t="s">
        <v>556</v>
      </c>
      <c r="G460" s="271" t="s">
        <v>388</v>
      </c>
      <c r="H460" s="272">
        <v>2</v>
      </c>
      <c r="I460" s="273"/>
      <c r="J460" s="274">
        <f>ROUND(I460*H460,2)</f>
        <v>0</v>
      </c>
      <c r="K460" s="270" t="s">
        <v>75</v>
      </c>
      <c r="L460" s="275"/>
      <c r="M460" s="276" t="s">
        <v>75</v>
      </c>
      <c r="N460" s="277" t="s">
        <v>47</v>
      </c>
      <c r="O460" s="86"/>
      <c r="P460" s="215">
        <f>O460*H460</f>
        <v>0</v>
      </c>
      <c r="Q460" s="215">
        <v>0.0080000000000000002</v>
      </c>
      <c r="R460" s="215">
        <f>Q460*H460</f>
        <v>0.016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189</v>
      </c>
      <c r="AT460" s="217" t="s">
        <v>334</v>
      </c>
      <c r="AU460" s="217" t="s">
        <v>87</v>
      </c>
      <c r="AY460" s="19" t="s">
        <v>140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85</v>
      </c>
      <c r="BK460" s="218">
        <f>ROUND(I460*H460,2)</f>
        <v>0</v>
      </c>
      <c r="BL460" s="19" t="s">
        <v>147</v>
      </c>
      <c r="BM460" s="217" t="s">
        <v>557</v>
      </c>
    </row>
    <row r="461" s="2" customFormat="1">
      <c r="A461" s="40"/>
      <c r="B461" s="41"/>
      <c r="C461" s="42"/>
      <c r="D461" s="219" t="s">
        <v>149</v>
      </c>
      <c r="E461" s="42"/>
      <c r="F461" s="220" t="s">
        <v>556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149</v>
      </c>
      <c r="AU461" s="19" t="s">
        <v>87</v>
      </c>
    </row>
    <row r="462" s="2" customFormat="1" ht="16.5" customHeight="1">
      <c r="A462" s="40"/>
      <c r="B462" s="41"/>
      <c r="C462" s="268" t="s">
        <v>558</v>
      </c>
      <c r="D462" s="268" t="s">
        <v>334</v>
      </c>
      <c r="E462" s="269" t="s">
        <v>559</v>
      </c>
      <c r="F462" s="270" t="s">
        <v>560</v>
      </c>
      <c r="G462" s="271" t="s">
        <v>388</v>
      </c>
      <c r="H462" s="272">
        <v>1</v>
      </c>
      <c r="I462" s="273"/>
      <c r="J462" s="274">
        <f>ROUND(I462*H462,2)</f>
        <v>0</v>
      </c>
      <c r="K462" s="270" t="s">
        <v>75</v>
      </c>
      <c r="L462" s="275"/>
      <c r="M462" s="276" t="s">
        <v>75</v>
      </c>
      <c r="N462" s="277" t="s">
        <v>47</v>
      </c>
      <c r="O462" s="86"/>
      <c r="P462" s="215">
        <f>O462*H462</f>
        <v>0</v>
      </c>
      <c r="Q462" s="215">
        <v>0.0070000000000000001</v>
      </c>
      <c r="R462" s="215">
        <f>Q462*H462</f>
        <v>0.0070000000000000001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189</v>
      </c>
      <c r="AT462" s="217" t="s">
        <v>334</v>
      </c>
      <c r="AU462" s="217" t="s">
        <v>87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85</v>
      </c>
      <c r="BK462" s="218">
        <f>ROUND(I462*H462,2)</f>
        <v>0</v>
      </c>
      <c r="BL462" s="19" t="s">
        <v>147</v>
      </c>
      <c r="BM462" s="217" t="s">
        <v>561</v>
      </c>
    </row>
    <row r="463" s="2" customFormat="1">
      <c r="A463" s="40"/>
      <c r="B463" s="41"/>
      <c r="C463" s="42"/>
      <c r="D463" s="219" t="s">
        <v>149</v>
      </c>
      <c r="E463" s="42"/>
      <c r="F463" s="220" t="s">
        <v>560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149</v>
      </c>
      <c r="AU463" s="19" t="s">
        <v>87</v>
      </c>
    </row>
    <row r="464" s="2" customFormat="1" ht="16.5" customHeight="1">
      <c r="A464" s="40"/>
      <c r="B464" s="41"/>
      <c r="C464" s="206" t="s">
        <v>562</v>
      </c>
      <c r="D464" s="206" t="s">
        <v>142</v>
      </c>
      <c r="E464" s="207" t="s">
        <v>563</v>
      </c>
      <c r="F464" s="208" t="s">
        <v>564</v>
      </c>
      <c r="G464" s="209" t="s">
        <v>388</v>
      </c>
      <c r="H464" s="210">
        <v>9</v>
      </c>
      <c r="I464" s="211"/>
      <c r="J464" s="212">
        <f>ROUND(I464*H464,2)</f>
        <v>0</v>
      </c>
      <c r="K464" s="208" t="s">
        <v>146</v>
      </c>
      <c r="L464" s="46"/>
      <c r="M464" s="213" t="s">
        <v>75</v>
      </c>
      <c r="N464" s="214" t="s">
        <v>47</v>
      </c>
      <c r="O464" s="86"/>
      <c r="P464" s="215">
        <f>O464*H464</f>
        <v>0</v>
      </c>
      <c r="Q464" s="215">
        <v>0.00167</v>
      </c>
      <c r="R464" s="215">
        <f>Q464*H464</f>
        <v>0.01503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147</v>
      </c>
      <c r="AT464" s="217" t="s">
        <v>142</v>
      </c>
      <c r="AU464" s="217" t="s">
        <v>87</v>
      </c>
      <c r="AY464" s="19" t="s">
        <v>140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85</v>
      </c>
      <c r="BK464" s="218">
        <f>ROUND(I464*H464,2)</f>
        <v>0</v>
      </c>
      <c r="BL464" s="19" t="s">
        <v>147</v>
      </c>
      <c r="BM464" s="217" t="s">
        <v>565</v>
      </c>
    </row>
    <row r="465" s="2" customFormat="1">
      <c r="A465" s="40"/>
      <c r="B465" s="41"/>
      <c r="C465" s="42"/>
      <c r="D465" s="219" t="s">
        <v>149</v>
      </c>
      <c r="E465" s="42"/>
      <c r="F465" s="220" t="s">
        <v>566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149</v>
      </c>
      <c r="AU465" s="19" t="s">
        <v>87</v>
      </c>
    </row>
    <row r="466" s="2" customFormat="1">
      <c r="A466" s="40"/>
      <c r="B466" s="41"/>
      <c r="C466" s="42"/>
      <c r="D466" s="219" t="s">
        <v>151</v>
      </c>
      <c r="E466" s="42"/>
      <c r="F466" s="224" t="s">
        <v>553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151</v>
      </c>
      <c r="AU466" s="19" t="s">
        <v>87</v>
      </c>
    </row>
    <row r="467" s="2" customFormat="1" ht="16.5" customHeight="1">
      <c r="A467" s="40"/>
      <c r="B467" s="41"/>
      <c r="C467" s="268" t="s">
        <v>567</v>
      </c>
      <c r="D467" s="268" t="s">
        <v>334</v>
      </c>
      <c r="E467" s="269" t="s">
        <v>568</v>
      </c>
      <c r="F467" s="270" t="s">
        <v>569</v>
      </c>
      <c r="G467" s="271" t="s">
        <v>388</v>
      </c>
      <c r="H467" s="272">
        <v>3</v>
      </c>
      <c r="I467" s="273"/>
      <c r="J467" s="274">
        <f>ROUND(I467*H467,2)</f>
        <v>0</v>
      </c>
      <c r="K467" s="270" t="s">
        <v>75</v>
      </c>
      <c r="L467" s="275"/>
      <c r="M467" s="276" t="s">
        <v>75</v>
      </c>
      <c r="N467" s="277" t="s">
        <v>47</v>
      </c>
      <c r="O467" s="86"/>
      <c r="P467" s="215">
        <f>O467*H467</f>
        <v>0</v>
      </c>
      <c r="Q467" s="215">
        <v>0.0201</v>
      </c>
      <c r="R467" s="215">
        <f>Q467*H467</f>
        <v>0.060299999999999999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189</v>
      </c>
      <c r="AT467" s="217" t="s">
        <v>334</v>
      </c>
      <c r="AU467" s="217" t="s">
        <v>87</v>
      </c>
      <c r="AY467" s="19" t="s">
        <v>140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85</v>
      </c>
      <c r="BK467" s="218">
        <f>ROUND(I467*H467,2)</f>
        <v>0</v>
      </c>
      <c r="BL467" s="19" t="s">
        <v>147</v>
      </c>
      <c r="BM467" s="217" t="s">
        <v>570</v>
      </c>
    </row>
    <row r="468" s="2" customFormat="1">
      <c r="A468" s="40"/>
      <c r="B468" s="41"/>
      <c r="C468" s="42"/>
      <c r="D468" s="219" t="s">
        <v>149</v>
      </c>
      <c r="E468" s="42"/>
      <c r="F468" s="220" t="s">
        <v>569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149</v>
      </c>
      <c r="AU468" s="19" t="s">
        <v>87</v>
      </c>
    </row>
    <row r="469" s="2" customFormat="1" ht="16.5" customHeight="1">
      <c r="A469" s="40"/>
      <c r="B469" s="41"/>
      <c r="C469" s="268" t="s">
        <v>571</v>
      </c>
      <c r="D469" s="268" t="s">
        <v>334</v>
      </c>
      <c r="E469" s="269" t="s">
        <v>572</v>
      </c>
      <c r="F469" s="270" t="s">
        <v>573</v>
      </c>
      <c r="G469" s="271" t="s">
        <v>388</v>
      </c>
      <c r="H469" s="272">
        <v>3</v>
      </c>
      <c r="I469" s="273"/>
      <c r="J469" s="274">
        <f>ROUND(I469*H469,2)</f>
        <v>0</v>
      </c>
      <c r="K469" s="270" t="s">
        <v>75</v>
      </c>
      <c r="L469" s="275"/>
      <c r="M469" s="276" t="s">
        <v>75</v>
      </c>
      <c r="N469" s="277" t="s">
        <v>47</v>
      </c>
      <c r="O469" s="86"/>
      <c r="P469" s="215">
        <f>O469*H469</f>
        <v>0</v>
      </c>
      <c r="Q469" s="215">
        <v>0.012999999999999999</v>
      </c>
      <c r="R469" s="215">
        <f>Q469*H469</f>
        <v>0.039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189</v>
      </c>
      <c r="AT469" s="217" t="s">
        <v>334</v>
      </c>
      <c r="AU469" s="217" t="s">
        <v>87</v>
      </c>
      <c r="AY469" s="19" t="s">
        <v>140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85</v>
      </c>
      <c r="BK469" s="218">
        <f>ROUND(I469*H469,2)</f>
        <v>0</v>
      </c>
      <c r="BL469" s="19" t="s">
        <v>147</v>
      </c>
      <c r="BM469" s="217" t="s">
        <v>574</v>
      </c>
    </row>
    <row r="470" s="2" customFormat="1">
      <c r="A470" s="40"/>
      <c r="B470" s="41"/>
      <c r="C470" s="42"/>
      <c r="D470" s="219" t="s">
        <v>149</v>
      </c>
      <c r="E470" s="42"/>
      <c r="F470" s="220" t="s">
        <v>573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149</v>
      </c>
      <c r="AU470" s="19" t="s">
        <v>87</v>
      </c>
    </row>
    <row r="471" s="2" customFormat="1" ht="16.5" customHeight="1">
      <c r="A471" s="40"/>
      <c r="B471" s="41"/>
      <c r="C471" s="268" t="s">
        <v>575</v>
      </c>
      <c r="D471" s="268" t="s">
        <v>334</v>
      </c>
      <c r="E471" s="269" t="s">
        <v>576</v>
      </c>
      <c r="F471" s="270" t="s">
        <v>577</v>
      </c>
      <c r="G471" s="271" t="s">
        <v>388</v>
      </c>
      <c r="H471" s="272">
        <v>3</v>
      </c>
      <c r="I471" s="273"/>
      <c r="J471" s="274">
        <f>ROUND(I471*H471,2)</f>
        <v>0</v>
      </c>
      <c r="K471" s="270" t="s">
        <v>75</v>
      </c>
      <c r="L471" s="275"/>
      <c r="M471" s="276" t="s">
        <v>75</v>
      </c>
      <c r="N471" s="277" t="s">
        <v>47</v>
      </c>
      <c r="O471" s="86"/>
      <c r="P471" s="215">
        <f>O471*H471</f>
        <v>0</v>
      </c>
      <c r="Q471" s="215">
        <v>0.0074999999999999997</v>
      </c>
      <c r="R471" s="215">
        <f>Q471*H471</f>
        <v>0.022499999999999999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189</v>
      </c>
      <c r="AT471" s="217" t="s">
        <v>334</v>
      </c>
      <c r="AU471" s="217" t="s">
        <v>87</v>
      </c>
      <c r="AY471" s="19" t="s">
        <v>140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85</v>
      </c>
      <c r="BK471" s="218">
        <f>ROUND(I471*H471,2)</f>
        <v>0</v>
      </c>
      <c r="BL471" s="19" t="s">
        <v>147</v>
      </c>
      <c r="BM471" s="217" t="s">
        <v>578</v>
      </c>
    </row>
    <row r="472" s="2" customFormat="1">
      <c r="A472" s="40"/>
      <c r="B472" s="41"/>
      <c r="C472" s="42"/>
      <c r="D472" s="219" t="s">
        <v>149</v>
      </c>
      <c r="E472" s="42"/>
      <c r="F472" s="220" t="s">
        <v>577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149</v>
      </c>
      <c r="AU472" s="19" t="s">
        <v>87</v>
      </c>
    </row>
    <row r="473" s="2" customFormat="1" ht="16.5" customHeight="1">
      <c r="A473" s="40"/>
      <c r="B473" s="41"/>
      <c r="C473" s="206" t="s">
        <v>579</v>
      </c>
      <c r="D473" s="206" t="s">
        <v>142</v>
      </c>
      <c r="E473" s="207" t="s">
        <v>580</v>
      </c>
      <c r="F473" s="208" t="s">
        <v>581</v>
      </c>
      <c r="G473" s="209" t="s">
        <v>388</v>
      </c>
      <c r="H473" s="210">
        <v>1</v>
      </c>
      <c r="I473" s="211"/>
      <c r="J473" s="212">
        <f>ROUND(I473*H473,2)</f>
        <v>0</v>
      </c>
      <c r="K473" s="208" t="s">
        <v>146</v>
      </c>
      <c r="L473" s="46"/>
      <c r="M473" s="213" t="s">
        <v>75</v>
      </c>
      <c r="N473" s="214" t="s">
        <v>47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147</v>
      </c>
      <c r="AT473" s="217" t="s">
        <v>142</v>
      </c>
      <c r="AU473" s="217" t="s">
        <v>87</v>
      </c>
      <c r="AY473" s="19" t="s">
        <v>140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85</v>
      </c>
      <c r="BK473" s="218">
        <f>ROUND(I473*H473,2)</f>
        <v>0</v>
      </c>
      <c r="BL473" s="19" t="s">
        <v>147</v>
      </c>
      <c r="BM473" s="217" t="s">
        <v>582</v>
      </c>
    </row>
    <row r="474" s="2" customFormat="1">
      <c r="A474" s="40"/>
      <c r="B474" s="41"/>
      <c r="C474" s="42"/>
      <c r="D474" s="219" t="s">
        <v>149</v>
      </c>
      <c r="E474" s="42"/>
      <c r="F474" s="220" t="s">
        <v>583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149</v>
      </c>
      <c r="AU474" s="19" t="s">
        <v>87</v>
      </c>
    </row>
    <row r="475" s="2" customFormat="1">
      <c r="A475" s="40"/>
      <c r="B475" s="41"/>
      <c r="C475" s="42"/>
      <c r="D475" s="219" t="s">
        <v>151</v>
      </c>
      <c r="E475" s="42"/>
      <c r="F475" s="224" t="s">
        <v>553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151</v>
      </c>
      <c r="AU475" s="19" t="s">
        <v>87</v>
      </c>
    </row>
    <row r="476" s="2" customFormat="1" ht="16.5" customHeight="1">
      <c r="A476" s="40"/>
      <c r="B476" s="41"/>
      <c r="C476" s="268" t="s">
        <v>584</v>
      </c>
      <c r="D476" s="268" t="s">
        <v>334</v>
      </c>
      <c r="E476" s="269" t="s">
        <v>585</v>
      </c>
      <c r="F476" s="270" t="s">
        <v>586</v>
      </c>
      <c r="G476" s="271" t="s">
        <v>388</v>
      </c>
      <c r="H476" s="272">
        <v>1</v>
      </c>
      <c r="I476" s="273"/>
      <c r="J476" s="274">
        <f>ROUND(I476*H476,2)</f>
        <v>0</v>
      </c>
      <c r="K476" s="270" t="s">
        <v>146</v>
      </c>
      <c r="L476" s="275"/>
      <c r="M476" s="276" t="s">
        <v>75</v>
      </c>
      <c r="N476" s="277" t="s">
        <v>47</v>
      </c>
      <c r="O476" s="86"/>
      <c r="P476" s="215">
        <f>O476*H476</f>
        <v>0</v>
      </c>
      <c r="Q476" s="215">
        <v>0.0115</v>
      </c>
      <c r="R476" s="215">
        <f>Q476*H476</f>
        <v>0.0115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189</v>
      </c>
      <c r="AT476" s="217" t="s">
        <v>334</v>
      </c>
      <c r="AU476" s="217" t="s">
        <v>87</v>
      </c>
      <c r="AY476" s="19" t="s">
        <v>140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85</v>
      </c>
      <c r="BK476" s="218">
        <f>ROUND(I476*H476,2)</f>
        <v>0</v>
      </c>
      <c r="BL476" s="19" t="s">
        <v>147</v>
      </c>
      <c r="BM476" s="217" t="s">
        <v>587</v>
      </c>
    </row>
    <row r="477" s="2" customFormat="1">
      <c r="A477" s="40"/>
      <c r="B477" s="41"/>
      <c r="C477" s="42"/>
      <c r="D477" s="219" t="s">
        <v>149</v>
      </c>
      <c r="E477" s="42"/>
      <c r="F477" s="220" t="s">
        <v>586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149</v>
      </c>
      <c r="AU477" s="19" t="s">
        <v>87</v>
      </c>
    </row>
    <row r="478" s="2" customFormat="1" ht="16.5" customHeight="1">
      <c r="A478" s="40"/>
      <c r="B478" s="41"/>
      <c r="C478" s="206" t="s">
        <v>588</v>
      </c>
      <c r="D478" s="206" t="s">
        <v>142</v>
      </c>
      <c r="E478" s="207" t="s">
        <v>589</v>
      </c>
      <c r="F478" s="208" t="s">
        <v>590</v>
      </c>
      <c r="G478" s="209" t="s">
        <v>388</v>
      </c>
      <c r="H478" s="210">
        <v>2</v>
      </c>
      <c r="I478" s="211"/>
      <c r="J478" s="212">
        <f>ROUND(I478*H478,2)</f>
        <v>0</v>
      </c>
      <c r="K478" s="208" t="s">
        <v>146</v>
      </c>
      <c r="L478" s="46"/>
      <c r="M478" s="213" t="s">
        <v>75</v>
      </c>
      <c r="N478" s="214" t="s">
        <v>47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147</v>
      </c>
      <c r="AT478" s="217" t="s">
        <v>142</v>
      </c>
      <c r="AU478" s="217" t="s">
        <v>87</v>
      </c>
      <c r="AY478" s="19" t="s">
        <v>140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85</v>
      </c>
      <c r="BK478" s="218">
        <f>ROUND(I478*H478,2)</f>
        <v>0</v>
      </c>
      <c r="BL478" s="19" t="s">
        <v>147</v>
      </c>
      <c r="BM478" s="217" t="s">
        <v>591</v>
      </c>
    </row>
    <row r="479" s="2" customFormat="1">
      <c r="A479" s="40"/>
      <c r="B479" s="41"/>
      <c r="C479" s="42"/>
      <c r="D479" s="219" t="s">
        <v>149</v>
      </c>
      <c r="E479" s="42"/>
      <c r="F479" s="220" t="s">
        <v>592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149</v>
      </c>
      <c r="AU479" s="19" t="s">
        <v>87</v>
      </c>
    </row>
    <row r="480" s="2" customFormat="1">
      <c r="A480" s="40"/>
      <c r="B480" s="41"/>
      <c r="C480" s="42"/>
      <c r="D480" s="219" t="s">
        <v>151</v>
      </c>
      <c r="E480" s="42"/>
      <c r="F480" s="224" t="s">
        <v>553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151</v>
      </c>
      <c r="AU480" s="19" t="s">
        <v>87</v>
      </c>
    </row>
    <row r="481" s="2" customFormat="1" ht="16.5" customHeight="1">
      <c r="A481" s="40"/>
      <c r="B481" s="41"/>
      <c r="C481" s="268" t="s">
        <v>593</v>
      </c>
      <c r="D481" s="268" t="s">
        <v>334</v>
      </c>
      <c r="E481" s="269" t="s">
        <v>594</v>
      </c>
      <c r="F481" s="270" t="s">
        <v>595</v>
      </c>
      <c r="G481" s="271" t="s">
        <v>388</v>
      </c>
      <c r="H481" s="272">
        <v>2</v>
      </c>
      <c r="I481" s="273"/>
      <c r="J481" s="274">
        <f>ROUND(I481*H481,2)</f>
        <v>0</v>
      </c>
      <c r="K481" s="270" t="s">
        <v>75</v>
      </c>
      <c r="L481" s="275"/>
      <c r="M481" s="276" t="s">
        <v>75</v>
      </c>
      <c r="N481" s="277" t="s">
        <v>47</v>
      </c>
      <c r="O481" s="86"/>
      <c r="P481" s="215">
        <f>O481*H481</f>
        <v>0</v>
      </c>
      <c r="Q481" s="215">
        <v>0.01</v>
      </c>
      <c r="R481" s="215">
        <f>Q481*H481</f>
        <v>0.02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189</v>
      </c>
      <c r="AT481" s="217" t="s">
        <v>334</v>
      </c>
      <c r="AU481" s="217" t="s">
        <v>87</v>
      </c>
      <c r="AY481" s="19" t="s">
        <v>140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85</v>
      </c>
      <c r="BK481" s="218">
        <f>ROUND(I481*H481,2)</f>
        <v>0</v>
      </c>
      <c r="BL481" s="19" t="s">
        <v>147</v>
      </c>
      <c r="BM481" s="217" t="s">
        <v>596</v>
      </c>
    </row>
    <row r="482" s="2" customFormat="1">
      <c r="A482" s="40"/>
      <c r="B482" s="41"/>
      <c r="C482" s="42"/>
      <c r="D482" s="219" t="s">
        <v>149</v>
      </c>
      <c r="E482" s="42"/>
      <c r="F482" s="220" t="s">
        <v>595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149</v>
      </c>
      <c r="AU482" s="19" t="s">
        <v>87</v>
      </c>
    </row>
    <row r="483" s="2" customFormat="1" ht="16.5" customHeight="1">
      <c r="A483" s="40"/>
      <c r="B483" s="41"/>
      <c r="C483" s="206" t="s">
        <v>597</v>
      </c>
      <c r="D483" s="206" t="s">
        <v>142</v>
      </c>
      <c r="E483" s="207" t="s">
        <v>598</v>
      </c>
      <c r="F483" s="208" t="s">
        <v>599</v>
      </c>
      <c r="G483" s="209" t="s">
        <v>388</v>
      </c>
      <c r="H483" s="210">
        <v>3</v>
      </c>
      <c r="I483" s="211"/>
      <c r="J483" s="212">
        <f>ROUND(I483*H483,2)</f>
        <v>0</v>
      </c>
      <c r="K483" s="208" t="s">
        <v>146</v>
      </c>
      <c r="L483" s="46"/>
      <c r="M483" s="213" t="s">
        <v>75</v>
      </c>
      <c r="N483" s="214" t="s">
        <v>47</v>
      </c>
      <c r="O483" s="86"/>
      <c r="P483" s="215">
        <f>O483*H483</f>
        <v>0</v>
      </c>
      <c r="Q483" s="215">
        <v>0.00167</v>
      </c>
      <c r="R483" s="215">
        <f>Q483*H483</f>
        <v>0.0050100000000000006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147</v>
      </c>
      <c r="AT483" s="217" t="s">
        <v>142</v>
      </c>
      <c r="AU483" s="217" t="s">
        <v>87</v>
      </c>
      <c r="AY483" s="19" t="s">
        <v>140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85</v>
      </c>
      <c r="BK483" s="218">
        <f>ROUND(I483*H483,2)</f>
        <v>0</v>
      </c>
      <c r="BL483" s="19" t="s">
        <v>147</v>
      </c>
      <c r="BM483" s="217" t="s">
        <v>600</v>
      </c>
    </row>
    <row r="484" s="2" customFormat="1">
      <c r="A484" s="40"/>
      <c r="B484" s="41"/>
      <c r="C484" s="42"/>
      <c r="D484" s="219" t="s">
        <v>149</v>
      </c>
      <c r="E484" s="42"/>
      <c r="F484" s="220" t="s">
        <v>601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149</v>
      </c>
      <c r="AU484" s="19" t="s">
        <v>87</v>
      </c>
    </row>
    <row r="485" s="2" customFormat="1">
      <c r="A485" s="40"/>
      <c r="B485" s="41"/>
      <c r="C485" s="42"/>
      <c r="D485" s="219" t="s">
        <v>151</v>
      </c>
      <c r="E485" s="42"/>
      <c r="F485" s="224" t="s">
        <v>553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151</v>
      </c>
      <c r="AU485" s="19" t="s">
        <v>87</v>
      </c>
    </row>
    <row r="486" s="2" customFormat="1" ht="16.5" customHeight="1">
      <c r="A486" s="40"/>
      <c r="B486" s="41"/>
      <c r="C486" s="268" t="s">
        <v>602</v>
      </c>
      <c r="D486" s="268" t="s">
        <v>334</v>
      </c>
      <c r="E486" s="269" t="s">
        <v>603</v>
      </c>
      <c r="F486" s="270" t="s">
        <v>604</v>
      </c>
      <c r="G486" s="271" t="s">
        <v>388</v>
      </c>
      <c r="H486" s="272">
        <v>1</v>
      </c>
      <c r="I486" s="273"/>
      <c r="J486" s="274">
        <f>ROUND(I486*H486,2)</f>
        <v>0</v>
      </c>
      <c r="K486" s="270" t="s">
        <v>75</v>
      </c>
      <c r="L486" s="275"/>
      <c r="M486" s="276" t="s">
        <v>75</v>
      </c>
      <c r="N486" s="277" t="s">
        <v>47</v>
      </c>
      <c r="O486" s="86"/>
      <c r="P486" s="215">
        <f>O486*H486</f>
        <v>0</v>
      </c>
      <c r="Q486" s="215">
        <v>0.016899999999999998</v>
      </c>
      <c r="R486" s="215">
        <f>Q486*H486</f>
        <v>0.016899999999999998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189</v>
      </c>
      <c r="AT486" s="217" t="s">
        <v>334</v>
      </c>
      <c r="AU486" s="217" t="s">
        <v>87</v>
      </c>
      <c r="AY486" s="19" t="s">
        <v>140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85</v>
      </c>
      <c r="BK486" s="218">
        <f>ROUND(I486*H486,2)</f>
        <v>0</v>
      </c>
      <c r="BL486" s="19" t="s">
        <v>147</v>
      </c>
      <c r="BM486" s="217" t="s">
        <v>605</v>
      </c>
    </row>
    <row r="487" s="2" customFormat="1">
      <c r="A487" s="40"/>
      <c r="B487" s="41"/>
      <c r="C487" s="42"/>
      <c r="D487" s="219" t="s">
        <v>149</v>
      </c>
      <c r="E487" s="42"/>
      <c r="F487" s="220" t="s">
        <v>604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149</v>
      </c>
      <c r="AU487" s="19" t="s">
        <v>87</v>
      </c>
    </row>
    <row r="488" s="2" customFormat="1" ht="16.5" customHeight="1">
      <c r="A488" s="40"/>
      <c r="B488" s="41"/>
      <c r="C488" s="268" t="s">
        <v>606</v>
      </c>
      <c r="D488" s="268" t="s">
        <v>334</v>
      </c>
      <c r="E488" s="269" t="s">
        <v>607</v>
      </c>
      <c r="F488" s="270" t="s">
        <v>608</v>
      </c>
      <c r="G488" s="271" t="s">
        <v>388</v>
      </c>
      <c r="H488" s="272">
        <v>2</v>
      </c>
      <c r="I488" s="273"/>
      <c r="J488" s="274">
        <f>ROUND(I488*H488,2)</f>
        <v>0</v>
      </c>
      <c r="K488" s="270" t="s">
        <v>75</v>
      </c>
      <c r="L488" s="275"/>
      <c r="M488" s="276" t="s">
        <v>75</v>
      </c>
      <c r="N488" s="277" t="s">
        <v>47</v>
      </c>
      <c r="O488" s="86"/>
      <c r="P488" s="215">
        <f>O488*H488</f>
        <v>0</v>
      </c>
      <c r="Q488" s="215">
        <v>0.0091000000000000004</v>
      </c>
      <c r="R488" s="215">
        <f>Q488*H488</f>
        <v>0.018200000000000001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189</v>
      </c>
      <c r="AT488" s="217" t="s">
        <v>334</v>
      </c>
      <c r="AU488" s="217" t="s">
        <v>87</v>
      </c>
      <c r="AY488" s="19" t="s">
        <v>140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85</v>
      </c>
      <c r="BK488" s="218">
        <f>ROUND(I488*H488,2)</f>
        <v>0</v>
      </c>
      <c r="BL488" s="19" t="s">
        <v>147</v>
      </c>
      <c r="BM488" s="217" t="s">
        <v>609</v>
      </c>
    </row>
    <row r="489" s="2" customFormat="1">
      <c r="A489" s="40"/>
      <c r="B489" s="41"/>
      <c r="C489" s="42"/>
      <c r="D489" s="219" t="s">
        <v>149</v>
      </c>
      <c r="E489" s="42"/>
      <c r="F489" s="220" t="s">
        <v>608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149</v>
      </c>
      <c r="AU489" s="19" t="s">
        <v>87</v>
      </c>
    </row>
    <row r="490" s="2" customFormat="1" ht="16.5" customHeight="1">
      <c r="A490" s="40"/>
      <c r="B490" s="41"/>
      <c r="C490" s="206" t="s">
        <v>610</v>
      </c>
      <c r="D490" s="206" t="s">
        <v>142</v>
      </c>
      <c r="E490" s="207" t="s">
        <v>611</v>
      </c>
      <c r="F490" s="208" t="s">
        <v>612</v>
      </c>
      <c r="G490" s="209" t="s">
        <v>388</v>
      </c>
      <c r="H490" s="210">
        <v>31</v>
      </c>
      <c r="I490" s="211"/>
      <c r="J490" s="212">
        <f>ROUND(I490*H490,2)</f>
        <v>0</v>
      </c>
      <c r="K490" s="208" t="s">
        <v>146</v>
      </c>
      <c r="L490" s="46"/>
      <c r="M490" s="213" t="s">
        <v>75</v>
      </c>
      <c r="N490" s="214" t="s">
        <v>47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147</v>
      </c>
      <c r="AT490" s="217" t="s">
        <v>142</v>
      </c>
      <c r="AU490" s="217" t="s">
        <v>87</v>
      </c>
      <c r="AY490" s="19" t="s">
        <v>140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85</v>
      </c>
      <c r="BK490" s="218">
        <f>ROUND(I490*H490,2)</f>
        <v>0</v>
      </c>
      <c r="BL490" s="19" t="s">
        <v>147</v>
      </c>
      <c r="BM490" s="217" t="s">
        <v>613</v>
      </c>
    </row>
    <row r="491" s="2" customFormat="1">
      <c r="A491" s="40"/>
      <c r="B491" s="41"/>
      <c r="C491" s="42"/>
      <c r="D491" s="219" t="s">
        <v>149</v>
      </c>
      <c r="E491" s="42"/>
      <c r="F491" s="220" t="s">
        <v>614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149</v>
      </c>
      <c r="AU491" s="19" t="s">
        <v>87</v>
      </c>
    </row>
    <row r="492" s="2" customFormat="1">
      <c r="A492" s="40"/>
      <c r="B492" s="41"/>
      <c r="C492" s="42"/>
      <c r="D492" s="219" t="s">
        <v>151</v>
      </c>
      <c r="E492" s="42"/>
      <c r="F492" s="224" t="s">
        <v>553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151</v>
      </c>
      <c r="AU492" s="19" t="s">
        <v>87</v>
      </c>
    </row>
    <row r="493" s="2" customFormat="1" ht="16.5" customHeight="1">
      <c r="A493" s="40"/>
      <c r="B493" s="41"/>
      <c r="C493" s="268" t="s">
        <v>615</v>
      </c>
      <c r="D493" s="268" t="s">
        <v>334</v>
      </c>
      <c r="E493" s="269" t="s">
        <v>616</v>
      </c>
      <c r="F493" s="270" t="s">
        <v>617</v>
      </c>
      <c r="G493" s="271" t="s">
        <v>388</v>
      </c>
      <c r="H493" s="272">
        <v>13</v>
      </c>
      <c r="I493" s="273"/>
      <c r="J493" s="274">
        <f>ROUND(I493*H493,2)</f>
        <v>0</v>
      </c>
      <c r="K493" s="270" t="s">
        <v>75</v>
      </c>
      <c r="L493" s="275"/>
      <c r="M493" s="276" t="s">
        <v>75</v>
      </c>
      <c r="N493" s="277" t="s">
        <v>47</v>
      </c>
      <c r="O493" s="86"/>
      <c r="P493" s="215">
        <f>O493*H493</f>
        <v>0</v>
      </c>
      <c r="Q493" s="215">
        <v>0.023</v>
      </c>
      <c r="R493" s="215">
        <f>Q493*H493</f>
        <v>0.29899999999999999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189</v>
      </c>
      <c r="AT493" s="217" t="s">
        <v>334</v>
      </c>
      <c r="AU493" s="217" t="s">
        <v>87</v>
      </c>
      <c r="AY493" s="19" t="s">
        <v>140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85</v>
      </c>
      <c r="BK493" s="218">
        <f>ROUND(I493*H493,2)</f>
        <v>0</v>
      </c>
      <c r="BL493" s="19" t="s">
        <v>147</v>
      </c>
      <c r="BM493" s="217" t="s">
        <v>618</v>
      </c>
    </row>
    <row r="494" s="2" customFormat="1">
      <c r="A494" s="40"/>
      <c r="B494" s="41"/>
      <c r="C494" s="42"/>
      <c r="D494" s="219" t="s">
        <v>149</v>
      </c>
      <c r="E494" s="42"/>
      <c r="F494" s="220" t="s">
        <v>617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149</v>
      </c>
      <c r="AU494" s="19" t="s">
        <v>87</v>
      </c>
    </row>
    <row r="495" s="2" customFormat="1" ht="16.5" customHeight="1">
      <c r="A495" s="40"/>
      <c r="B495" s="41"/>
      <c r="C495" s="268" t="s">
        <v>619</v>
      </c>
      <c r="D495" s="268" t="s">
        <v>334</v>
      </c>
      <c r="E495" s="269" t="s">
        <v>620</v>
      </c>
      <c r="F495" s="270" t="s">
        <v>621</v>
      </c>
      <c r="G495" s="271" t="s">
        <v>388</v>
      </c>
      <c r="H495" s="272">
        <v>6</v>
      </c>
      <c r="I495" s="273"/>
      <c r="J495" s="274">
        <f>ROUND(I495*H495,2)</f>
        <v>0</v>
      </c>
      <c r="K495" s="270" t="s">
        <v>75</v>
      </c>
      <c r="L495" s="275"/>
      <c r="M495" s="276" t="s">
        <v>75</v>
      </c>
      <c r="N495" s="277" t="s">
        <v>47</v>
      </c>
      <c r="O495" s="86"/>
      <c r="P495" s="215">
        <f>O495*H495</f>
        <v>0</v>
      </c>
      <c r="Q495" s="215">
        <v>0.025000000000000001</v>
      </c>
      <c r="R495" s="215">
        <f>Q495*H495</f>
        <v>0.15000000000000002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189</v>
      </c>
      <c r="AT495" s="217" t="s">
        <v>334</v>
      </c>
      <c r="AU495" s="217" t="s">
        <v>87</v>
      </c>
      <c r="AY495" s="19" t="s">
        <v>140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85</v>
      </c>
      <c r="BK495" s="218">
        <f>ROUND(I495*H495,2)</f>
        <v>0</v>
      </c>
      <c r="BL495" s="19" t="s">
        <v>147</v>
      </c>
      <c r="BM495" s="217" t="s">
        <v>622</v>
      </c>
    </row>
    <row r="496" s="2" customFormat="1">
      <c r="A496" s="40"/>
      <c r="B496" s="41"/>
      <c r="C496" s="42"/>
      <c r="D496" s="219" t="s">
        <v>149</v>
      </c>
      <c r="E496" s="42"/>
      <c r="F496" s="220" t="s">
        <v>621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149</v>
      </c>
      <c r="AU496" s="19" t="s">
        <v>87</v>
      </c>
    </row>
    <row r="497" s="2" customFormat="1" ht="16.5" customHeight="1">
      <c r="A497" s="40"/>
      <c r="B497" s="41"/>
      <c r="C497" s="268" t="s">
        <v>623</v>
      </c>
      <c r="D497" s="268" t="s">
        <v>334</v>
      </c>
      <c r="E497" s="269" t="s">
        <v>624</v>
      </c>
      <c r="F497" s="270" t="s">
        <v>625</v>
      </c>
      <c r="G497" s="271" t="s">
        <v>388</v>
      </c>
      <c r="H497" s="272">
        <v>1</v>
      </c>
      <c r="I497" s="273"/>
      <c r="J497" s="274">
        <f>ROUND(I497*H497,2)</f>
        <v>0</v>
      </c>
      <c r="K497" s="270" t="s">
        <v>75</v>
      </c>
      <c r="L497" s="275"/>
      <c r="M497" s="276" t="s">
        <v>75</v>
      </c>
      <c r="N497" s="277" t="s">
        <v>47</v>
      </c>
      <c r="O497" s="86"/>
      <c r="P497" s="215">
        <f>O497*H497</f>
        <v>0</v>
      </c>
      <c r="Q497" s="215">
        <v>0.030499999999999999</v>
      </c>
      <c r="R497" s="215">
        <f>Q497*H497</f>
        <v>0.030499999999999999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189</v>
      </c>
      <c r="AT497" s="217" t="s">
        <v>334</v>
      </c>
      <c r="AU497" s="217" t="s">
        <v>87</v>
      </c>
      <c r="AY497" s="19" t="s">
        <v>140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85</v>
      </c>
      <c r="BK497" s="218">
        <f>ROUND(I497*H497,2)</f>
        <v>0</v>
      </c>
      <c r="BL497" s="19" t="s">
        <v>147</v>
      </c>
      <c r="BM497" s="217" t="s">
        <v>626</v>
      </c>
    </row>
    <row r="498" s="2" customFormat="1">
      <c r="A498" s="40"/>
      <c r="B498" s="41"/>
      <c r="C498" s="42"/>
      <c r="D498" s="219" t="s">
        <v>149</v>
      </c>
      <c r="E498" s="42"/>
      <c r="F498" s="220" t="s">
        <v>625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149</v>
      </c>
      <c r="AU498" s="19" t="s">
        <v>87</v>
      </c>
    </row>
    <row r="499" s="2" customFormat="1" ht="16.5" customHeight="1">
      <c r="A499" s="40"/>
      <c r="B499" s="41"/>
      <c r="C499" s="268" t="s">
        <v>627</v>
      </c>
      <c r="D499" s="268" t="s">
        <v>334</v>
      </c>
      <c r="E499" s="269" t="s">
        <v>628</v>
      </c>
      <c r="F499" s="270" t="s">
        <v>629</v>
      </c>
      <c r="G499" s="271" t="s">
        <v>388</v>
      </c>
      <c r="H499" s="272">
        <v>9</v>
      </c>
      <c r="I499" s="273"/>
      <c r="J499" s="274">
        <f>ROUND(I499*H499,2)</f>
        <v>0</v>
      </c>
      <c r="K499" s="270" t="s">
        <v>75</v>
      </c>
      <c r="L499" s="275"/>
      <c r="M499" s="276" t="s">
        <v>75</v>
      </c>
      <c r="N499" s="277" t="s">
        <v>47</v>
      </c>
      <c r="O499" s="86"/>
      <c r="P499" s="215">
        <f>O499*H499</f>
        <v>0</v>
      </c>
      <c r="Q499" s="215">
        <v>0.025000000000000001</v>
      </c>
      <c r="R499" s="215">
        <f>Q499*H499</f>
        <v>0.22500000000000001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189</v>
      </c>
      <c r="AT499" s="217" t="s">
        <v>334</v>
      </c>
      <c r="AU499" s="217" t="s">
        <v>87</v>
      </c>
      <c r="AY499" s="19" t="s">
        <v>140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85</v>
      </c>
      <c r="BK499" s="218">
        <f>ROUND(I499*H499,2)</f>
        <v>0</v>
      </c>
      <c r="BL499" s="19" t="s">
        <v>147</v>
      </c>
      <c r="BM499" s="217" t="s">
        <v>630</v>
      </c>
    </row>
    <row r="500" s="2" customFormat="1">
      <c r="A500" s="40"/>
      <c r="B500" s="41"/>
      <c r="C500" s="42"/>
      <c r="D500" s="219" t="s">
        <v>149</v>
      </c>
      <c r="E500" s="42"/>
      <c r="F500" s="220" t="s">
        <v>629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149</v>
      </c>
      <c r="AU500" s="19" t="s">
        <v>87</v>
      </c>
    </row>
    <row r="501" s="2" customFormat="1" ht="16.5" customHeight="1">
      <c r="A501" s="40"/>
      <c r="B501" s="41"/>
      <c r="C501" s="268" t="s">
        <v>631</v>
      </c>
      <c r="D501" s="268" t="s">
        <v>334</v>
      </c>
      <c r="E501" s="269" t="s">
        <v>632</v>
      </c>
      <c r="F501" s="270" t="s">
        <v>633</v>
      </c>
      <c r="G501" s="271" t="s">
        <v>388</v>
      </c>
      <c r="H501" s="272">
        <v>2</v>
      </c>
      <c r="I501" s="273"/>
      <c r="J501" s="274">
        <f>ROUND(I501*H501,2)</f>
        <v>0</v>
      </c>
      <c r="K501" s="270" t="s">
        <v>75</v>
      </c>
      <c r="L501" s="275"/>
      <c r="M501" s="276" t="s">
        <v>75</v>
      </c>
      <c r="N501" s="277" t="s">
        <v>47</v>
      </c>
      <c r="O501" s="86"/>
      <c r="P501" s="215">
        <f>O501*H501</f>
        <v>0</v>
      </c>
      <c r="Q501" s="215">
        <v>0.027</v>
      </c>
      <c r="R501" s="215">
        <f>Q501*H501</f>
        <v>0.053999999999999999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189</v>
      </c>
      <c r="AT501" s="217" t="s">
        <v>334</v>
      </c>
      <c r="AU501" s="217" t="s">
        <v>87</v>
      </c>
      <c r="AY501" s="19" t="s">
        <v>140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85</v>
      </c>
      <c r="BK501" s="218">
        <f>ROUND(I501*H501,2)</f>
        <v>0</v>
      </c>
      <c r="BL501" s="19" t="s">
        <v>147</v>
      </c>
      <c r="BM501" s="217" t="s">
        <v>634</v>
      </c>
    </row>
    <row r="502" s="2" customFormat="1">
      <c r="A502" s="40"/>
      <c r="B502" s="41"/>
      <c r="C502" s="42"/>
      <c r="D502" s="219" t="s">
        <v>149</v>
      </c>
      <c r="E502" s="42"/>
      <c r="F502" s="220" t="s">
        <v>633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149</v>
      </c>
      <c r="AU502" s="19" t="s">
        <v>87</v>
      </c>
    </row>
    <row r="503" s="2" customFormat="1" ht="16.5" customHeight="1">
      <c r="A503" s="40"/>
      <c r="B503" s="41"/>
      <c r="C503" s="206" t="s">
        <v>635</v>
      </c>
      <c r="D503" s="206" t="s">
        <v>142</v>
      </c>
      <c r="E503" s="207" t="s">
        <v>636</v>
      </c>
      <c r="F503" s="208" t="s">
        <v>637</v>
      </c>
      <c r="G503" s="209" t="s">
        <v>388</v>
      </c>
      <c r="H503" s="210">
        <v>24</v>
      </c>
      <c r="I503" s="211"/>
      <c r="J503" s="212">
        <f>ROUND(I503*H503,2)</f>
        <v>0</v>
      </c>
      <c r="K503" s="208" t="s">
        <v>146</v>
      </c>
      <c r="L503" s="46"/>
      <c r="M503" s="213" t="s">
        <v>75</v>
      </c>
      <c r="N503" s="214" t="s">
        <v>47</v>
      </c>
      <c r="O503" s="86"/>
      <c r="P503" s="215">
        <f>O503*H503</f>
        <v>0</v>
      </c>
      <c r="Q503" s="215">
        <v>0.0030100000000000001</v>
      </c>
      <c r="R503" s="215">
        <f>Q503*H503</f>
        <v>0.072239999999999999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147</v>
      </c>
      <c r="AT503" s="217" t="s">
        <v>142</v>
      </c>
      <c r="AU503" s="217" t="s">
        <v>87</v>
      </c>
      <c r="AY503" s="19" t="s">
        <v>140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85</v>
      </c>
      <c r="BK503" s="218">
        <f>ROUND(I503*H503,2)</f>
        <v>0</v>
      </c>
      <c r="BL503" s="19" t="s">
        <v>147</v>
      </c>
      <c r="BM503" s="217" t="s">
        <v>638</v>
      </c>
    </row>
    <row r="504" s="2" customFormat="1">
      <c r="A504" s="40"/>
      <c r="B504" s="41"/>
      <c r="C504" s="42"/>
      <c r="D504" s="219" t="s">
        <v>149</v>
      </c>
      <c r="E504" s="42"/>
      <c r="F504" s="220" t="s">
        <v>639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149</v>
      </c>
      <c r="AU504" s="19" t="s">
        <v>87</v>
      </c>
    </row>
    <row r="505" s="2" customFormat="1">
      <c r="A505" s="40"/>
      <c r="B505" s="41"/>
      <c r="C505" s="42"/>
      <c r="D505" s="219" t="s">
        <v>151</v>
      </c>
      <c r="E505" s="42"/>
      <c r="F505" s="224" t="s">
        <v>553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151</v>
      </c>
      <c r="AU505" s="19" t="s">
        <v>87</v>
      </c>
    </row>
    <row r="506" s="2" customFormat="1" ht="24.15" customHeight="1">
      <c r="A506" s="40"/>
      <c r="B506" s="41"/>
      <c r="C506" s="268" t="s">
        <v>640</v>
      </c>
      <c r="D506" s="268" t="s">
        <v>334</v>
      </c>
      <c r="E506" s="269" t="s">
        <v>641</v>
      </c>
      <c r="F506" s="270" t="s">
        <v>642</v>
      </c>
      <c r="G506" s="271" t="s">
        <v>388</v>
      </c>
      <c r="H506" s="272">
        <v>2</v>
      </c>
      <c r="I506" s="273"/>
      <c r="J506" s="274">
        <f>ROUND(I506*H506,2)</f>
        <v>0</v>
      </c>
      <c r="K506" s="270" t="s">
        <v>75</v>
      </c>
      <c r="L506" s="275"/>
      <c r="M506" s="276" t="s">
        <v>75</v>
      </c>
      <c r="N506" s="277" t="s">
        <v>47</v>
      </c>
      <c r="O506" s="86"/>
      <c r="P506" s="215">
        <f>O506*H506</f>
        <v>0</v>
      </c>
      <c r="Q506" s="215">
        <v>0.040000000000000001</v>
      </c>
      <c r="R506" s="215">
        <f>Q506*H506</f>
        <v>0.080000000000000002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189</v>
      </c>
      <c r="AT506" s="217" t="s">
        <v>334</v>
      </c>
      <c r="AU506" s="217" t="s">
        <v>87</v>
      </c>
      <c r="AY506" s="19" t="s">
        <v>140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85</v>
      </c>
      <c r="BK506" s="218">
        <f>ROUND(I506*H506,2)</f>
        <v>0</v>
      </c>
      <c r="BL506" s="19" t="s">
        <v>147</v>
      </c>
      <c r="BM506" s="217" t="s">
        <v>643</v>
      </c>
    </row>
    <row r="507" s="2" customFormat="1">
      <c r="A507" s="40"/>
      <c r="B507" s="41"/>
      <c r="C507" s="42"/>
      <c r="D507" s="219" t="s">
        <v>149</v>
      </c>
      <c r="E507" s="42"/>
      <c r="F507" s="220" t="s">
        <v>642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149</v>
      </c>
      <c r="AU507" s="19" t="s">
        <v>87</v>
      </c>
    </row>
    <row r="508" s="2" customFormat="1" ht="16.5" customHeight="1">
      <c r="A508" s="40"/>
      <c r="B508" s="41"/>
      <c r="C508" s="268" t="s">
        <v>644</v>
      </c>
      <c r="D508" s="268" t="s">
        <v>334</v>
      </c>
      <c r="E508" s="269" t="s">
        <v>645</v>
      </c>
      <c r="F508" s="270" t="s">
        <v>646</v>
      </c>
      <c r="G508" s="271" t="s">
        <v>388</v>
      </c>
      <c r="H508" s="272">
        <v>8</v>
      </c>
      <c r="I508" s="273"/>
      <c r="J508" s="274">
        <f>ROUND(I508*H508,2)</f>
        <v>0</v>
      </c>
      <c r="K508" s="270" t="s">
        <v>75</v>
      </c>
      <c r="L508" s="275"/>
      <c r="M508" s="276" t="s">
        <v>75</v>
      </c>
      <c r="N508" s="277" t="s">
        <v>47</v>
      </c>
      <c r="O508" s="86"/>
      <c r="P508" s="215">
        <f>O508*H508</f>
        <v>0</v>
      </c>
      <c r="Q508" s="215">
        <v>0.022800000000000001</v>
      </c>
      <c r="R508" s="215">
        <f>Q508*H508</f>
        <v>0.18240000000000001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189</v>
      </c>
      <c r="AT508" s="217" t="s">
        <v>334</v>
      </c>
      <c r="AU508" s="217" t="s">
        <v>87</v>
      </c>
      <c r="AY508" s="19" t="s">
        <v>140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85</v>
      </c>
      <c r="BK508" s="218">
        <f>ROUND(I508*H508,2)</f>
        <v>0</v>
      </c>
      <c r="BL508" s="19" t="s">
        <v>147</v>
      </c>
      <c r="BM508" s="217" t="s">
        <v>647</v>
      </c>
    </row>
    <row r="509" s="2" customFormat="1">
      <c r="A509" s="40"/>
      <c r="B509" s="41"/>
      <c r="C509" s="42"/>
      <c r="D509" s="219" t="s">
        <v>149</v>
      </c>
      <c r="E509" s="42"/>
      <c r="F509" s="220" t="s">
        <v>646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149</v>
      </c>
      <c r="AU509" s="19" t="s">
        <v>87</v>
      </c>
    </row>
    <row r="510" s="2" customFormat="1" ht="16.5" customHeight="1">
      <c r="A510" s="40"/>
      <c r="B510" s="41"/>
      <c r="C510" s="268" t="s">
        <v>648</v>
      </c>
      <c r="D510" s="268" t="s">
        <v>334</v>
      </c>
      <c r="E510" s="269" t="s">
        <v>649</v>
      </c>
      <c r="F510" s="270" t="s">
        <v>646</v>
      </c>
      <c r="G510" s="271" t="s">
        <v>388</v>
      </c>
      <c r="H510" s="272">
        <v>2</v>
      </c>
      <c r="I510" s="273"/>
      <c r="J510" s="274">
        <f>ROUND(I510*H510,2)</f>
        <v>0</v>
      </c>
      <c r="K510" s="270" t="s">
        <v>75</v>
      </c>
      <c r="L510" s="275"/>
      <c r="M510" s="276" t="s">
        <v>75</v>
      </c>
      <c r="N510" s="277" t="s">
        <v>47</v>
      </c>
      <c r="O510" s="86"/>
      <c r="P510" s="215">
        <f>O510*H510</f>
        <v>0</v>
      </c>
      <c r="Q510" s="215">
        <v>0.022800000000000001</v>
      </c>
      <c r="R510" s="215">
        <f>Q510*H510</f>
        <v>0.045600000000000002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189</v>
      </c>
      <c r="AT510" s="217" t="s">
        <v>334</v>
      </c>
      <c r="AU510" s="217" t="s">
        <v>87</v>
      </c>
      <c r="AY510" s="19" t="s">
        <v>140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85</v>
      </c>
      <c r="BK510" s="218">
        <f>ROUND(I510*H510,2)</f>
        <v>0</v>
      </c>
      <c r="BL510" s="19" t="s">
        <v>147</v>
      </c>
      <c r="BM510" s="217" t="s">
        <v>650</v>
      </c>
    </row>
    <row r="511" s="2" customFormat="1">
      <c r="A511" s="40"/>
      <c r="B511" s="41"/>
      <c r="C511" s="42"/>
      <c r="D511" s="219" t="s">
        <v>149</v>
      </c>
      <c r="E511" s="42"/>
      <c r="F511" s="220" t="s">
        <v>646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149</v>
      </c>
      <c r="AU511" s="19" t="s">
        <v>87</v>
      </c>
    </row>
    <row r="512" s="2" customFormat="1">
      <c r="A512" s="40"/>
      <c r="B512" s="41"/>
      <c r="C512" s="42"/>
      <c r="D512" s="219" t="s">
        <v>394</v>
      </c>
      <c r="E512" s="42"/>
      <c r="F512" s="224" t="s">
        <v>651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394</v>
      </c>
      <c r="AU512" s="19" t="s">
        <v>87</v>
      </c>
    </row>
    <row r="513" s="2" customFormat="1" ht="16.5" customHeight="1">
      <c r="A513" s="40"/>
      <c r="B513" s="41"/>
      <c r="C513" s="268" t="s">
        <v>652</v>
      </c>
      <c r="D513" s="268" t="s">
        <v>334</v>
      </c>
      <c r="E513" s="269" t="s">
        <v>649</v>
      </c>
      <c r="F513" s="270" t="s">
        <v>646</v>
      </c>
      <c r="G513" s="271" t="s">
        <v>388</v>
      </c>
      <c r="H513" s="272">
        <v>1</v>
      </c>
      <c r="I513" s="273"/>
      <c r="J513" s="274">
        <f>ROUND(I513*H513,2)</f>
        <v>0</v>
      </c>
      <c r="K513" s="270" t="s">
        <v>75</v>
      </c>
      <c r="L513" s="275"/>
      <c r="M513" s="276" t="s">
        <v>75</v>
      </c>
      <c r="N513" s="277" t="s">
        <v>47</v>
      </c>
      <c r="O513" s="86"/>
      <c r="P513" s="215">
        <f>O513*H513</f>
        <v>0</v>
      </c>
      <c r="Q513" s="215">
        <v>0.022800000000000001</v>
      </c>
      <c r="R513" s="215">
        <f>Q513*H513</f>
        <v>0.022800000000000001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189</v>
      </c>
      <c r="AT513" s="217" t="s">
        <v>334</v>
      </c>
      <c r="AU513" s="217" t="s">
        <v>87</v>
      </c>
      <c r="AY513" s="19" t="s">
        <v>140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85</v>
      </c>
      <c r="BK513" s="218">
        <f>ROUND(I513*H513,2)</f>
        <v>0</v>
      </c>
      <c r="BL513" s="19" t="s">
        <v>147</v>
      </c>
      <c r="BM513" s="217" t="s">
        <v>653</v>
      </c>
    </row>
    <row r="514" s="2" customFormat="1">
      <c r="A514" s="40"/>
      <c r="B514" s="41"/>
      <c r="C514" s="42"/>
      <c r="D514" s="219" t="s">
        <v>149</v>
      </c>
      <c r="E514" s="42"/>
      <c r="F514" s="220" t="s">
        <v>646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149</v>
      </c>
      <c r="AU514" s="19" t="s">
        <v>87</v>
      </c>
    </row>
    <row r="515" s="2" customFormat="1">
      <c r="A515" s="40"/>
      <c r="B515" s="41"/>
      <c r="C515" s="42"/>
      <c r="D515" s="219" t="s">
        <v>394</v>
      </c>
      <c r="E515" s="42"/>
      <c r="F515" s="224" t="s">
        <v>654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394</v>
      </c>
      <c r="AU515" s="19" t="s">
        <v>87</v>
      </c>
    </row>
    <row r="516" s="2" customFormat="1" ht="16.5" customHeight="1">
      <c r="A516" s="40"/>
      <c r="B516" s="41"/>
      <c r="C516" s="268" t="s">
        <v>655</v>
      </c>
      <c r="D516" s="268" t="s">
        <v>334</v>
      </c>
      <c r="E516" s="269" t="s">
        <v>656</v>
      </c>
      <c r="F516" s="270" t="s">
        <v>657</v>
      </c>
      <c r="G516" s="271" t="s">
        <v>388</v>
      </c>
      <c r="H516" s="272">
        <v>3</v>
      </c>
      <c r="I516" s="273"/>
      <c r="J516" s="274">
        <f>ROUND(I516*H516,2)</f>
        <v>0</v>
      </c>
      <c r="K516" s="270" t="s">
        <v>75</v>
      </c>
      <c r="L516" s="275"/>
      <c r="M516" s="276" t="s">
        <v>75</v>
      </c>
      <c r="N516" s="277" t="s">
        <v>47</v>
      </c>
      <c r="O516" s="86"/>
      <c r="P516" s="215">
        <f>O516*H516</f>
        <v>0</v>
      </c>
      <c r="Q516" s="215">
        <v>0.010999999999999999</v>
      </c>
      <c r="R516" s="215">
        <f>Q516*H516</f>
        <v>0.033000000000000002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189</v>
      </c>
      <c r="AT516" s="217" t="s">
        <v>334</v>
      </c>
      <c r="AU516" s="217" t="s">
        <v>87</v>
      </c>
      <c r="AY516" s="19" t="s">
        <v>140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85</v>
      </c>
      <c r="BK516" s="218">
        <f>ROUND(I516*H516,2)</f>
        <v>0</v>
      </c>
      <c r="BL516" s="19" t="s">
        <v>147</v>
      </c>
      <c r="BM516" s="217" t="s">
        <v>658</v>
      </c>
    </row>
    <row r="517" s="2" customFormat="1">
      <c r="A517" s="40"/>
      <c r="B517" s="41"/>
      <c r="C517" s="42"/>
      <c r="D517" s="219" t="s">
        <v>149</v>
      </c>
      <c r="E517" s="42"/>
      <c r="F517" s="220" t="s">
        <v>657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149</v>
      </c>
      <c r="AU517" s="19" t="s">
        <v>87</v>
      </c>
    </row>
    <row r="518" s="2" customFormat="1" ht="16.5" customHeight="1">
      <c r="A518" s="40"/>
      <c r="B518" s="41"/>
      <c r="C518" s="268" t="s">
        <v>659</v>
      </c>
      <c r="D518" s="268" t="s">
        <v>334</v>
      </c>
      <c r="E518" s="269" t="s">
        <v>660</v>
      </c>
      <c r="F518" s="270" t="s">
        <v>661</v>
      </c>
      <c r="G518" s="271" t="s">
        <v>388</v>
      </c>
      <c r="H518" s="272">
        <v>1</v>
      </c>
      <c r="I518" s="273"/>
      <c r="J518" s="274">
        <f>ROUND(I518*H518,2)</f>
        <v>0</v>
      </c>
      <c r="K518" s="270" t="s">
        <v>75</v>
      </c>
      <c r="L518" s="275"/>
      <c r="M518" s="276" t="s">
        <v>75</v>
      </c>
      <c r="N518" s="277" t="s">
        <v>47</v>
      </c>
      <c r="O518" s="86"/>
      <c r="P518" s="215">
        <f>O518*H518</f>
        <v>0</v>
      </c>
      <c r="Q518" s="215">
        <v>0.0070000000000000001</v>
      </c>
      <c r="R518" s="215">
        <f>Q518*H518</f>
        <v>0.0070000000000000001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189</v>
      </c>
      <c r="AT518" s="217" t="s">
        <v>334</v>
      </c>
      <c r="AU518" s="217" t="s">
        <v>87</v>
      </c>
      <c r="AY518" s="19" t="s">
        <v>140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85</v>
      </c>
      <c r="BK518" s="218">
        <f>ROUND(I518*H518,2)</f>
        <v>0</v>
      </c>
      <c r="BL518" s="19" t="s">
        <v>147</v>
      </c>
      <c r="BM518" s="217" t="s">
        <v>662</v>
      </c>
    </row>
    <row r="519" s="2" customFormat="1">
      <c r="A519" s="40"/>
      <c r="B519" s="41"/>
      <c r="C519" s="42"/>
      <c r="D519" s="219" t="s">
        <v>149</v>
      </c>
      <c r="E519" s="42"/>
      <c r="F519" s="220" t="s">
        <v>663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149</v>
      </c>
      <c r="AU519" s="19" t="s">
        <v>87</v>
      </c>
    </row>
    <row r="520" s="2" customFormat="1" ht="16.5" customHeight="1">
      <c r="A520" s="40"/>
      <c r="B520" s="41"/>
      <c r="C520" s="268" t="s">
        <v>664</v>
      </c>
      <c r="D520" s="268" t="s">
        <v>334</v>
      </c>
      <c r="E520" s="269" t="s">
        <v>665</v>
      </c>
      <c r="F520" s="270" t="s">
        <v>666</v>
      </c>
      <c r="G520" s="271" t="s">
        <v>388</v>
      </c>
      <c r="H520" s="272">
        <v>7</v>
      </c>
      <c r="I520" s="273"/>
      <c r="J520" s="274">
        <f>ROUND(I520*H520,2)</f>
        <v>0</v>
      </c>
      <c r="K520" s="270" t="s">
        <v>75</v>
      </c>
      <c r="L520" s="275"/>
      <c r="M520" s="276" t="s">
        <v>75</v>
      </c>
      <c r="N520" s="277" t="s">
        <v>47</v>
      </c>
      <c r="O520" s="86"/>
      <c r="P520" s="215">
        <f>O520*H520</f>
        <v>0</v>
      </c>
      <c r="Q520" s="215">
        <v>0.019800000000000002</v>
      </c>
      <c r="R520" s="215">
        <f>Q520*H520</f>
        <v>0.1386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189</v>
      </c>
      <c r="AT520" s="217" t="s">
        <v>334</v>
      </c>
      <c r="AU520" s="217" t="s">
        <v>87</v>
      </c>
      <c r="AY520" s="19" t="s">
        <v>140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85</v>
      </c>
      <c r="BK520" s="218">
        <f>ROUND(I520*H520,2)</f>
        <v>0</v>
      </c>
      <c r="BL520" s="19" t="s">
        <v>147</v>
      </c>
      <c r="BM520" s="217" t="s">
        <v>667</v>
      </c>
    </row>
    <row r="521" s="2" customFormat="1">
      <c r="A521" s="40"/>
      <c r="B521" s="41"/>
      <c r="C521" s="42"/>
      <c r="D521" s="219" t="s">
        <v>149</v>
      </c>
      <c r="E521" s="42"/>
      <c r="F521" s="220" t="s">
        <v>666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149</v>
      </c>
      <c r="AU521" s="19" t="s">
        <v>87</v>
      </c>
    </row>
    <row r="522" s="2" customFormat="1" ht="16.5" customHeight="1">
      <c r="A522" s="40"/>
      <c r="B522" s="41"/>
      <c r="C522" s="206" t="s">
        <v>668</v>
      </c>
      <c r="D522" s="206" t="s">
        <v>142</v>
      </c>
      <c r="E522" s="207" t="s">
        <v>669</v>
      </c>
      <c r="F522" s="208" t="s">
        <v>670</v>
      </c>
      <c r="G522" s="209" t="s">
        <v>388</v>
      </c>
      <c r="H522" s="210">
        <v>10</v>
      </c>
      <c r="I522" s="211"/>
      <c r="J522" s="212">
        <f>ROUND(I522*H522,2)</f>
        <v>0</v>
      </c>
      <c r="K522" s="208" t="s">
        <v>146</v>
      </c>
      <c r="L522" s="46"/>
      <c r="M522" s="213" t="s">
        <v>75</v>
      </c>
      <c r="N522" s="214" t="s">
        <v>47</v>
      </c>
      <c r="O522" s="86"/>
      <c r="P522" s="215">
        <f>O522*H522</f>
        <v>0</v>
      </c>
      <c r="Q522" s="215">
        <v>0.0044999999999999997</v>
      </c>
      <c r="R522" s="215">
        <f>Q522*H522</f>
        <v>0.044999999999999998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147</v>
      </c>
      <c r="AT522" s="217" t="s">
        <v>142</v>
      </c>
      <c r="AU522" s="217" t="s">
        <v>87</v>
      </c>
      <c r="AY522" s="19" t="s">
        <v>140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85</v>
      </c>
      <c r="BK522" s="218">
        <f>ROUND(I522*H522,2)</f>
        <v>0</v>
      </c>
      <c r="BL522" s="19" t="s">
        <v>147</v>
      </c>
      <c r="BM522" s="217" t="s">
        <v>671</v>
      </c>
    </row>
    <row r="523" s="2" customFormat="1">
      <c r="A523" s="40"/>
      <c r="B523" s="41"/>
      <c r="C523" s="42"/>
      <c r="D523" s="219" t="s">
        <v>149</v>
      </c>
      <c r="E523" s="42"/>
      <c r="F523" s="220" t="s">
        <v>672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149</v>
      </c>
      <c r="AU523" s="19" t="s">
        <v>87</v>
      </c>
    </row>
    <row r="524" s="2" customFormat="1">
      <c r="A524" s="40"/>
      <c r="B524" s="41"/>
      <c r="C524" s="42"/>
      <c r="D524" s="219" t="s">
        <v>151</v>
      </c>
      <c r="E524" s="42"/>
      <c r="F524" s="224" t="s">
        <v>553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151</v>
      </c>
      <c r="AU524" s="19" t="s">
        <v>87</v>
      </c>
    </row>
    <row r="525" s="2" customFormat="1" ht="16.5" customHeight="1">
      <c r="A525" s="40"/>
      <c r="B525" s="41"/>
      <c r="C525" s="268" t="s">
        <v>673</v>
      </c>
      <c r="D525" s="268" t="s">
        <v>334</v>
      </c>
      <c r="E525" s="269" t="s">
        <v>674</v>
      </c>
      <c r="F525" s="270" t="s">
        <v>675</v>
      </c>
      <c r="G525" s="271" t="s">
        <v>388</v>
      </c>
      <c r="H525" s="272">
        <v>6</v>
      </c>
      <c r="I525" s="273"/>
      <c r="J525" s="274">
        <f>ROUND(I525*H525,2)</f>
        <v>0</v>
      </c>
      <c r="K525" s="270" t="s">
        <v>75</v>
      </c>
      <c r="L525" s="275"/>
      <c r="M525" s="276" t="s">
        <v>75</v>
      </c>
      <c r="N525" s="277" t="s">
        <v>47</v>
      </c>
      <c r="O525" s="86"/>
      <c r="P525" s="215">
        <f>O525*H525</f>
        <v>0</v>
      </c>
      <c r="Q525" s="215">
        <v>0.041700000000000001</v>
      </c>
      <c r="R525" s="215">
        <f>Q525*H525</f>
        <v>0.25019999999999998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189</v>
      </c>
      <c r="AT525" s="217" t="s">
        <v>334</v>
      </c>
      <c r="AU525" s="217" t="s">
        <v>87</v>
      </c>
      <c r="AY525" s="19" t="s">
        <v>140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85</v>
      </c>
      <c r="BK525" s="218">
        <f>ROUND(I525*H525,2)</f>
        <v>0</v>
      </c>
      <c r="BL525" s="19" t="s">
        <v>147</v>
      </c>
      <c r="BM525" s="217" t="s">
        <v>676</v>
      </c>
    </row>
    <row r="526" s="2" customFormat="1">
      <c r="A526" s="40"/>
      <c r="B526" s="41"/>
      <c r="C526" s="42"/>
      <c r="D526" s="219" t="s">
        <v>149</v>
      </c>
      <c r="E526" s="42"/>
      <c r="F526" s="220" t="s">
        <v>675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149</v>
      </c>
      <c r="AU526" s="19" t="s">
        <v>87</v>
      </c>
    </row>
    <row r="527" s="2" customFormat="1" ht="16.5" customHeight="1">
      <c r="A527" s="40"/>
      <c r="B527" s="41"/>
      <c r="C527" s="268" t="s">
        <v>677</v>
      </c>
      <c r="D527" s="268" t="s">
        <v>334</v>
      </c>
      <c r="E527" s="269" t="s">
        <v>678</v>
      </c>
      <c r="F527" s="270" t="s">
        <v>679</v>
      </c>
      <c r="G527" s="271" t="s">
        <v>388</v>
      </c>
      <c r="H527" s="272">
        <v>2</v>
      </c>
      <c r="I527" s="273"/>
      <c r="J527" s="274">
        <f>ROUND(I527*H527,2)</f>
        <v>0</v>
      </c>
      <c r="K527" s="270" t="s">
        <v>75</v>
      </c>
      <c r="L527" s="275"/>
      <c r="M527" s="276" t="s">
        <v>75</v>
      </c>
      <c r="N527" s="277" t="s">
        <v>47</v>
      </c>
      <c r="O527" s="86"/>
      <c r="P527" s="215">
        <f>O527*H527</f>
        <v>0</v>
      </c>
      <c r="Q527" s="215">
        <v>0.048500000000000001</v>
      </c>
      <c r="R527" s="215">
        <f>Q527*H527</f>
        <v>0.097000000000000003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189</v>
      </c>
      <c r="AT527" s="217" t="s">
        <v>334</v>
      </c>
      <c r="AU527" s="217" t="s">
        <v>87</v>
      </c>
      <c r="AY527" s="19" t="s">
        <v>140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85</v>
      </c>
      <c r="BK527" s="218">
        <f>ROUND(I527*H527,2)</f>
        <v>0</v>
      </c>
      <c r="BL527" s="19" t="s">
        <v>147</v>
      </c>
      <c r="BM527" s="217" t="s">
        <v>680</v>
      </c>
    </row>
    <row r="528" s="2" customFormat="1">
      <c r="A528" s="40"/>
      <c r="B528" s="41"/>
      <c r="C528" s="42"/>
      <c r="D528" s="219" t="s">
        <v>149</v>
      </c>
      <c r="E528" s="42"/>
      <c r="F528" s="220" t="s">
        <v>679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149</v>
      </c>
      <c r="AU528" s="19" t="s">
        <v>87</v>
      </c>
    </row>
    <row r="529" s="2" customFormat="1" ht="16.5" customHeight="1">
      <c r="A529" s="40"/>
      <c r="B529" s="41"/>
      <c r="C529" s="268" t="s">
        <v>681</v>
      </c>
      <c r="D529" s="268" t="s">
        <v>334</v>
      </c>
      <c r="E529" s="269" t="s">
        <v>682</v>
      </c>
      <c r="F529" s="270" t="s">
        <v>683</v>
      </c>
      <c r="G529" s="271" t="s">
        <v>388</v>
      </c>
      <c r="H529" s="272">
        <v>1</v>
      </c>
      <c r="I529" s="273"/>
      <c r="J529" s="274">
        <f>ROUND(I529*H529,2)</f>
        <v>0</v>
      </c>
      <c r="K529" s="270" t="s">
        <v>75</v>
      </c>
      <c r="L529" s="275"/>
      <c r="M529" s="276" t="s">
        <v>75</v>
      </c>
      <c r="N529" s="277" t="s">
        <v>47</v>
      </c>
      <c r="O529" s="86"/>
      <c r="P529" s="215">
        <f>O529*H529</f>
        <v>0</v>
      </c>
      <c r="Q529" s="215">
        <v>0.042599999999999999</v>
      </c>
      <c r="R529" s="215">
        <f>Q529*H529</f>
        <v>0.042599999999999999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189</v>
      </c>
      <c r="AT529" s="217" t="s">
        <v>334</v>
      </c>
      <c r="AU529" s="217" t="s">
        <v>87</v>
      </c>
      <c r="AY529" s="19" t="s">
        <v>140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85</v>
      </c>
      <c r="BK529" s="218">
        <f>ROUND(I529*H529,2)</f>
        <v>0</v>
      </c>
      <c r="BL529" s="19" t="s">
        <v>147</v>
      </c>
      <c r="BM529" s="217" t="s">
        <v>684</v>
      </c>
    </row>
    <row r="530" s="2" customFormat="1">
      <c r="A530" s="40"/>
      <c r="B530" s="41"/>
      <c r="C530" s="42"/>
      <c r="D530" s="219" t="s">
        <v>149</v>
      </c>
      <c r="E530" s="42"/>
      <c r="F530" s="220" t="s">
        <v>683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149</v>
      </c>
      <c r="AU530" s="19" t="s">
        <v>87</v>
      </c>
    </row>
    <row r="531" s="2" customFormat="1" ht="16.5" customHeight="1">
      <c r="A531" s="40"/>
      <c r="B531" s="41"/>
      <c r="C531" s="268" t="s">
        <v>685</v>
      </c>
      <c r="D531" s="268" t="s">
        <v>334</v>
      </c>
      <c r="E531" s="269" t="s">
        <v>686</v>
      </c>
      <c r="F531" s="270" t="s">
        <v>687</v>
      </c>
      <c r="G531" s="271" t="s">
        <v>388</v>
      </c>
      <c r="H531" s="272">
        <v>1</v>
      </c>
      <c r="I531" s="273"/>
      <c r="J531" s="274">
        <f>ROUND(I531*H531,2)</f>
        <v>0</v>
      </c>
      <c r="K531" s="270" t="s">
        <v>75</v>
      </c>
      <c r="L531" s="275"/>
      <c r="M531" s="276" t="s">
        <v>75</v>
      </c>
      <c r="N531" s="277" t="s">
        <v>47</v>
      </c>
      <c r="O531" s="86"/>
      <c r="P531" s="215">
        <f>O531*H531</f>
        <v>0</v>
      </c>
      <c r="Q531" s="215">
        <v>0.058000000000000003</v>
      </c>
      <c r="R531" s="215">
        <f>Q531*H531</f>
        <v>0.058000000000000003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189</v>
      </c>
      <c r="AT531" s="217" t="s">
        <v>334</v>
      </c>
      <c r="AU531" s="217" t="s">
        <v>87</v>
      </c>
      <c r="AY531" s="19" t="s">
        <v>140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85</v>
      </c>
      <c r="BK531" s="218">
        <f>ROUND(I531*H531,2)</f>
        <v>0</v>
      </c>
      <c r="BL531" s="19" t="s">
        <v>147</v>
      </c>
      <c r="BM531" s="217" t="s">
        <v>688</v>
      </c>
    </row>
    <row r="532" s="2" customFormat="1">
      <c r="A532" s="40"/>
      <c r="B532" s="41"/>
      <c r="C532" s="42"/>
      <c r="D532" s="219" t="s">
        <v>149</v>
      </c>
      <c r="E532" s="42"/>
      <c r="F532" s="220" t="s">
        <v>687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149</v>
      </c>
      <c r="AU532" s="19" t="s">
        <v>87</v>
      </c>
    </row>
    <row r="533" s="2" customFormat="1" ht="16.5" customHeight="1">
      <c r="A533" s="40"/>
      <c r="B533" s="41"/>
      <c r="C533" s="206" t="s">
        <v>689</v>
      </c>
      <c r="D533" s="206" t="s">
        <v>142</v>
      </c>
      <c r="E533" s="207" t="s">
        <v>690</v>
      </c>
      <c r="F533" s="208" t="s">
        <v>691</v>
      </c>
      <c r="G533" s="209" t="s">
        <v>145</v>
      </c>
      <c r="H533" s="210">
        <v>0.63</v>
      </c>
      <c r="I533" s="211"/>
      <c r="J533" s="212">
        <f>ROUND(I533*H533,2)</f>
        <v>0</v>
      </c>
      <c r="K533" s="208" t="s">
        <v>146</v>
      </c>
      <c r="L533" s="46"/>
      <c r="M533" s="213" t="s">
        <v>75</v>
      </c>
      <c r="N533" s="214" t="s">
        <v>47</v>
      </c>
      <c r="O533" s="86"/>
      <c r="P533" s="215">
        <f>O533*H533</f>
        <v>0</v>
      </c>
      <c r="Q533" s="215">
        <v>0.045539999999999997</v>
      </c>
      <c r="R533" s="215">
        <f>Q533*H533</f>
        <v>0.028690199999999999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147</v>
      </c>
      <c r="AT533" s="217" t="s">
        <v>142</v>
      </c>
      <c r="AU533" s="217" t="s">
        <v>87</v>
      </c>
      <c r="AY533" s="19" t="s">
        <v>140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85</v>
      </c>
      <c r="BK533" s="218">
        <f>ROUND(I533*H533,2)</f>
        <v>0</v>
      </c>
      <c r="BL533" s="19" t="s">
        <v>147</v>
      </c>
      <c r="BM533" s="217" t="s">
        <v>692</v>
      </c>
    </row>
    <row r="534" s="2" customFormat="1">
      <c r="A534" s="40"/>
      <c r="B534" s="41"/>
      <c r="C534" s="42"/>
      <c r="D534" s="219" t="s">
        <v>149</v>
      </c>
      <c r="E534" s="42"/>
      <c r="F534" s="220" t="s">
        <v>693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149</v>
      </c>
      <c r="AU534" s="19" t="s">
        <v>87</v>
      </c>
    </row>
    <row r="535" s="2" customFormat="1">
      <c r="A535" s="40"/>
      <c r="B535" s="41"/>
      <c r="C535" s="42"/>
      <c r="D535" s="219" t="s">
        <v>151</v>
      </c>
      <c r="E535" s="42"/>
      <c r="F535" s="224" t="s">
        <v>694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151</v>
      </c>
      <c r="AU535" s="19" t="s">
        <v>87</v>
      </c>
    </row>
    <row r="536" s="2" customFormat="1" ht="16.5" customHeight="1">
      <c r="A536" s="40"/>
      <c r="B536" s="41"/>
      <c r="C536" s="206" t="s">
        <v>695</v>
      </c>
      <c r="D536" s="206" t="s">
        <v>142</v>
      </c>
      <c r="E536" s="207" t="s">
        <v>696</v>
      </c>
      <c r="F536" s="208" t="s">
        <v>697</v>
      </c>
      <c r="G536" s="209" t="s">
        <v>388</v>
      </c>
      <c r="H536" s="210">
        <v>1</v>
      </c>
      <c r="I536" s="211"/>
      <c r="J536" s="212">
        <f>ROUND(I536*H536,2)</f>
        <v>0</v>
      </c>
      <c r="K536" s="208" t="s">
        <v>75</v>
      </c>
      <c r="L536" s="46"/>
      <c r="M536" s="213" t="s">
        <v>75</v>
      </c>
      <c r="N536" s="214" t="s">
        <v>47</v>
      </c>
      <c r="O536" s="86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147</v>
      </c>
      <c r="AT536" s="217" t="s">
        <v>142</v>
      </c>
      <c r="AU536" s="217" t="s">
        <v>87</v>
      </c>
      <c r="AY536" s="19" t="s">
        <v>140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85</v>
      </c>
      <c r="BK536" s="218">
        <f>ROUND(I536*H536,2)</f>
        <v>0</v>
      </c>
      <c r="BL536" s="19" t="s">
        <v>147</v>
      </c>
      <c r="BM536" s="217" t="s">
        <v>698</v>
      </c>
    </row>
    <row r="537" s="2" customFormat="1">
      <c r="A537" s="40"/>
      <c r="B537" s="41"/>
      <c r="C537" s="42"/>
      <c r="D537" s="219" t="s">
        <v>149</v>
      </c>
      <c r="E537" s="42"/>
      <c r="F537" s="220" t="s">
        <v>697</v>
      </c>
      <c r="G537" s="42"/>
      <c r="H537" s="42"/>
      <c r="I537" s="221"/>
      <c r="J537" s="42"/>
      <c r="K537" s="42"/>
      <c r="L537" s="46"/>
      <c r="M537" s="222"/>
      <c r="N537" s="22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149</v>
      </c>
      <c r="AU537" s="19" t="s">
        <v>87</v>
      </c>
    </row>
    <row r="538" s="2" customFormat="1">
      <c r="A538" s="40"/>
      <c r="B538" s="41"/>
      <c r="C538" s="42"/>
      <c r="D538" s="219" t="s">
        <v>394</v>
      </c>
      <c r="E538" s="42"/>
      <c r="F538" s="224" t="s">
        <v>699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394</v>
      </c>
      <c r="AU538" s="19" t="s">
        <v>87</v>
      </c>
    </row>
    <row r="539" s="2" customFormat="1" ht="16.5" customHeight="1">
      <c r="A539" s="40"/>
      <c r="B539" s="41"/>
      <c r="C539" s="206" t="s">
        <v>700</v>
      </c>
      <c r="D539" s="206" t="s">
        <v>142</v>
      </c>
      <c r="E539" s="207" t="s">
        <v>701</v>
      </c>
      <c r="F539" s="208" t="s">
        <v>702</v>
      </c>
      <c r="G539" s="209" t="s">
        <v>388</v>
      </c>
      <c r="H539" s="210">
        <v>6</v>
      </c>
      <c r="I539" s="211"/>
      <c r="J539" s="212">
        <f>ROUND(I539*H539,2)</f>
        <v>0</v>
      </c>
      <c r="K539" s="208" t="s">
        <v>146</v>
      </c>
      <c r="L539" s="46"/>
      <c r="M539" s="213" t="s">
        <v>75</v>
      </c>
      <c r="N539" s="214" t="s">
        <v>47</v>
      </c>
      <c r="O539" s="86"/>
      <c r="P539" s="215">
        <f>O539*H539</f>
        <v>0</v>
      </c>
      <c r="Q539" s="215">
        <v>0.0016199999999999999</v>
      </c>
      <c r="R539" s="215">
        <f>Q539*H539</f>
        <v>0.0097199999999999995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147</v>
      </c>
      <c r="AT539" s="217" t="s">
        <v>142</v>
      </c>
      <c r="AU539" s="217" t="s">
        <v>87</v>
      </c>
      <c r="AY539" s="19" t="s">
        <v>140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85</v>
      </c>
      <c r="BK539" s="218">
        <f>ROUND(I539*H539,2)</f>
        <v>0</v>
      </c>
      <c r="BL539" s="19" t="s">
        <v>147</v>
      </c>
      <c r="BM539" s="217" t="s">
        <v>703</v>
      </c>
    </row>
    <row r="540" s="2" customFormat="1">
      <c r="A540" s="40"/>
      <c r="B540" s="41"/>
      <c r="C540" s="42"/>
      <c r="D540" s="219" t="s">
        <v>149</v>
      </c>
      <c r="E540" s="42"/>
      <c r="F540" s="220" t="s">
        <v>704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149</v>
      </c>
      <c r="AU540" s="19" t="s">
        <v>87</v>
      </c>
    </row>
    <row r="541" s="2" customFormat="1">
      <c r="A541" s="40"/>
      <c r="B541" s="41"/>
      <c r="C541" s="42"/>
      <c r="D541" s="219" t="s">
        <v>151</v>
      </c>
      <c r="E541" s="42"/>
      <c r="F541" s="224" t="s">
        <v>705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151</v>
      </c>
      <c r="AU541" s="19" t="s">
        <v>87</v>
      </c>
    </row>
    <row r="542" s="2" customFormat="1" ht="16.5" customHeight="1">
      <c r="A542" s="40"/>
      <c r="B542" s="41"/>
      <c r="C542" s="268" t="s">
        <v>706</v>
      </c>
      <c r="D542" s="268" t="s">
        <v>334</v>
      </c>
      <c r="E542" s="269" t="s">
        <v>707</v>
      </c>
      <c r="F542" s="270" t="s">
        <v>708</v>
      </c>
      <c r="G542" s="271" t="s">
        <v>388</v>
      </c>
      <c r="H542" s="272">
        <v>6</v>
      </c>
      <c r="I542" s="273"/>
      <c r="J542" s="274">
        <f>ROUND(I542*H542,2)</f>
        <v>0</v>
      </c>
      <c r="K542" s="270" t="s">
        <v>75</v>
      </c>
      <c r="L542" s="275"/>
      <c r="M542" s="276" t="s">
        <v>75</v>
      </c>
      <c r="N542" s="277" t="s">
        <v>47</v>
      </c>
      <c r="O542" s="86"/>
      <c r="P542" s="215">
        <f>O542*H542</f>
        <v>0</v>
      </c>
      <c r="Q542" s="215">
        <v>0.019</v>
      </c>
      <c r="R542" s="215">
        <f>Q542*H542</f>
        <v>0.11399999999999999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189</v>
      </c>
      <c r="AT542" s="217" t="s">
        <v>334</v>
      </c>
      <c r="AU542" s="217" t="s">
        <v>87</v>
      </c>
      <c r="AY542" s="19" t="s">
        <v>140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85</v>
      </c>
      <c r="BK542" s="218">
        <f>ROUND(I542*H542,2)</f>
        <v>0</v>
      </c>
      <c r="BL542" s="19" t="s">
        <v>147</v>
      </c>
      <c r="BM542" s="217" t="s">
        <v>709</v>
      </c>
    </row>
    <row r="543" s="2" customFormat="1">
      <c r="A543" s="40"/>
      <c r="B543" s="41"/>
      <c r="C543" s="42"/>
      <c r="D543" s="219" t="s">
        <v>149</v>
      </c>
      <c r="E543" s="42"/>
      <c r="F543" s="220" t="s">
        <v>708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149</v>
      </c>
      <c r="AU543" s="19" t="s">
        <v>87</v>
      </c>
    </row>
    <row r="544" s="2" customFormat="1" ht="16.5" customHeight="1">
      <c r="A544" s="40"/>
      <c r="B544" s="41"/>
      <c r="C544" s="268" t="s">
        <v>710</v>
      </c>
      <c r="D544" s="268" t="s">
        <v>334</v>
      </c>
      <c r="E544" s="269" t="s">
        <v>711</v>
      </c>
      <c r="F544" s="270" t="s">
        <v>712</v>
      </c>
      <c r="G544" s="271" t="s">
        <v>388</v>
      </c>
      <c r="H544" s="272">
        <v>6</v>
      </c>
      <c r="I544" s="273"/>
      <c r="J544" s="274">
        <f>ROUND(I544*H544,2)</f>
        <v>0</v>
      </c>
      <c r="K544" s="270" t="s">
        <v>75</v>
      </c>
      <c r="L544" s="275"/>
      <c r="M544" s="276" t="s">
        <v>75</v>
      </c>
      <c r="N544" s="277" t="s">
        <v>47</v>
      </c>
      <c r="O544" s="86"/>
      <c r="P544" s="215">
        <f>O544*H544</f>
        <v>0</v>
      </c>
      <c r="Q544" s="215">
        <v>0.0060000000000000001</v>
      </c>
      <c r="R544" s="215">
        <f>Q544*H544</f>
        <v>0.036000000000000004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189</v>
      </c>
      <c r="AT544" s="217" t="s">
        <v>334</v>
      </c>
      <c r="AU544" s="217" t="s">
        <v>87</v>
      </c>
      <c r="AY544" s="19" t="s">
        <v>140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85</v>
      </c>
      <c r="BK544" s="218">
        <f>ROUND(I544*H544,2)</f>
        <v>0</v>
      </c>
      <c r="BL544" s="19" t="s">
        <v>147</v>
      </c>
      <c r="BM544" s="217" t="s">
        <v>713</v>
      </c>
    </row>
    <row r="545" s="2" customFormat="1">
      <c r="A545" s="40"/>
      <c r="B545" s="41"/>
      <c r="C545" s="42"/>
      <c r="D545" s="219" t="s">
        <v>149</v>
      </c>
      <c r="E545" s="42"/>
      <c r="F545" s="220" t="s">
        <v>712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149</v>
      </c>
      <c r="AU545" s="19" t="s">
        <v>87</v>
      </c>
    </row>
    <row r="546" s="2" customFormat="1" ht="16.5" customHeight="1">
      <c r="A546" s="40"/>
      <c r="B546" s="41"/>
      <c r="C546" s="206" t="s">
        <v>714</v>
      </c>
      <c r="D546" s="206" t="s">
        <v>142</v>
      </c>
      <c r="E546" s="207" t="s">
        <v>715</v>
      </c>
      <c r="F546" s="208" t="s">
        <v>716</v>
      </c>
      <c r="G546" s="209" t="s">
        <v>388</v>
      </c>
      <c r="H546" s="210">
        <v>3</v>
      </c>
      <c r="I546" s="211"/>
      <c r="J546" s="212">
        <f>ROUND(I546*H546,2)</f>
        <v>0</v>
      </c>
      <c r="K546" s="208" t="s">
        <v>146</v>
      </c>
      <c r="L546" s="46"/>
      <c r="M546" s="213" t="s">
        <v>75</v>
      </c>
      <c r="N546" s="214" t="s">
        <v>47</v>
      </c>
      <c r="O546" s="86"/>
      <c r="P546" s="215">
        <f>O546*H546</f>
        <v>0</v>
      </c>
      <c r="Q546" s="215">
        <v>0.00034000000000000002</v>
      </c>
      <c r="R546" s="215">
        <f>Q546*H546</f>
        <v>0.0010200000000000001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147</v>
      </c>
      <c r="AT546" s="217" t="s">
        <v>142</v>
      </c>
      <c r="AU546" s="217" t="s">
        <v>87</v>
      </c>
      <c r="AY546" s="19" t="s">
        <v>140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85</v>
      </c>
      <c r="BK546" s="218">
        <f>ROUND(I546*H546,2)</f>
        <v>0</v>
      </c>
      <c r="BL546" s="19" t="s">
        <v>147</v>
      </c>
      <c r="BM546" s="217" t="s">
        <v>717</v>
      </c>
    </row>
    <row r="547" s="2" customFormat="1">
      <c r="A547" s="40"/>
      <c r="B547" s="41"/>
      <c r="C547" s="42"/>
      <c r="D547" s="219" t="s">
        <v>149</v>
      </c>
      <c r="E547" s="42"/>
      <c r="F547" s="220" t="s">
        <v>718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149</v>
      </c>
      <c r="AU547" s="19" t="s">
        <v>87</v>
      </c>
    </row>
    <row r="548" s="2" customFormat="1">
      <c r="A548" s="40"/>
      <c r="B548" s="41"/>
      <c r="C548" s="42"/>
      <c r="D548" s="219" t="s">
        <v>151</v>
      </c>
      <c r="E548" s="42"/>
      <c r="F548" s="224" t="s">
        <v>705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151</v>
      </c>
      <c r="AU548" s="19" t="s">
        <v>87</v>
      </c>
    </row>
    <row r="549" s="2" customFormat="1" ht="16.5" customHeight="1">
      <c r="A549" s="40"/>
      <c r="B549" s="41"/>
      <c r="C549" s="268" t="s">
        <v>719</v>
      </c>
      <c r="D549" s="268" t="s">
        <v>334</v>
      </c>
      <c r="E549" s="269" t="s">
        <v>720</v>
      </c>
      <c r="F549" s="270" t="s">
        <v>721</v>
      </c>
      <c r="G549" s="271" t="s">
        <v>388</v>
      </c>
      <c r="H549" s="272">
        <v>3</v>
      </c>
      <c r="I549" s="273"/>
      <c r="J549" s="274">
        <f>ROUND(I549*H549,2)</f>
        <v>0</v>
      </c>
      <c r="K549" s="270" t="s">
        <v>146</v>
      </c>
      <c r="L549" s="275"/>
      <c r="M549" s="276" t="s">
        <v>75</v>
      </c>
      <c r="N549" s="277" t="s">
        <v>47</v>
      </c>
      <c r="O549" s="86"/>
      <c r="P549" s="215">
        <f>O549*H549</f>
        <v>0</v>
      </c>
      <c r="Q549" s="215">
        <v>0.078</v>
      </c>
      <c r="R549" s="215">
        <f>Q549*H549</f>
        <v>0.23399999999999999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189</v>
      </c>
      <c r="AT549" s="217" t="s">
        <v>334</v>
      </c>
      <c r="AU549" s="217" t="s">
        <v>87</v>
      </c>
      <c r="AY549" s="19" t="s">
        <v>140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85</v>
      </c>
      <c r="BK549" s="218">
        <f>ROUND(I549*H549,2)</f>
        <v>0</v>
      </c>
      <c r="BL549" s="19" t="s">
        <v>147</v>
      </c>
      <c r="BM549" s="217" t="s">
        <v>722</v>
      </c>
    </row>
    <row r="550" s="2" customFormat="1">
      <c r="A550" s="40"/>
      <c r="B550" s="41"/>
      <c r="C550" s="42"/>
      <c r="D550" s="219" t="s">
        <v>149</v>
      </c>
      <c r="E550" s="42"/>
      <c r="F550" s="220" t="s">
        <v>721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149</v>
      </c>
      <c r="AU550" s="19" t="s">
        <v>87</v>
      </c>
    </row>
    <row r="551" s="2" customFormat="1" ht="16.5" customHeight="1">
      <c r="A551" s="40"/>
      <c r="B551" s="41"/>
      <c r="C551" s="268" t="s">
        <v>723</v>
      </c>
      <c r="D551" s="268" t="s">
        <v>334</v>
      </c>
      <c r="E551" s="269" t="s">
        <v>724</v>
      </c>
      <c r="F551" s="270" t="s">
        <v>725</v>
      </c>
      <c r="G551" s="271" t="s">
        <v>483</v>
      </c>
      <c r="H551" s="272">
        <v>3</v>
      </c>
      <c r="I551" s="273"/>
      <c r="J551" s="274">
        <f>ROUND(I551*H551,2)</f>
        <v>0</v>
      </c>
      <c r="K551" s="270" t="s">
        <v>75</v>
      </c>
      <c r="L551" s="275"/>
      <c r="M551" s="276" t="s">
        <v>75</v>
      </c>
      <c r="N551" s="277" t="s">
        <v>47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189</v>
      </c>
      <c r="AT551" s="217" t="s">
        <v>334</v>
      </c>
      <c r="AU551" s="217" t="s">
        <v>87</v>
      </c>
      <c r="AY551" s="19" t="s">
        <v>140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85</v>
      </c>
      <c r="BK551" s="218">
        <f>ROUND(I551*H551,2)</f>
        <v>0</v>
      </c>
      <c r="BL551" s="19" t="s">
        <v>147</v>
      </c>
      <c r="BM551" s="217" t="s">
        <v>726</v>
      </c>
    </row>
    <row r="552" s="2" customFormat="1">
      <c r="A552" s="40"/>
      <c r="B552" s="41"/>
      <c r="C552" s="42"/>
      <c r="D552" s="219" t="s">
        <v>149</v>
      </c>
      <c r="E552" s="42"/>
      <c r="F552" s="220" t="s">
        <v>725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149</v>
      </c>
      <c r="AU552" s="19" t="s">
        <v>87</v>
      </c>
    </row>
    <row r="553" s="2" customFormat="1" ht="16.5" customHeight="1">
      <c r="A553" s="40"/>
      <c r="B553" s="41"/>
      <c r="C553" s="206" t="s">
        <v>727</v>
      </c>
      <c r="D553" s="206" t="s">
        <v>142</v>
      </c>
      <c r="E553" s="207" t="s">
        <v>728</v>
      </c>
      <c r="F553" s="208" t="s">
        <v>729</v>
      </c>
      <c r="G553" s="209" t="s">
        <v>388</v>
      </c>
      <c r="H553" s="210">
        <v>3</v>
      </c>
      <c r="I553" s="211"/>
      <c r="J553" s="212">
        <f>ROUND(I553*H553,2)</f>
        <v>0</v>
      </c>
      <c r="K553" s="208" t="s">
        <v>146</v>
      </c>
      <c r="L553" s="46"/>
      <c r="M553" s="213" t="s">
        <v>75</v>
      </c>
      <c r="N553" s="214" t="s">
        <v>47</v>
      </c>
      <c r="O553" s="86"/>
      <c r="P553" s="215">
        <f>O553*H553</f>
        <v>0</v>
      </c>
      <c r="Q553" s="215">
        <v>0.00165</v>
      </c>
      <c r="R553" s="215">
        <f>Q553*H553</f>
        <v>0.0049499999999999995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147</v>
      </c>
      <c r="AT553" s="217" t="s">
        <v>142</v>
      </c>
      <c r="AU553" s="217" t="s">
        <v>87</v>
      </c>
      <c r="AY553" s="19" t="s">
        <v>140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85</v>
      </c>
      <c r="BK553" s="218">
        <f>ROUND(I553*H553,2)</f>
        <v>0</v>
      </c>
      <c r="BL553" s="19" t="s">
        <v>147</v>
      </c>
      <c r="BM553" s="217" t="s">
        <v>730</v>
      </c>
    </row>
    <row r="554" s="2" customFormat="1">
      <c r="A554" s="40"/>
      <c r="B554" s="41"/>
      <c r="C554" s="42"/>
      <c r="D554" s="219" t="s">
        <v>149</v>
      </c>
      <c r="E554" s="42"/>
      <c r="F554" s="220" t="s">
        <v>731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149</v>
      </c>
      <c r="AU554" s="19" t="s">
        <v>87</v>
      </c>
    </row>
    <row r="555" s="2" customFormat="1">
      <c r="A555" s="40"/>
      <c r="B555" s="41"/>
      <c r="C555" s="42"/>
      <c r="D555" s="219" t="s">
        <v>151</v>
      </c>
      <c r="E555" s="42"/>
      <c r="F555" s="224" t="s">
        <v>705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151</v>
      </c>
      <c r="AU555" s="19" t="s">
        <v>87</v>
      </c>
    </row>
    <row r="556" s="2" customFormat="1" ht="16.5" customHeight="1">
      <c r="A556" s="40"/>
      <c r="B556" s="41"/>
      <c r="C556" s="268" t="s">
        <v>732</v>
      </c>
      <c r="D556" s="268" t="s">
        <v>334</v>
      </c>
      <c r="E556" s="269" t="s">
        <v>733</v>
      </c>
      <c r="F556" s="270" t="s">
        <v>734</v>
      </c>
      <c r="G556" s="271" t="s">
        <v>388</v>
      </c>
      <c r="H556" s="272">
        <v>3</v>
      </c>
      <c r="I556" s="273"/>
      <c r="J556" s="274">
        <f>ROUND(I556*H556,2)</f>
        <v>0</v>
      </c>
      <c r="K556" s="270" t="s">
        <v>75</v>
      </c>
      <c r="L556" s="275"/>
      <c r="M556" s="276" t="s">
        <v>75</v>
      </c>
      <c r="N556" s="277" t="s">
        <v>47</v>
      </c>
      <c r="O556" s="86"/>
      <c r="P556" s="215">
        <f>O556*H556</f>
        <v>0</v>
      </c>
      <c r="Q556" s="215">
        <v>0.025999999999999999</v>
      </c>
      <c r="R556" s="215">
        <f>Q556*H556</f>
        <v>0.078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189</v>
      </c>
      <c r="AT556" s="217" t="s">
        <v>334</v>
      </c>
      <c r="AU556" s="217" t="s">
        <v>87</v>
      </c>
      <c r="AY556" s="19" t="s">
        <v>140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85</v>
      </c>
      <c r="BK556" s="218">
        <f>ROUND(I556*H556,2)</f>
        <v>0</v>
      </c>
      <c r="BL556" s="19" t="s">
        <v>147</v>
      </c>
      <c r="BM556" s="217" t="s">
        <v>735</v>
      </c>
    </row>
    <row r="557" s="2" customFormat="1">
      <c r="A557" s="40"/>
      <c r="B557" s="41"/>
      <c r="C557" s="42"/>
      <c r="D557" s="219" t="s">
        <v>149</v>
      </c>
      <c r="E557" s="42"/>
      <c r="F557" s="220" t="s">
        <v>734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149</v>
      </c>
      <c r="AU557" s="19" t="s">
        <v>87</v>
      </c>
    </row>
    <row r="558" s="2" customFormat="1" ht="16.5" customHeight="1">
      <c r="A558" s="40"/>
      <c r="B558" s="41"/>
      <c r="C558" s="268" t="s">
        <v>736</v>
      </c>
      <c r="D558" s="268" t="s">
        <v>334</v>
      </c>
      <c r="E558" s="269" t="s">
        <v>737</v>
      </c>
      <c r="F558" s="270" t="s">
        <v>738</v>
      </c>
      <c r="G558" s="271" t="s">
        <v>388</v>
      </c>
      <c r="H558" s="272">
        <v>3</v>
      </c>
      <c r="I558" s="273"/>
      <c r="J558" s="274">
        <f>ROUND(I558*H558,2)</f>
        <v>0</v>
      </c>
      <c r="K558" s="270" t="s">
        <v>75</v>
      </c>
      <c r="L558" s="275"/>
      <c r="M558" s="276" t="s">
        <v>75</v>
      </c>
      <c r="N558" s="277" t="s">
        <v>47</v>
      </c>
      <c r="O558" s="86"/>
      <c r="P558" s="215">
        <f>O558*H558</f>
        <v>0</v>
      </c>
      <c r="Q558" s="215">
        <v>0.0060000000000000001</v>
      </c>
      <c r="R558" s="215">
        <f>Q558*H558</f>
        <v>0.018000000000000002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189</v>
      </c>
      <c r="AT558" s="217" t="s">
        <v>334</v>
      </c>
      <c r="AU558" s="217" t="s">
        <v>87</v>
      </c>
      <c r="AY558" s="19" t="s">
        <v>140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85</v>
      </c>
      <c r="BK558" s="218">
        <f>ROUND(I558*H558,2)</f>
        <v>0</v>
      </c>
      <c r="BL558" s="19" t="s">
        <v>147</v>
      </c>
      <c r="BM558" s="217" t="s">
        <v>739</v>
      </c>
    </row>
    <row r="559" s="2" customFormat="1">
      <c r="A559" s="40"/>
      <c r="B559" s="41"/>
      <c r="C559" s="42"/>
      <c r="D559" s="219" t="s">
        <v>149</v>
      </c>
      <c r="E559" s="42"/>
      <c r="F559" s="220" t="s">
        <v>738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149</v>
      </c>
      <c r="AU559" s="19" t="s">
        <v>87</v>
      </c>
    </row>
    <row r="560" s="2" customFormat="1" ht="16.5" customHeight="1">
      <c r="A560" s="40"/>
      <c r="B560" s="41"/>
      <c r="C560" s="206" t="s">
        <v>740</v>
      </c>
      <c r="D560" s="206" t="s">
        <v>142</v>
      </c>
      <c r="E560" s="207" t="s">
        <v>741</v>
      </c>
      <c r="F560" s="208" t="s">
        <v>742</v>
      </c>
      <c r="G560" s="209" t="s">
        <v>388</v>
      </c>
      <c r="H560" s="210">
        <v>1</v>
      </c>
      <c r="I560" s="211"/>
      <c r="J560" s="212">
        <f>ROUND(I560*H560,2)</f>
        <v>0</v>
      </c>
      <c r="K560" s="208" t="s">
        <v>146</v>
      </c>
      <c r="L560" s="46"/>
      <c r="M560" s="213" t="s">
        <v>75</v>
      </c>
      <c r="N560" s="214" t="s">
        <v>47</v>
      </c>
      <c r="O560" s="86"/>
      <c r="P560" s="215">
        <f>O560*H560</f>
        <v>0</v>
      </c>
      <c r="Q560" s="215">
        <v>0.00034000000000000002</v>
      </c>
      <c r="R560" s="215">
        <f>Q560*H560</f>
        <v>0.00034000000000000002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147</v>
      </c>
      <c r="AT560" s="217" t="s">
        <v>142</v>
      </c>
      <c r="AU560" s="217" t="s">
        <v>87</v>
      </c>
      <c r="AY560" s="19" t="s">
        <v>140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85</v>
      </c>
      <c r="BK560" s="218">
        <f>ROUND(I560*H560,2)</f>
        <v>0</v>
      </c>
      <c r="BL560" s="19" t="s">
        <v>147</v>
      </c>
      <c r="BM560" s="217" t="s">
        <v>743</v>
      </c>
    </row>
    <row r="561" s="2" customFormat="1">
      <c r="A561" s="40"/>
      <c r="B561" s="41"/>
      <c r="C561" s="42"/>
      <c r="D561" s="219" t="s">
        <v>149</v>
      </c>
      <c r="E561" s="42"/>
      <c r="F561" s="220" t="s">
        <v>744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149</v>
      </c>
      <c r="AU561" s="19" t="s">
        <v>87</v>
      </c>
    </row>
    <row r="562" s="2" customFormat="1">
      <c r="A562" s="40"/>
      <c r="B562" s="41"/>
      <c r="C562" s="42"/>
      <c r="D562" s="219" t="s">
        <v>151</v>
      </c>
      <c r="E562" s="42"/>
      <c r="F562" s="224" t="s">
        <v>705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151</v>
      </c>
      <c r="AU562" s="19" t="s">
        <v>87</v>
      </c>
    </row>
    <row r="563" s="2" customFormat="1" ht="16.5" customHeight="1">
      <c r="A563" s="40"/>
      <c r="B563" s="41"/>
      <c r="C563" s="268" t="s">
        <v>745</v>
      </c>
      <c r="D563" s="268" t="s">
        <v>334</v>
      </c>
      <c r="E563" s="269" t="s">
        <v>746</v>
      </c>
      <c r="F563" s="270" t="s">
        <v>747</v>
      </c>
      <c r="G563" s="271" t="s">
        <v>388</v>
      </c>
      <c r="H563" s="272">
        <v>1</v>
      </c>
      <c r="I563" s="273"/>
      <c r="J563" s="274">
        <f>ROUND(I563*H563,2)</f>
        <v>0</v>
      </c>
      <c r="K563" s="270" t="s">
        <v>75</v>
      </c>
      <c r="L563" s="275"/>
      <c r="M563" s="276" t="s">
        <v>75</v>
      </c>
      <c r="N563" s="277" t="s">
        <v>47</v>
      </c>
      <c r="O563" s="86"/>
      <c r="P563" s="215">
        <f>O563*H563</f>
        <v>0</v>
      </c>
      <c r="Q563" s="215">
        <v>0.070999999999999994</v>
      </c>
      <c r="R563" s="215">
        <f>Q563*H563</f>
        <v>0.070999999999999994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189</v>
      </c>
      <c r="AT563" s="217" t="s">
        <v>334</v>
      </c>
      <c r="AU563" s="217" t="s">
        <v>87</v>
      </c>
      <c r="AY563" s="19" t="s">
        <v>140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85</v>
      </c>
      <c r="BK563" s="218">
        <f>ROUND(I563*H563,2)</f>
        <v>0</v>
      </c>
      <c r="BL563" s="19" t="s">
        <v>147</v>
      </c>
      <c r="BM563" s="217" t="s">
        <v>748</v>
      </c>
    </row>
    <row r="564" s="2" customFormat="1">
      <c r="A564" s="40"/>
      <c r="B564" s="41"/>
      <c r="C564" s="42"/>
      <c r="D564" s="219" t="s">
        <v>149</v>
      </c>
      <c r="E564" s="42"/>
      <c r="F564" s="220" t="s">
        <v>747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149</v>
      </c>
      <c r="AU564" s="19" t="s">
        <v>87</v>
      </c>
    </row>
    <row r="565" s="2" customFormat="1" ht="16.5" customHeight="1">
      <c r="A565" s="40"/>
      <c r="B565" s="41"/>
      <c r="C565" s="268" t="s">
        <v>749</v>
      </c>
      <c r="D565" s="268" t="s">
        <v>334</v>
      </c>
      <c r="E565" s="269" t="s">
        <v>750</v>
      </c>
      <c r="F565" s="270" t="s">
        <v>751</v>
      </c>
      <c r="G565" s="271" t="s">
        <v>483</v>
      </c>
      <c r="H565" s="272">
        <v>1</v>
      </c>
      <c r="I565" s="273"/>
      <c r="J565" s="274">
        <f>ROUND(I565*H565,2)</f>
        <v>0</v>
      </c>
      <c r="K565" s="270" t="s">
        <v>75</v>
      </c>
      <c r="L565" s="275"/>
      <c r="M565" s="276" t="s">
        <v>75</v>
      </c>
      <c r="N565" s="277" t="s">
        <v>47</v>
      </c>
      <c r="O565" s="86"/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189</v>
      </c>
      <c r="AT565" s="217" t="s">
        <v>334</v>
      </c>
      <c r="AU565" s="217" t="s">
        <v>87</v>
      </c>
      <c r="AY565" s="19" t="s">
        <v>140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85</v>
      </c>
      <c r="BK565" s="218">
        <f>ROUND(I565*H565,2)</f>
        <v>0</v>
      </c>
      <c r="BL565" s="19" t="s">
        <v>147</v>
      </c>
      <c r="BM565" s="217" t="s">
        <v>752</v>
      </c>
    </row>
    <row r="566" s="2" customFormat="1">
      <c r="A566" s="40"/>
      <c r="B566" s="41"/>
      <c r="C566" s="42"/>
      <c r="D566" s="219" t="s">
        <v>149</v>
      </c>
      <c r="E566" s="42"/>
      <c r="F566" s="220" t="s">
        <v>751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149</v>
      </c>
      <c r="AU566" s="19" t="s">
        <v>87</v>
      </c>
    </row>
    <row r="567" s="2" customFormat="1" ht="16.5" customHeight="1">
      <c r="A567" s="40"/>
      <c r="B567" s="41"/>
      <c r="C567" s="206" t="s">
        <v>753</v>
      </c>
      <c r="D567" s="206" t="s">
        <v>142</v>
      </c>
      <c r="E567" s="207" t="s">
        <v>754</v>
      </c>
      <c r="F567" s="208" t="s">
        <v>755</v>
      </c>
      <c r="G567" s="209" t="s">
        <v>388</v>
      </c>
      <c r="H567" s="210">
        <v>2</v>
      </c>
      <c r="I567" s="211"/>
      <c r="J567" s="212">
        <f>ROUND(I567*H567,2)</f>
        <v>0</v>
      </c>
      <c r="K567" s="208" t="s">
        <v>146</v>
      </c>
      <c r="L567" s="46"/>
      <c r="M567" s="213" t="s">
        <v>75</v>
      </c>
      <c r="N567" s="214" t="s">
        <v>47</v>
      </c>
      <c r="O567" s="86"/>
      <c r="P567" s="215">
        <f>O567*H567</f>
        <v>0</v>
      </c>
      <c r="Q567" s="215">
        <v>0.0030100000000000001</v>
      </c>
      <c r="R567" s="215">
        <f>Q567*H567</f>
        <v>0.0060200000000000002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147</v>
      </c>
      <c r="AT567" s="217" t="s">
        <v>142</v>
      </c>
      <c r="AU567" s="217" t="s">
        <v>87</v>
      </c>
      <c r="AY567" s="19" t="s">
        <v>140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85</v>
      </c>
      <c r="BK567" s="218">
        <f>ROUND(I567*H567,2)</f>
        <v>0</v>
      </c>
      <c r="BL567" s="19" t="s">
        <v>147</v>
      </c>
      <c r="BM567" s="217" t="s">
        <v>756</v>
      </c>
    </row>
    <row r="568" s="2" customFormat="1">
      <c r="A568" s="40"/>
      <c r="B568" s="41"/>
      <c r="C568" s="42"/>
      <c r="D568" s="219" t="s">
        <v>149</v>
      </c>
      <c r="E568" s="42"/>
      <c r="F568" s="220" t="s">
        <v>757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149</v>
      </c>
      <c r="AU568" s="19" t="s">
        <v>87</v>
      </c>
    </row>
    <row r="569" s="2" customFormat="1">
      <c r="A569" s="40"/>
      <c r="B569" s="41"/>
      <c r="C569" s="42"/>
      <c r="D569" s="219" t="s">
        <v>151</v>
      </c>
      <c r="E569" s="42"/>
      <c r="F569" s="224" t="s">
        <v>705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151</v>
      </c>
      <c r="AU569" s="19" t="s">
        <v>87</v>
      </c>
    </row>
    <row r="570" s="2" customFormat="1" ht="16.5" customHeight="1">
      <c r="A570" s="40"/>
      <c r="B570" s="41"/>
      <c r="C570" s="268" t="s">
        <v>758</v>
      </c>
      <c r="D570" s="268" t="s">
        <v>334</v>
      </c>
      <c r="E570" s="269" t="s">
        <v>759</v>
      </c>
      <c r="F570" s="270" t="s">
        <v>760</v>
      </c>
      <c r="G570" s="271" t="s">
        <v>388</v>
      </c>
      <c r="H570" s="272">
        <v>2</v>
      </c>
      <c r="I570" s="273"/>
      <c r="J570" s="274">
        <f>ROUND(I570*H570,2)</f>
        <v>0</v>
      </c>
      <c r="K570" s="270" t="s">
        <v>75</v>
      </c>
      <c r="L570" s="275"/>
      <c r="M570" s="276" t="s">
        <v>75</v>
      </c>
      <c r="N570" s="277" t="s">
        <v>47</v>
      </c>
      <c r="O570" s="86"/>
      <c r="P570" s="215">
        <f>O570*H570</f>
        <v>0</v>
      </c>
      <c r="Q570" s="215">
        <v>0.070000000000000007</v>
      </c>
      <c r="R570" s="215">
        <f>Q570*H570</f>
        <v>0.14000000000000001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189</v>
      </c>
      <c r="AT570" s="217" t="s">
        <v>334</v>
      </c>
      <c r="AU570" s="217" t="s">
        <v>87</v>
      </c>
      <c r="AY570" s="19" t="s">
        <v>140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85</v>
      </c>
      <c r="BK570" s="218">
        <f>ROUND(I570*H570,2)</f>
        <v>0</v>
      </c>
      <c r="BL570" s="19" t="s">
        <v>147</v>
      </c>
      <c r="BM570" s="217" t="s">
        <v>761</v>
      </c>
    </row>
    <row r="571" s="2" customFormat="1">
      <c r="A571" s="40"/>
      <c r="B571" s="41"/>
      <c r="C571" s="42"/>
      <c r="D571" s="219" t="s">
        <v>149</v>
      </c>
      <c r="E571" s="42"/>
      <c r="F571" s="220" t="s">
        <v>760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149</v>
      </c>
      <c r="AU571" s="19" t="s">
        <v>87</v>
      </c>
    </row>
    <row r="572" s="2" customFormat="1" ht="16.5" customHeight="1">
      <c r="A572" s="40"/>
      <c r="B572" s="41"/>
      <c r="C572" s="268" t="s">
        <v>762</v>
      </c>
      <c r="D572" s="268" t="s">
        <v>334</v>
      </c>
      <c r="E572" s="269" t="s">
        <v>763</v>
      </c>
      <c r="F572" s="270" t="s">
        <v>764</v>
      </c>
      <c r="G572" s="271" t="s">
        <v>388</v>
      </c>
      <c r="H572" s="272">
        <v>2</v>
      </c>
      <c r="I572" s="273"/>
      <c r="J572" s="274">
        <f>ROUND(I572*H572,2)</f>
        <v>0</v>
      </c>
      <c r="K572" s="270" t="s">
        <v>75</v>
      </c>
      <c r="L572" s="275"/>
      <c r="M572" s="276" t="s">
        <v>75</v>
      </c>
      <c r="N572" s="277" t="s">
        <v>47</v>
      </c>
      <c r="O572" s="86"/>
      <c r="P572" s="215">
        <f>O572*H572</f>
        <v>0</v>
      </c>
      <c r="Q572" s="215">
        <v>0.0060000000000000001</v>
      </c>
      <c r="R572" s="215">
        <f>Q572*H572</f>
        <v>0.012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189</v>
      </c>
      <c r="AT572" s="217" t="s">
        <v>334</v>
      </c>
      <c r="AU572" s="217" t="s">
        <v>87</v>
      </c>
      <c r="AY572" s="19" t="s">
        <v>140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85</v>
      </c>
      <c r="BK572" s="218">
        <f>ROUND(I572*H572,2)</f>
        <v>0</v>
      </c>
      <c r="BL572" s="19" t="s">
        <v>147</v>
      </c>
      <c r="BM572" s="217" t="s">
        <v>765</v>
      </c>
    </row>
    <row r="573" s="2" customFormat="1">
      <c r="A573" s="40"/>
      <c r="B573" s="41"/>
      <c r="C573" s="42"/>
      <c r="D573" s="219" t="s">
        <v>149</v>
      </c>
      <c r="E573" s="42"/>
      <c r="F573" s="220" t="s">
        <v>764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149</v>
      </c>
      <c r="AU573" s="19" t="s">
        <v>87</v>
      </c>
    </row>
    <row r="574" s="2" customFormat="1" ht="16.5" customHeight="1">
      <c r="A574" s="40"/>
      <c r="B574" s="41"/>
      <c r="C574" s="206" t="s">
        <v>766</v>
      </c>
      <c r="D574" s="206" t="s">
        <v>142</v>
      </c>
      <c r="E574" s="207" t="s">
        <v>767</v>
      </c>
      <c r="F574" s="208" t="s">
        <v>768</v>
      </c>
      <c r="G574" s="209" t="s">
        <v>388</v>
      </c>
      <c r="H574" s="210">
        <v>4</v>
      </c>
      <c r="I574" s="211"/>
      <c r="J574" s="212">
        <f>ROUND(I574*H574,2)</f>
        <v>0</v>
      </c>
      <c r="K574" s="208" t="s">
        <v>146</v>
      </c>
      <c r="L574" s="46"/>
      <c r="M574" s="213" t="s">
        <v>75</v>
      </c>
      <c r="N574" s="214" t="s">
        <v>47</v>
      </c>
      <c r="O574" s="86"/>
      <c r="P574" s="215">
        <f>O574*H574</f>
        <v>0</v>
      </c>
      <c r="Q574" s="215">
        <v>0.0030100000000000001</v>
      </c>
      <c r="R574" s="215">
        <f>Q574*H574</f>
        <v>0.01204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147</v>
      </c>
      <c r="AT574" s="217" t="s">
        <v>142</v>
      </c>
      <c r="AU574" s="217" t="s">
        <v>87</v>
      </c>
      <c r="AY574" s="19" t="s">
        <v>140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85</v>
      </c>
      <c r="BK574" s="218">
        <f>ROUND(I574*H574,2)</f>
        <v>0</v>
      </c>
      <c r="BL574" s="19" t="s">
        <v>147</v>
      </c>
      <c r="BM574" s="217" t="s">
        <v>769</v>
      </c>
    </row>
    <row r="575" s="2" customFormat="1">
      <c r="A575" s="40"/>
      <c r="B575" s="41"/>
      <c r="C575" s="42"/>
      <c r="D575" s="219" t="s">
        <v>149</v>
      </c>
      <c r="E575" s="42"/>
      <c r="F575" s="220" t="s">
        <v>770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149</v>
      </c>
      <c r="AU575" s="19" t="s">
        <v>87</v>
      </c>
    </row>
    <row r="576" s="2" customFormat="1">
      <c r="A576" s="40"/>
      <c r="B576" s="41"/>
      <c r="C576" s="42"/>
      <c r="D576" s="219" t="s">
        <v>151</v>
      </c>
      <c r="E576" s="42"/>
      <c r="F576" s="224" t="s">
        <v>705</v>
      </c>
      <c r="G576" s="42"/>
      <c r="H576" s="42"/>
      <c r="I576" s="221"/>
      <c r="J576" s="42"/>
      <c r="K576" s="42"/>
      <c r="L576" s="46"/>
      <c r="M576" s="222"/>
      <c r="N576" s="22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151</v>
      </c>
      <c r="AU576" s="19" t="s">
        <v>87</v>
      </c>
    </row>
    <row r="577" s="2" customFormat="1" ht="16.5" customHeight="1">
      <c r="A577" s="40"/>
      <c r="B577" s="41"/>
      <c r="C577" s="268" t="s">
        <v>771</v>
      </c>
      <c r="D577" s="268" t="s">
        <v>334</v>
      </c>
      <c r="E577" s="269" t="s">
        <v>772</v>
      </c>
      <c r="F577" s="270" t="s">
        <v>773</v>
      </c>
      <c r="G577" s="271" t="s">
        <v>388</v>
      </c>
      <c r="H577" s="272">
        <v>4</v>
      </c>
      <c r="I577" s="273"/>
      <c r="J577" s="274">
        <f>ROUND(I577*H577,2)</f>
        <v>0</v>
      </c>
      <c r="K577" s="270" t="s">
        <v>75</v>
      </c>
      <c r="L577" s="275"/>
      <c r="M577" s="276" t="s">
        <v>75</v>
      </c>
      <c r="N577" s="277" t="s">
        <v>47</v>
      </c>
      <c r="O577" s="86"/>
      <c r="P577" s="215">
        <f>O577*H577</f>
        <v>0</v>
      </c>
      <c r="Q577" s="215">
        <v>0.065000000000000002</v>
      </c>
      <c r="R577" s="215">
        <f>Q577*H577</f>
        <v>0.26000000000000001</v>
      </c>
      <c r="S577" s="215">
        <v>0</v>
      </c>
      <c r="T577" s="21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7" t="s">
        <v>189</v>
      </c>
      <c r="AT577" s="217" t="s">
        <v>334</v>
      </c>
      <c r="AU577" s="217" t="s">
        <v>87</v>
      </c>
      <c r="AY577" s="19" t="s">
        <v>140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9" t="s">
        <v>85</v>
      </c>
      <c r="BK577" s="218">
        <f>ROUND(I577*H577,2)</f>
        <v>0</v>
      </c>
      <c r="BL577" s="19" t="s">
        <v>147</v>
      </c>
      <c r="BM577" s="217" t="s">
        <v>774</v>
      </c>
    </row>
    <row r="578" s="2" customFormat="1">
      <c r="A578" s="40"/>
      <c r="B578" s="41"/>
      <c r="C578" s="42"/>
      <c r="D578" s="219" t="s">
        <v>149</v>
      </c>
      <c r="E578" s="42"/>
      <c r="F578" s="220" t="s">
        <v>773</v>
      </c>
      <c r="G578" s="42"/>
      <c r="H578" s="42"/>
      <c r="I578" s="221"/>
      <c r="J578" s="42"/>
      <c r="K578" s="42"/>
      <c r="L578" s="46"/>
      <c r="M578" s="222"/>
      <c r="N578" s="22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149</v>
      </c>
      <c r="AU578" s="19" t="s">
        <v>87</v>
      </c>
    </row>
    <row r="579" s="2" customFormat="1" ht="16.5" customHeight="1">
      <c r="A579" s="40"/>
      <c r="B579" s="41"/>
      <c r="C579" s="268" t="s">
        <v>775</v>
      </c>
      <c r="D579" s="268" t="s">
        <v>334</v>
      </c>
      <c r="E579" s="269" t="s">
        <v>776</v>
      </c>
      <c r="F579" s="270" t="s">
        <v>777</v>
      </c>
      <c r="G579" s="271" t="s">
        <v>388</v>
      </c>
      <c r="H579" s="272">
        <v>4</v>
      </c>
      <c r="I579" s="273"/>
      <c r="J579" s="274">
        <f>ROUND(I579*H579,2)</f>
        <v>0</v>
      </c>
      <c r="K579" s="270" t="s">
        <v>75</v>
      </c>
      <c r="L579" s="275"/>
      <c r="M579" s="276" t="s">
        <v>75</v>
      </c>
      <c r="N579" s="277" t="s">
        <v>47</v>
      </c>
      <c r="O579" s="86"/>
      <c r="P579" s="215">
        <f>O579*H579</f>
        <v>0</v>
      </c>
      <c r="Q579" s="215">
        <v>0.0060000000000000001</v>
      </c>
      <c r="R579" s="215">
        <f>Q579*H579</f>
        <v>0.024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189</v>
      </c>
      <c r="AT579" s="217" t="s">
        <v>334</v>
      </c>
      <c r="AU579" s="217" t="s">
        <v>87</v>
      </c>
      <c r="AY579" s="19" t="s">
        <v>140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85</v>
      </c>
      <c r="BK579" s="218">
        <f>ROUND(I579*H579,2)</f>
        <v>0</v>
      </c>
      <c r="BL579" s="19" t="s">
        <v>147</v>
      </c>
      <c r="BM579" s="217" t="s">
        <v>778</v>
      </c>
    </row>
    <row r="580" s="2" customFormat="1">
      <c r="A580" s="40"/>
      <c r="B580" s="41"/>
      <c r="C580" s="42"/>
      <c r="D580" s="219" t="s">
        <v>149</v>
      </c>
      <c r="E580" s="42"/>
      <c r="F580" s="220" t="s">
        <v>777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149</v>
      </c>
      <c r="AU580" s="19" t="s">
        <v>87</v>
      </c>
    </row>
    <row r="581" s="2" customFormat="1" ht="16.5" customHeight="1">
      <c r="A581" s="40"/>
      <c r="B581" s="41"/>
      <c r="C581" s="206" t="s">
        <v>779</v>
      </c>
      <c r="D581" s="206" t="s">
        <v>142</v>
      </c>
      <c r="E581" s="207" t="s">
        <v>780</v>
      </c>
      <c r="F581" s="208" t="s">
        <v>781</v>
      </c>
      <c r="G581" s="209" t="s">
        <v>388</v>
      </c>
      <c r="H581" s="210">
        <v>1</v>
      </c>
      <c r="I581" s="211"/>
      <c r="J581" s="212">
        <f>ROUND(I581*H581,2)</f>
        <v>0</v>
      </c>
      <c r="K581" s="208" t="s">
        <v>75</v>
      </c>
      <c r="L581" s="46"/>
      <c r="M581" s="213" t="s">
        <v>75</v>
      </c>
      <c r="N581" s="214" t="s">
        <v>47</v>
      </c>
      <c r="O581" s="86"/>
      <c r="P581" s="215">
        <f>O581*H581</f>
        <v>0</v>
      </c>
      <c r="Q581" s="215">
        <v>0.0028700000000000002</v>
      </c>
      <c r="R581" s="215">
        <f>Q581*H581</f>
        <v>0.0028700000000000002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147</v>
      </c>
      <c r="AT581" s="217" t="s">
        <v>142</v>
      </c>
      <c r="AU581" s="217" t="s">
        <v>87</v>
      </c>
      <c r="AY581" s="19" t="s">
        <v>140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85</v>
      </c>
      <c r="BK581" s="218">
        <f>ROUND(I581*H581,2)</f>
        <v>0</v>
      </c>
      <c r="BL581" s="19" t="s">
        <v>147</v>
      </c>
      <c r="BM581" s="217" t="s">
        <v>782</v>
      </c>
    </row>
    <row r="582" s="2" customFormat="1">
      <c r="A582" s="40"/>
      <c r="B582" s="41"/>
      <c r="C582" s="42"/>
      <c r="D582" s="219" t="s">
        <v>149</v>
      </c>
      <c r="E582" s="42"/>
      <c r="F582" s="220" t="s">
        <v>783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149</v>
      </c>
      <c r="AU582" s="19" t="s">
        <v>87</v>
      </c>
    </row>
    <row r="583" s="2" customFormat="1">
      <c r="A583" s="40"/>
      <c r="B583" s="41"/>
      <c r="C583" s="42"/>
      <c r="D583" s="219" t="s">
        <v>151</v>
      </c>
      <c r="E583" s="42"/>
      <c r="F583" s="224" t="s">
        <v>705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151</v>
      </c>
      <c r="AU583" s="19" t="s">
        <v>87</v>
      </c>
    </row>
    <row r="584" s="2" customFormat="1" ht="24.15" customHeight="1">
      <c r="A584" s="40"/>
      <c r="B584" s="41"/>
      <c r="C584" s="268" t="s">
        <v>784</v>
      </c>
      <c r="D584" s="268" t="s">
        <v>334</v>
      </c>
      <c r="E584" s="269" t="s">
        <v>785</v>
      </c>
      <c r="F584" s="270" t="s">
        <v>786</v>
      </c>
      <c r="G584" s="271" t="s">
        <v>388</v>
      </c>
      <c r="H584" s="272">
        <v>1</v>
      </c>
      <c r="I584" s="273"/>
      <c r="J584" s="274">
        <f>ROUND(I584*H584,2)</f>
        <v>0</v>
      </c>
      <c r="K584" s="270" t="s">
        <v>75</v>
      </c>
      <c r="L584" s="275"/>
      <c r="M584" s="276" t="s">
        <v>75</v>
      </c>
      <c r="N584" s="277" t="s">
        <v>47</v>
      </c>
      <c r="O584" s="86"/>
      <c r="P584" s="215">
        <f>O584*H584</f>
        <v>0</v>
      </c>
      <c r="Q584" s="215">
        <v>0.114</v>
      </c>
      <c r="R584" s="215">
        <f>Q584*H584</f>
        <v>0.114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189</v>
      </c>
      <c r="AT584" s="217" t="s">
        <v>334</v>
      </c>
      <c r="AU584" s="217" t="s">
        <v>87</v>
      </c>
      <c r="AY584" s="19" t="s">
        <v>140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85</v>
      </c>
      <c r="BK584" s="218">
        <f>ROUND(I584*H584,2)</f>
        <v>0</v>
      </c>
      <c r="BL584" s="19" t="s">
        <v>147</v>
      </c>
      <c r="BM584" s="217" t="s">
        <v>787</v>
      </c>
    </row>
    <row r="585" s="2" customFormat="1">
      <c r="A585" s="40"/>
      <c r="B585" s="41"/>
      <c r="C585" s="42"/>
      <c r="D585" s="219" t="s">
        <v>149</v>
      </c>
      <c r="E585" s="42"/>
      <c r="F585" s="220" t="s">
        <v>786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149</v>
      </c>
      <c r="AU585" s="19" t="s">
        <v>87</v>
      </c>
    </row>
    <row r="586" s="2" customFormat="1" ht="16.5" customHeight="1">
      <c r="A586" s="40"/>
      <c r="B586" s="41"/>
      <c r="C586" s="206" t="s">
        <v>788</v>
      </c>
      <c r="D586" s="206" t="s">
        <v>142</v>
      </c>
      <c r="E586" s="207" t="s">
        <v>789</v>
      </c>
      <c r="F586" s="208" t="s">
        <v>790</v>
      </c>
      <c r="G586" s="209" t="s">
        <v>388</v>
      </c>
      <c r="H586" s="210">
        <v>1</v>
      </c>
      <c r="I586" s="211"/>
      <c r="J586" s="212">
        <f>ROUND(I586*H586,2)</f>
        <v>0</v>
      </c>
      <c r="K586" s="208" t="s">
        <v>75</v>
      </c>
      <c r="L586" s="46"/>
      <c r="M586" s="213" t="s">
        <v>75</v>
      </c>
      <c r="N586" s="214" t="s">
        <v>47</v>
      </c>
      <c r="O586" s="86"/>
      <c r="P586" s="215">
        <f>O586*H586</f>
        <v>0</v>
      </c>
      <c r="Q586" s="215">
        <v>0.0028700000000000002</v>
      </c>
      <c r="R586" s="215">
        <f>Q586*H586</f>
        <v>0.0028700000000000002</v>
      </c>
      <c r="S586" s="215">
        <v>0</v>
      </c>
      <c r="T586" s="21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7" t="s">
        <v>147</v>
      </c>
      <c r="AT586" s="217" t="s">
        <v>142</v>
      </c>
      <c r="AU586" s="217" t="s">
        <v>87</v>
      </c>
      <c r="AY586" s="19" t="s">
        <v>140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9" t="s">
        <v>85</v>
      </c>
      <c r="BK586" s="218">
        <f>ROUND(I586*H586,2)</f>
        <v>0</v>
      </c>
      <c r="BL586" s="19" t="s">
        <v>147</v>
      </c>
      <c r="BM586" s="217" t="s">
        <v>791</v>
      </c>
    </row>
    <row r="587" s="2" customFormat="1">
      <c r="A587" s="40"/>
      <c r="B587" s="41"/>
      <c r="C587" s="42"/>
      <c r="D587" s="219" t="s">
        <v>149</v>
      </c>
      <c r="E587" s="42"/>
      <c r="F587" s="220" t="s">
        <v>792</v>
      </c>
      <c r="G587" s="42"/>
      <c r="H587" s="42"/>
      <c r="I587" s="221"/>
      <c r="J587" s="42"/>
      <c r="K587" s="42"/>
      <c r="L587" s="46"/>
      <c r="M587" s="222"/>
      <c r="N587" s="223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149</v>
      </c>
      <c r="AU587" s="19" t="s">
        <v>87</v>
      </c>
    </row>
    <row r="588" s="2" customFormat="1">
      <c r="A588" s="40"/>
      <c r="B588" s="41"/>
      <c r="C588" s="42"/>
      <c r="D588" s="219" t="s">
        <v>151</v>
      </c>
      <c r="E588" s="42"/>
      <c r="F588" s="224" t="s">
        <v>705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151</v>
      </c>
      <c r="AU588" s="19" t="s">
        <v>87</v>
      </c>
    </row>
    <row r="589" s="2" customFormat="1" ht="24.15" customHeight="1">
      <c r="A589" s="40"/>
      <c r="B589" s="41"/>
      <c r="C589" s="268" t="s">
        <v>793</v>
      </c>
      <c r="D589" s="268" t="s">
        <v>334</v>
      </c>
      <c r="E589" s="269" t="s">
        <v>794</v>
      </c>
      <c r="F589" s="270" t="s">
        <v>795</v>
      </c>
      <c r="G589" s="271" t="s">
        <v>388</v>
      </c>
      <c r="H589" s="272">
        <v>1</v>
      </c>
      <c r="I589" s="273"/>
      <c r="J589" s="274">
        <f>ROUND(I589*H589,2)</f>
        <v>0</v>
      </c>
      <c r="K589" s="270" t="s">
        <v>75</v>
      </c>
      <c r="L589" s="275"/>
      <c r="M589" s="276" t="s">
        <v>75</v>
      </c>
      <c r="N589" s="277" t="s">
        <v>47</v>
      </c>
      <c r="O589" s="86"/>
      <c r="P589" s="215">
        <f>O589*H589</f>
        <v>0</v>
      </c>
      <c r="Q589" s="215">
        <v>0.107</v>
      </c>
      <c r="R589" s="215">
        <f>Q589*H589</f>
        <v>0.107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189</v>
      </c>
      <c r="AT589" s="217" t="s">
        <v>334</v>
      </c>
      <c r="AU589" s="217" t="s">
        <v>87</v>
      </c>
      <c r="AY589" s="19" t="s">
        <v>140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85</v>
      </c>
      <c r="BK589" s="218">
        <f>ROUND(I589*H589,2)</f>
        <v>0</v>
      </c>
      <c r="BL589" s="19" t="s">
        <v>147</v>
      </c>
      <c r="BM589" s="217" t="s">
        <v>796</v>
      </c>
    </row>
    <row r="590" s="2" customFormat="1">
      <c r="A590" s="40"/>
      <c r="B590" s="41"/>
      <c r="C590" s="42"/>
      <c r="D590" s="219" t="s">
        <v>149</v>
      </c>
      <c r="E590" s="42"/>
      <c r="F590" s="220" t="s">
        <v>795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149</v>
      </c>
      <c r="AU590" s="19" t="s">
        <v>87</v>
      </c>
    </row>
    <row r="591" s="2" customFormat="1" ht="16.5" customHeight="1">
      <c r="A591" s="40"/>
      <c r="B591" s="41"/>
      <c r="C591" s="206" t="s">
        <v>797</v>
      </c>
      <c r="D591" s="206" t="s">
        <v>142</v>
      </c>
      <c r="E591" s="207" t="s">
        <v>798</v>
      </c>
      <c r="F591" s="208" t="s">
        <v>799</v>
      </c>
      <c r="G591" s="209" t="s">
        <v>145</v>
      </c>
      <c r="H591" s="210">
        <v>234.09999999999999</v>
      </c>
      <c r="I591" s="211"/>
      <c r="J591" s="212">
        <f>ROUND(I591*H591,2)</f>
        <v>0</v>
      </c>
      <c r="K591" s="208" t="s">
        <v>146</v>
      </c>
      <c r="L591" s="46"/>
      <c r="M591" s="213" t="s">
        <v>75</v>
      </c>
      <c r="N591" s="214" t="s">
        <v>47</v>
      </c>
      <c r="O591" s="86"/>
      <c r="P591" s="215">
        <f>O591*H591</f>
        <v>0</v>
      </c>
      <c r="Q591" s="215">
        <v>0</v>
      </c>
      <c r="R591" s="215">
        <f>Q591*H591</f>
        <v>0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147</v>
      </c>
      <c r="AT591" s="217" t="s">
        <v>142</v>
      </c>
      <c r="AU591" s="217" t="s">
        <v>87</v>
      </c>
      <c r="AY591" s="19" t="s">
        <v>140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85</v>
      </c>
      <c r="BK591" s="218">
        <f>ROUND(I591*H591,2)</f>
        <v>0</v>
      </c>
      <c r="BL591" s="19" t="s">
        <v>147</v>
      </c>
      <c r="BM591" s="217" t="s">
        <v>800</v>
      </c>
    </row>
    <row r="592" s="2" customFormat="1">
      <c r="A592" s="40"/>
      <c r="B592" s="41"/>
      <c r="C592" s="42"/>
      <c r="D592" s="219" t="s">
        <v>149</v>
      </c>
      <c r="E592" s="42"/>
      <c r="F592" s="220" t="s">
        <v>801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149</v>
      </c>
      <c r="AU592" s="19" t="s">
        <v>87</v>
      </c>
    </row>
    <row r="593" s="2" customFormat="1">
      <c r="A593" s="40"/>
      <c r="B593" s="41"/>
      <c r="C593" s="42"/>
      <c r="D593" s="219" t="s">
        <v>151</v>
      </c>
      <c r="E593" s="42"/>
      <c r="F593" s="224" t="s">
        <v>802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151</v>
      </c>
      <c r="AU593" s="19" t="s">
        <v>87</v>
      </c>
    </row>
    <row r="594" s="13" customFormat="1">
      <c r="A594" s="13"/>
      <c r="B594" s="225"/>
      <c r="C594" s="226"/>
      <c r="D594" s="219" t="s">
        <v>178</v>
      </c>
      <c r="E594" s="227" t="s">
        <v>75</v>
      </c>
      <c r="F594" s="228" t="s">
        <v>373</v>
      </c>
      <c r="G594" s="226"/>
      <c r="H594" s="229">
        <v>158.59999999999999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178</v>
      </c>
      <c r="AU594" s="235" t="s">
        <v>87</v>
      </c>
      <c r="AV594" s="13" t="s">
        <v>87</v>
      </c>
      <c r="AW594" s="13" t="s">
        <v>38</v>
      </c>
      <c r="AX594" s="13" t="s">
        <v>77</v>
      </c>
      <c r="AY594" s="235" t="s">
        <v>140</v>
      </c>
    </row>
    <row r="595" s="13" customFormat="1">
      <c r="A595" s="13"/>
      <c r="B595" s="225"/>
      <c r="C595" s="226"/>
      <c r="D595" s="219" t="s">
        <v>178</v>
      </c>
      <c r="E595" s="227" t="s">
        <v>75</v>
      </c>
      <c r="F595" s="228" t="s">
        <v>374</v>
      </c>
      <c r="G595" s="226"/>
      <c r="H595" s="229">
        <v>65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178</v>
      </c>
      <c r="AU595" s="235" t="s">
        <v>87</v>
      </c>
      <c r="AV595" s="13" t="s">
        <v>87</v>
      </c>
      <c r="AW595" s="13" t="s">
        <v>38</v>
      </c>
      <c r="AX595" s="13" t="s">
        <v>77</v>
      </c>
      <c r="AY595" s="235" t="s">
        <v>140</v>
      </c>
    </row>
    <row r="596" s="13" customFormat="1">
      <c r="A596" s="13"/>
      <c r="B596" s="225"/>
      <c r="C596" s="226"/>
      <c r="D596" s="219" t="s">
        <v>178</v>
      </c>
      <c r="E596" s="227" t="s">
        <v>75</v>
      </c>
      <c r="F596" s="228" t="s">
        <v>375</v>
      </c>
      <c r="G596" s="226"/>
      <c r="H596" s="229">
        <v>10.5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178</v>
      </c>
      <c r="AU596" s="235" t="s">
        <v>87</v>
      </c>
      <c r="AV596" s="13" t="s">
        <v>87</v>
      </c>
      <c r="AW596" s="13" t="s">
        <v>38</v>
      </c>
      <c r="AX596" s="13" t="s">
        <v>77</v>
      </c>
      <c r="AY596" s="235" t="s">
        <v>140</v>
      </c>
    </row>
    <row r="597" s="16" customFormat="1">
      <c r="A597" s="16"/>
      <c r="B597" s="257"/>
      <c r="C597" s="258"/>
      <c r="D597" s="219" t="s">
        <v>178</v>
      </c>
      <c r="E597" s="259" t="s">
        <v>75</v>
      </c>
      <c r="F597" s="260" t="s">
        <v>254</v>
      </c>
      <c r="G597" s="258"/>
      <c r="H597" s="261">
        <v>234.09999999999999</v>
      </c>
      <c r="I597" s="262"/>
      <c r="J597" s="258"/>
      <c r="K597" s="258"/>
      <c r="L597" s="263"/>
      <c r="M597" s="264"/>
      <c r="N597" s="265"/>
      <c r="O597" s="265"/>
      <c r="P597" s="265"/>
      <c r="Q597" s="265"/>
      <c r="R597" s="265"/>
      <c r="S597" s="265"/>
      <c r="T597" s="26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67" t="s">
        <v>178</v>
      </c>
      <c r="AU597" s="267" t="s">
        <v>87</v>
      </c>
      <c r="AV597" s="16" t="s">
        <v>147</v>
      </c>
      <c r="AW597" s="16" t="s">
        <v>38</v>
      </c>
      <c r="AX597" s="16" t="s">
        <v>85</v>
      </c>
      <c r="AY597" s="267" t="s">
        <v>140</v>
      </c>
    </row>
    <row r="598" s="2" customFormat="1" ht="16.5" customHeight="1">
      <c r="A598" s="40"/>
      <c r="B598" s="41"/>
      <c r="C598" s="206" t="s">
        <v>803</v>
      </c>
      <c r="D598" s="206" t="s">
        <v>142</v>
      </c>
      <c r="E598" s="207" t="s">
        <v>804</v>
      </c>
      <c r="F598" s="208" t="s">
        <v>805</v>
      </c>
      <c r="G598" s="209" t="s">
        <v>145</v>
      </c>
      <c r="H598" s="210">
        <v>14.5</v>
      </c>
      <c r="I598" s="211"/>
      <c r="J598" s="212">
        <f>ROUND(I598*H598,2)</f>
        <v>0</v>
      </c>
      <c r="K598" s="208" t="s">
        <v>146</v>
      </c>
      <c r="L598" s="46"/>
      <c r="M598" s="213" t="s">
        <v>75</v>
      </c>
      <c r="N598" s="214" t="s">
        <v>47</v>
      </c>
      <c r="O598" s="86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147</v>
      </c>
      <c r="AT598" s="217" t="s">
        <v>142</v>
      </c>
      <c r="AU598" s="217" t="s">
        <v>87</v>
      </c>
      <c r="AY598" s="19" t="s">
        <v>140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85</v>
      </c>
      <c r="BK598" s="218">
        <f>ROUND(I598*H598,2)</f>
        <v>0</v>
      </c>
      <c r="BL598" s="19" t="s">
        <v>147</v>
      </c>
      <c r="BM598" s="217" t="s">
        <v>806</v>
      </c>
    </row>
    <row r="599" s="2" customFormat="1">
      <c r="A599" s="40"/>
      <c r="B599" s="41"/>
      <c r="C599" s="42"/>
      <c r="D599" s="219" t="s">
        <v>149</v>
      </c>
      <c r="E599" s="42"/>
      <c r="F599" s="220" t="s">
        <v>807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149</v>
      </c>
      <c r="AU599" s="19" t="s">
        <v>87</v>
      </c>
    </row>
    <row r="600" s="2" customFormat="1">
      <c r="A600" s="40"/>
      <c r="B600" s="41"/>
      <c r="C600" s="42"/>
      <c r="D600" s="219" t="s">
        <v>151</v>
      </c>
      <c r="E600" s="42"/>
      <c r="F600" s="224" t="s">
        <v>802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151</v>
      </c>
      <c r="AU600" s="19" t="s">
        <v>87</v>
      </c>
    </row>
    <row r="601" s="13" customFormat="1">
      <c r="A601" s="13"/>
      <c r="B601" s="225"/>
      <c r="C601" s="226"/>
      <c r="D601" s="219" t="s">
        <v>178</v>
      </c>
      <c r="E601" s="227" t="s">
        <v>75</v>
      </c>
      <c r="F601" s="228" t="s">
        <v>376</v>
      </c>
      <c r="G601" s="226"/>
      <c r="H601" s="229">
        <v>14.5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178</v>
      </c>
      <c r="AU601" s="235" t="s">
        <v>87</v>
      </c>
      <c r="AV601" s="13" t="s">
        <v>87</v>
      </c>
      <c r="AW601" s="13" t="s">
        <v>38</v>
      </c>
      <c r="AX601" s="13" t="s">
        <v>85</v>
      </c>
      <c r="AY601" s="235" t="s">
        <v>140</v>
      </c>
    </row>
    <row r="602" s="2" customFormat="1" ht="16.5" customHeight="1">
      <c r="A602" s="40"/>
      <c r="B602" s="41"/>
      <c r="C602" s="206" t="s">
        <v>808</v>
      </c>
      <c r="D602" s="206" t="s">
        <v>142</v>
      </c>
      <c r="E602" s="207" t="s">
        <v>809</v>
      </c>
      <c r="F602" s="208" t="s">
        <v>810</v>
      </c>
      <c r="G602" s="209" t="s">
        <v>145</v>
      </c>
      <c r="H602" s="210">
        <v>1496.5</v>
      </c>
      <c r="I602" s="211"/>
      <c r="J602" s="212">
        <f>ROUND(I602*H602,2)</f>
        <v>0</v>
      </c>
      <c r="K602" s="208" t="s">
        <v>146</v>
      </c>
      <c r="L602" s="46"/>
      <c r="M602" s="213" t="s">
        <v>75</v>
      </c>
      <c r="N602" s="214" t="s">
        <v>47</v>
      </c>
      <c r="O602" s="86"/>
      <c r="P602" s="215">
        <f>O602*H602</f>
        <v>0</v>
      </c>
      <c r="Q602" s="215">
        <v>0</v>
      </c>
      <c r="R602" s="215">
        <f>Q602*H602</f>
        <v>0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147</v>
      </c>
      <c r="AT602" s="217" t="s">
        <v>142</v>
      </c>
      <c r="AU602" s="217" t="s">
        <v>87</v>
      </c>
      <c r="AY602" s="19" t="s">
        <v>140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85</v>
      </c>
      <c r="BK602" s="218">
        <f>ROUND(I602*H602,2)</f>
        <v>0</v>
      </c>
      <c r="BL602" s="19" t="s">
        <v>147</v>
      </c>
      <c r="BM602" s="217" t="s">
        <v>811</v>
      </c>
    </row>
    <row r="603" s="2" customFormat="1">
      <c r="A603" s="40"/>
      <c r="B603" s="41"/>
      <c r="C603" s="42"/>
      <c r="D603" s="219" t="s">
        <v>149</v>
      </c>
      <c r="E603" s="42"/>
      <c r="F603" s="220" t="s">
        <v>812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149</v>
      </c>
      <c r="AU603" s="19" t="s">
        <v>87</v>
      </c>
    </row>
    <row r="604" s="2" customFormat="1">
      <c r="A604" s="40"/>
      <c r="B604" s="41"/>
      <c r="C604" s="42"/>
      <c r="D604" s="219" t="s">
        <v>151</v>
      </c>
      <c r="E604" s="42"/>
      <c r="F604" s="224" t="s">
        <v>802</v>
      </c>
      <c r="G604" s="42"/>
      <c r="H604" s="42"/>
      <c r="I604" s="221"/>
      <c r="J604" s="42"/>
      <c r="K604" s="42"/>
      <c r="L604" s="46"/>
      <c r="M604" s="222"/>
      <c r="N604" s="223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151</v>
      </c>
      <c r="AU604" s="19" t="s">
        <v>87</v>
      </c>
    </row>
    <row r="605" s="13" customFormat="1">
      <c r="A605" s="13"/>
      <c r="B605" s="225"/>
      <c r="C605" s="226"/>
      <c r="D605" s="219" t="s">
        <v>178</v>
      </c>
      <c r="E605" s="227" t="s">
        <v>75</v>
      </c>
      <c r="F605" s="228" t="s">
        <v>371</v>
      </c>
      <c r="G605" s="226"/>
      <c r="H605" s="229">
        <v>1158.8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178</v>
      </c>
      <c r="AU605" s="235" t="s">
        <v>87</v>
      </c>
      <c r="AV605" s="13" t="s">
        <v>87</v>
      </c>
      <c r="AW605" s="13" t="s">
        <v>38</v>
      </c>
      <c r="AX605" s="13" t="s">
        <v>77</v>
      </c>
      <c r="AY605" s="235" t="s">
        <v>140</v>
      </c>
    </row>
    <row r="606" s="13" customFormat="1">
      <c r="A606" s="13"/>
      <c r="B606" s="225"/>
      <c r="C606" s="226"/>
      <c r="D606" s="219" t="s">
        <v>178</v>
      </c>
      <c r="E606" s="227" t="s">
        <v>75</v>
      </c>
      <c r="F606" s="228" t="s">
        <v>372</v>
      </c>
      <c r="G606" s="226"/>
      <c r="H606" s="229">
        <v>337.69999999999999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178</v>
      </c>
      <c r="AU606" s="235" t="s">
        <v>87</v>
      </c>
      <c r="AV606" s="13" t="s">
        <v>87</v>
      </c>
      <c r="AW606" s="13" t="s">
        <v>38</v>
      </c>
      <c r="AX606" s="13" t="s">
        <v>77</v>
      </c>
      <c r="AY606" s="235" t="s">
        <v>140</v>
      </c>
    </row>
    <row r="607" s="16" customFormat="1">
      <c r="A607" s="16"/>
      <c r="B607" s="257"/>
      <c r="C607" s="258"/>
      <c r="D607" s="219" t="s">
        <v>178</v>
      </c>
      <c r="E607" s="259" t="s">
        <v>75</v>
      </c>
      <c r="F607" s="260" t="s">
        <v>254</v>
      </c>
      <c r="G607" s="258"/>
      <c r="H607" s="261">
        <v>1496.5</v>
      </c>
      <c r="I607" s="262"/>
      <c r="J607" s="258"/>
      <c r="K607" s="258"/>
      <c r="L607" s="263"/>
      <c r="M607" s="264"/>
      <c r="N607" s="265"/>
      <c r="O607" s="265"/>
      <c r="P607" s="265"/>
      <c r="Q607" s="265"/>
      <c r="R607" s="265"/>
      <c r="S607" s="265"/>
      <c r="T607" s="26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67" t="s">
        <v>178</v>
      </c>
      <c r="AU607" s="267" t="s">
        <v>87</v>
      </c>
      <c r="AV607" s="16" t="s">
        <v>147</v>
      </c>
      <c r="AW607" s="16" t="s">
        <v>38</v>
      </c>
      <c r="AX607" s="16" t="s">
        <v>85</v>
      </c>
      <c r="AY607" s="267" t="s">
        <v>140</v>
      </c>
    </row>
    <row r="608" s="2" customFormat="1" ht="16.5" customHeight="1">
      <c r="A608" s="40"/>
      <c r="B608" s="41"/>
      <c r="C608" s="206" t="s">
        <v>813</v>
      </c>
      <c r="D608" s="206" t="s">
        <v>142</v>
      </c>
      <c r="E608" s="207" t="s">
        <v>814</v>
      </c>
      <c r="F608" s="208" t="s">
        <v>815</v>
      </c>
      <c r="G608" s="209" t="s">
        <v>388</v>
      </c>
      <c r="H608" s="210">
        <v>10</v>
      </c>
      <c r="I608" s="211"/>
      <c r="J608" s="212">
        <f>ROUND(I608*H608,2)</f>
        <v>0</v>
      </c>
      <c r="K608" s="208" t="s">
        <v>146</v>
      </c>
      <c r="L608" s="46"/>
      <c r="M608" s="213" t="s">
        <v>75</v>
      </c>
      <c r="N608" s="214" t="s">
        <v>47</v>
      </c>
      <c r="O608" s="86"/>
      <c r="P608" s="215">
        <f>O608*H608</f>
        <v>0</v>
      </c>
      <c r="Q608" s="215">
        <v>0.45937</v>
      </c>
      <c r="R608" s="215">
        <f>Q608*H608</f>
        <v>4.5937000000000001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147</v>
      </c>
      <c r="AT608" s="217" t="s">
        <v>142</v>
      </c>
      <c r="AU608" s="217" t="s">
        <v>87</v>
      </c>
      <c r="AY608" s="19" t="s">
        <v>140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9" t="s">
        <v>85</v>
      </c>
      <c r="BK608" s="218">
        <f>ROUND(I608*H608,2)</f>
        <v>0</v>
      </c>
      <c r="BL608" s="19" t="s">
        <v>147</v>
      </c>
      <c r="BM608" s="217" t="s">
        <v>816</v>
      </c>
    </row>
    <row r="609" s="2" customFormat="1">
      <c r="A609" s="40"/>
      <c r="B609" s="41"/>
      <c r="C609" s="42"/>
      <c r="D609" s="219" t="s">
        <v>149</v>
      </c>
      <c r="E609" s="42"/>
      <c r="F609" s="220" t="s">
        <v>817</v>
      </c>
      <c r="G609" s="42"/>
      <c r="H609" s="42"/>
      <c r="I609" s="221"/>
      <c r="J609" s="42"/>
      <c r="K609" s="42"/>
      <c r="L609" s="46"/>
      <c r="M609" s="222"/>
      <c r="N609" s="22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149</v>
      </c>
      <c r="AU609" s="19" t="s">
        <v>87</v>
      </c>
    </row>
    <row r="610" s="2" customFormat="1">
      <c r="A610" s="40"/>
      <c r="B610" s="41"/>
      <c r="C610" s="42"/>
      <c r="D610" s="219" t="s">
        <v>151</v>
      </c>
      <c r="E610" s="42"/>
      <c r="F610" s="224" t="s">
        <v>802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151</v>
      </c>
      <c r="AU610" s="19" t="s">
        <v>87</v>
      </c>
    </row>
    <row r="611" s="2" customFormat="1" ht="16.5" customHeight="1">
      <c r="A611" s="40"/>
      <c r="B611" s="41"/>
      <c r="C611" s="206" t="s">
        <v>818</v>
      </c>
      <c r="D611" s="206" t="s">
        <v>142</v>
      </c>
      <c r="E611" s="207" t="s">
        <v>819</v>
      </c>
      <c r="F611" s="208" t="s">
        <v>820</v>
      </c>
      <c r="G611" s="209" t="s">
        <v>388</v>
      </c>
      <c r="H611" s="210">
        <v>1</v>
      </c>
      <c r="I611" s="211"/>
      <c r="J611" s="212">
        <f>ROUND(I611*H611,2)</f>
        <v>0</v>
      </c>
      <c r="K611" s="208" t="s">
        <v>146</v>
      </c>
      <c r="L611" s="46"/>
      <c r="M611" s="213" t="s">
        <v>75</v>
      </c>
      <c r="N611" s="214" t="s">
        <v>47</v>
      </c>
      <c r="O611" s="86"/>
      <c r="P611" s="215">
        <f>O611*H611</f>
        <v>0</v>
      </c>
      <c r="Q611" s="215">
        <v>0.01248</v>
      </c>
      <c r="R611" s="215">
        <f>Q611*H611</f>
        <v>0.01248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147</v>
      </c>
      <c r="AT611" s="217" t="s">
        <v>142</v>
      </c>
      <c r="AU611" s="217" t="s">
        <v>87</v>
      </c>
      <c r="AY611" s="19" t="s">
        <v>140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85</v>
      </c>
      <c r="BK611" s="218">
        <f>ROUND(I611*H611,2)</f>
        <v>0</v>
      </c>
      <c r="BL611" s="19" t="s">
        <v>147</v>
      </c>
      <c r="BM611" s="217" t="s">
        <v>821</v>
      </c>
    </row>
    <row r="612" s="2" customFormat="1">
      <c r="A612" s="40"/>
      <c r="B612" s="41"/>
      <c r="C612" s="42"/>
      <c r="D612" s="219" t="s">
        <v>149</v>
      </c>
      <c r="E612" s="42"/>
      <c r="F612" s="220" t="s">
        <v>820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149</v>
      </c>
      <c r="AU612" s="19" t="s">
        <v>87</v>
      </c>
    </row>
    <row r="613" s="2" customFormat="1">
      <c r="A613" s="40"/>
      <c r="B613" s="41"/>
      <c r="C613" s="42"/>
      <c r="D613" s="219" t="s">
        <v>151</v>
      </c>
      <c r="E613" s="42"/>
      <c r="F613" s="224" t="s">
        <v>822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151</v>
      </c>
      <c r="AU613" s="19" t="s">
        <v>87</v>
      </c>
    </row>
    <row r="614" s="2" customFormat="1" ht="16.5" customHeight="1">
      <c r="A614" s="40"/>
      <c r="B614" s="41"/>
      <c r="C614" s="268" t="s">
        <v>823</v>
      </c>
      <c r="D614" s="268" t="s">
        <v>334</v>
      </c>
      <c r="E614" s="269" t="s">
        <v>824</v>
      </c>
      <c r="F614" s="270" t="s">
        <v>825</v>
      </c>
      <c r="G614" s="271" t="s">
        <v>388</v>
      </c>
      <c r="H614" s="272">
        <v>1</v>
      </c>
      <c r="I614" s="273"/>
      <c r="J614" s="274">
        <f>ROUND(I614*H614,2)</f>
        <v>0</v>
      </c>
      <c r="K614" s="270" t="s">
        <v>146</v>
      </c>
      <c r="L614" s="275"/>
      <c r="M614" s="276" t="s">
        <v>75</v>
      </c>
      <c r="N614" s="277" t="s">
        <v>47</v>
      </c>
      <c r="O614" s="86"/>
      <c r="P614" s="215">
        <f>O614*H614</f>
        <v>0</v>
      </c>
      <c r="Q614" s="215">
        <v>0.58499999999999996</v>
      </c>
      <c r="R614" s="215">
        <f>Q614*H614</f>
        <v>0.58499999999999996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189</v>
      </c>
      <c r="AT614" s="217" t="s">
        <v>334</v>
      </c>
      <c r="AU614" s="217" t="s">
        <v>87</v>
      </c>
      <c r="AY614" s="19" t="s">
        <v>140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85</v>
      </c>
      <c r="BK614" s="218">
        <f>ROUND(I614*H614,2)</f>
        <v>0</v>
      </c>
      <c r="BL614" s="19" t="s">
        <v>147</v>
      </c>
      <c r="BM614" s="217" t="s">
        <v>826</v>
      </c>
    </row>
    <row r="615" s="2" customFormat="1">
      <c r="A615" s="40"/>
      <c r="B615" s="41"/>
      <c r="C615" s="42"/>
      <c r="D615" s="219" t="s">
        <v>149</v>
      </c>
      <c r="E615" s="42"/>
      <c r="F615" s="220" t="s">
        <v>825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149</v>
      </c>
      <c r="AU615" s="19" t="s">
        <v>87</v>
      </c>
    </row>
    <row r="616" s="2" customFormat="1" ht="16.5" customHeight="1">
      <c r="A616" s="40"/>
      <c r="B616" s="41"/>
      <c r="C616" s="206" t="s">
        <v>827</v>
      </c>
      <c r="D616" s="206" t="s">
        <v>142</v>
      </c>
      <c r="E616" s="207" t="s">
        <v>828</v>
      </c>
      <c r="F616" s="208" t="s">
        <v>829</v>
      </c>
      <c r="G616" s="209" t="s">
        <v>388</v>
      </c>
      <c r="H616" s="210">
        <v>1</v>
      </c>
      <c r="I616" s="211"/>
      <c r="J616" s="212">
        <f>ROUND(I616*H616,2)</f>
        <v>0</v>
      </c>
      <c r="K616" s="208" t="s">
        <v>146</v>
      </c>
      <c r="L616" s="46"/>
      <c r="M616" s="213" t="s">
        <v>75</v>
      </c>
      <c r="N616" s="214" t="s">
        <v>47</v>
      </c>
      <c r="O616" s="86"/>
      <c r="P616" s="215">
        <f>O616*H616</f>
        <v>0</v>
      </c>
      <c r="Q616" s="215">
        <v>0.21734000000000001</v>
      </c>
      <c r="R616" s="215">
        <f>Q616*H616</f>
        <v>0.21734000000000001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147</v>
      </c>
      <c r="AT616" s="217" t="s">
        <v>142</v>
      </c>
      <c r="AU616" s="217" t="s">
        <v>87</v>
      </c>
      <c r="AY616" s="19" t="s">
        <v>140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85</v>
      </c>
      <c r="BK616" s="218">
        <f>ROUND(I616*H616,2)</f>
        <v>0</v>
      </c>
      <c r="BL616" s="19" t="s">
        <v>147</v>
      </c>
      <c r="BM616" s="217" t="s">
        <v>830</v>
      </c>
    </row>
    <row r="617" s="2" customFormat="1">
      <c r="A617" s="40"/>
      <c r="B617" s="41"/>
      <c r="C617" s="42"/>
      <c r="D617" s="219" t="s">
        <v>149</v>
      </c>
      <c r="E617" s="42"/>
      <c r="F617" s="220" t="s">
        <v>831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149</v>
      </c>
      <c r="AU617" s="19" t="s">
        <v>87</v>
      </c>
    </row>
    <row r="618" s="2" customFormat="1">
      <c r="A618" s="40"/>
      <c r="B618" s="41"/>
      <c r="C618" s="42"/>
      <c r="D618" s="219" t="s">
        <v>151</v>
      </c>
      <c r="E618" s="42"/>
      <c r="F618" s="224" t="s">
        <v>832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151</v>
      </c>
      <c r="AU618" s="19" t="s">
        <v>87</v>
      </c>
    </row>
    <row r="619" s="2" customFormat="1" ht="16.5" customHeight="1">
      <c r="A619" s="40"/>
      <c r="B619" s="41"/>
      <c r="C619" s="268" t="s">
        <v>833</v>
      </c>
      <c r="D619" s="268" t="s">
        <v>334</v>
      </c>
      <c r="E619" s="269" t="s">
        <v>834</v>
      </c>
      <c r="F619" s="270" t="s">
        <v>835</v>
      </c>
      <c r="G619" s="271" t="s">
        <v>388</v>
      </c>
      <c r="H619" s="272">
        <v>1</v>
      </c>
      <c r="I619" s="273"/>
      <c r="J619" s="274">
        <f>ROUND(I619*H619,2)</f>
        <v>0</v>
      </c>
      <c r="K619" s="270" t="s">
        <v>146</v>
      </c>
      <c r="L619" s="275"/>
      <c r="M619" s="276" t="s">
        <v>75</v>
      </c>
      <c r="N619" s="277" t="s">
        <v>47</v>
      </c>
      <c r="O619" s="86"/>
      <c r="P619" s="215">
        <f>O619*H619</f>
        <v>0</v>
      </c>
      <c r="Q619" s="215">
        <v>0.16200000000000001</v>
      </c>
      <c r="R619" s="215">
        <f>Q619*H619</f>
        <v>0.16200000000000001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189</v>
      </c>
      <c r="AT619" s="217" t="s">
        <v>334</v>
      </c>
      <c r="AU619" s="217" t="s">
        <v>87</v>
      </c>
      <c r="AY619" s="19" t="s">
        <v>140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85</v>
      </c>
      <c r="BK619" s="218">
        <f>ROUND(I619*H619,2)</f>
        <v>0</v>
      </c>
      <c r="BL619" s="19" t="s">
        <v>147</v>
      </c>
      <c r="BM619" s="217" t="s">
        <v>836</v>
      </c>
    </row>
    <row r="620" s="2" customFormat="1">
      <c r="A620" s="40"/>
      <c r="B620" s="41"/>
      <c r="C620" s="42"/>
      <c r="D620" s="219" t="s">
        <v>149</v>
      </c>
      <c r="E620" s="42"/>
      <c r="F620" s="220" t="s">
        <v>835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149</v>
      </c>
      <c r="AU620" s="19" t="s">
        <v>87</v>
      </c>
    </row>
    <row r="621" s="2" customFormat="1" ht="16.5" customHeight="1">
      <c r="A621" s="40"/>
      <c r="B621" s="41"/>
      <c r="C621" s="206" t="s">
        <v>837</v>
      </c>
      <c r="D621" s="206" t="s">
        <v>142</v>
      </c>
      <c r="E621" s="207" t="s">
        <v>838</v>
      </c>
      <c r="F621" s="208" t="s">
        <v>839</v>
      </c>
      <c r="G621" s="209" t="s">
        <v>388</v>
      </c>
      <c r="H621" s="210">
        <v>11</v>
      </c>
      <c r="I621" s="211"/>
      <c r="J621" s="212">
        <f>ROUND(I621*H621,2)</f>
        <v>0</v>
      </c>
      <c r="K621" s="208" t="s">
        <v>146</v>
      </c>
      <c r="L621" s="46"/>
      <c r="M621" s="213" t="s">
        <v>75</v>
      </c>
      <c r="N621" s="214" t="s">
        <v>47</v>
      </c>
      <c r="O621" s="86"/>
      <c r="P621" s="215">
        <f>O621*H621</f>
        <v>0</v>
      </c>
      <c r="Q621" s="215">
        <v>0.12303</v>
      </c>
      <c r="R621" s="215">
        <f>Q621*H621</f>
        <v>1.3533299999999999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147</v>
      </c>
      <c r="AT621" s="217" t="s">
        <v>142</v>
      </c>
      <c r="AU621" s="217" t="s">
        <v>87</v>
      </c>
      <c r="AY621" s="19" t="s">
        <v>140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85</v>
      </c>
      <c r="BK621" s="218">
        <f>ROUND(I621*H621,2)</f>
        <v>0</v>
      </c>
      <c r="BL621" s="19" t="s">
        <v>147</v>
      </c>
      <c r="BM621" s="217" t="s">
        <v>840</v>
      </c>
    </row>
    <row r="622" s="2" customFormat="1">
      <c r="A622" s="40"/>
      <c r="B622" s="41"/>
      <c r="C622" s="42"/>
      <c r="D622" s="219" t="s">
        <v>149</v>
      </c>
      <c r="E622" s="42"/>
      <c r="F622" s="220" t="s">
        <v>839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149</v>
      </c>
      <c r="AU622" s="19" t="s">
        <v>87</v>
      </c>
    </row>
    <row r="623" s="2" customFormat="1">
      <c r="A623" s="40"/>
      <c r="B623" s="41"/>
      <c r="C623" s="42"/>
      <c r="D623" s="219" t="s">
        <v>151</v>
      </c>
      <c r="E623" s="42"/>
      <c r="F623" s="224" t="s">
        <v>841</v>
      </c>
      <c r="G623" s="42"/>
      <c r="H623" s="42"/>
      <c r="I623" s="221"/>
      <c r="J623" s="42"/>
      <c r="K623" s="42"/>
      <c r="L623" s="46"/>
      <c r="M623" s="222"/>
      <c r="N623" s="223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151</v>
      </c>
      <c r="AU623" s="19" t="s">
        <v>87</v>
      </c>
    </row>
    <row r="624" s="2" customFormat="1" ht="16.5" customHeight="1">
      <c r="A624" s="40"/>
      <c r="B624" s="41"/>
      <c r="C624" s="268" t="s">
        <v>842</v>
      </c>
      <c r="D624" s="268" t="s">
        <v>334</v>
      </c>
      <c r="E624" s="269" t="s">
        <v>843</v>
      </c>
      <c r="F624" s="270" t="s">
        <v>844</v>
      </c>
      <c r="G624" s="271" t="s">
        <v>483</v>
      </c>
      <c r="H624" s="272">
        <v>11</v>
      </c>
      <c r="I624" s="273"/>
      <c r="J624" s="274">
        <f>ROUND(I624*H624,2)</f>
        <v>0</v>
      </c>
      <c r="K624" s="270" t="s">
        <v>75</v>
      </c>
      <c r="L624" s="275"/>
      <c r="M624" s="276" t="s">
        <v>75</v>
      </c>
      <c r="N624" s="277" t="s">
        <v>47</v>
      </c>
      <c r="O624" s="86"/>
      <c r="P624" s="215">
        <f>O624*H624</f>
        <v>0</v>
      </c>
      <c r="Q624" s="215">
        <v>0.0070000000000000001</v>
      </c>
      <c r="R624" s="215">
        <f>Q624*H624</f>
        <v>0.076999999999999999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189</v>
      </c>
      <c r="AT624" s="217" t="s">
        <v>334</v>
      </c>
      <c r="AU624" s="217" t="s">
        <v>87</v>
      </c>
      <c r="AY624" s="19" t="s">
        <v>140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85</v>
      </c>
      <c r="BK624" s="218">
        <f>ROUND(I624*H624,2)</f>
        <v>0</v>
      </c>
      <c r="BL624" s="19" t="s">
        <v>147</v>
      </c>
      <c r="BM624" s="217" t="s">
        <v>845</v>
      </c>
    </row>
    <row r="625" s="2" customFormat="1">
      <c r="A625" s="40"/>
      <c r="B625" s="41"/>
      <c r="C625" s="42"/>
      <c r="D625" s="219" t="s">
        <v>149</v>
      </c>
      <c r="E625" s="42"/>
      <c r="F625" s="220" t="s">
        <v>846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149</v>
      </c>
      <c r="AU625" s="19" t="s">
        <v>87</v>
      </c>
    </row>
    <row r="626" s="2" customFormat="1" ht="16.5" customHeight="1">
      <c r="A626" s="40"/>
      <c r="B626" s="41"/>
      <c r="C626" s="268" t="s">
        <v>847</v>
      </c>
      <c r="D626" s="268" t="s">
        <v>334</v>
      </c>
      <c r="E626" s="269" t="s">
        <v>848</v>
      </c>
      <c r="F626" s="270" t="s">
        <v>849</v>
      </c>
      <c r="G626" s="271" t="s">
        <v>388</v>
      </c>
      <c r="H626" s="272">
        <v>11</v>
      </c>
      <c r="I626" s="273"/>
      <c r="J626" s="274">
        <f>ROUND(I626*H626,2)</f>
        <v>0</v>
      </c>
      <c r="K626" s="270" t="s">
        <v>75</v>
      </c>
      <c r="L626" s="275"/>
      <c r="M626" s="276" t="s">
        <v>75</v>
      </c>
      <c r="N626" s="277" t="s">
        <v>47</v>
      </c>
      <c r="O626" s="86"/>
      <c r="P626" s="215">
        <f>O626*H626</f>
        <v>0</v>
      </c>
      <c r="Q626" s="215">
        <v>0.00089999999999999998</v>
      </c>
      <c r="R626" s="215">
        <f>Q626*H626</f>
        <v>0.0098999999999999991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189</v>
      </c>
      <c r="AT626" s="217" t="s">
        <v>334</v>
      </c>
      <c r="AU626" s="217" t="s">
        <v>87</v>
      </c>
      <c r="AY626" s="19" t="s">
        <v>140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85</v>
      </c>
      <c r="BK626" s="218">
        <f>ROUND(I626*H626,2)</f>
        <v>0</v>
      </c>
      <c r="BL626" s="19" t="s">
        <v>147</v>
      </c>
      <c r="BM626" s="217" t="s">
        <v>850</v>
      </c>
    </row>
    <row r="627" s="2" customFormat="1">
      <c r="A627" s="40"/>
      <c r="B627" s="41"/>
      <c r="C627" s="42"/>
      <c r="D627" s="219" t="s">
        <v>149</v>
      </c>
      <c r="E627" s="42"/>
      <c r="F627" s="220" t="s">
        <v>849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149</v>
      </c>
      <c r="AU627" s="19" t="s">
        <v>87</v>
      </c>
    </row>
    <row r="628" s="2" customFormat="1" ht="16.5" customHeight="1">
      <c r="A628" s="40"/>
      <c r="B628" s="41"/>
      <c r="C628" s="206" t="s">
        <v>851</v>
      </c>
      <c r="D628" s="206" t="s">
        <v>142</v>
      </c>
      <c r="E628" s="207" t="s">
        <v>852</v>
      </c>
      <c r="F628" s="208" t="s">
        <v>853</v>
      </c>
      <c r="G628" s="209" t="s">
        <v>388</v>
      </c>
      <c r="H628" s="210">
        <v>10</v>
      </c>
      <c r="I628" s="211"/>
      <c r="J628" s="212">
        <f>ROUND(I628*H628,2)</f>
        <v>0</v>
      </c>
      <c r="K628" s="208" t="s">
        <v>146</v>
      </c>
      <c r="L628" s="46"/>
      <c r="M628" s="213" t="s">
        <v>75</v>
      </c>
      <c r="N628" s="214" t="s">
        <v>47</v>
      </c>
      <c r="O628" s="86"/>
      <c r="P628" s="215">
        <f>O628*H628</f>
        <v>0</v>
      </c>
      <c r="Q628" s="215">
        <v>0.00016000000000000001</v>
      </c>
      <c r="R628" s="215">
        <f>Q628*H628</f>
        <v>0.0016000000000000001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147</v>
      </c>
      <c r="AT628" s="217" t="s">
        <v>142</v>
      </c>
      <c r="AU628" s="217" t="s">
        <v>87</v>
      </c>
      <c r="AY628" s="19" t="s">
        <v>140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85</v>
      </c>
      <c r="BK628" s="218">
        <f>ROUND(I628*H628,2)</f>
        <v>0</v>
      </c>
      <c r="BL628" s="19" t="s">
        <v>147</v>
      </c>
      <c r="BM628" s="217" t="s">
        <v>854</v>
      </c>
    </row>
    <row r="629" s="2" customFormat="1">
      <c r="A629" s="40"/>
      <c r="B629" s="41"/>
      <c r="C629" s="42"/>
      <c r="D629" s="219" t="s">
        <v>149</v>
      </c>
      <c r="E629" s="42"/>
      <c r="F629" s="220" t="s">
        <v>855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149</v>
      </c>
      <c r="AU629" s="19" t="s">
        <v>87</v>
      </c>
    </row>
    <row r="630" s="2" customFormat="1">
      <c r="A630" s="40"/>
      <c r="B630" s="41"/>
      <c r="C630" s="42"/>
      <c r="D630" s="219" t="s">
        <v>151</v>
      </c>
      <c r="E630" s="42"/>
      <c r="F630" s="224" t="s">
        <v>856</v>
      </c>
      <c r="G630" s="42"/>
      <c r="H630" s="42"/>
      <c r="I630" s="221"/>
      <c r="J630" s="42"/>
      <c r="K630" s="42"/>
      <c r="L630" s="46"/>
      <c r="M630" s="222"/>
      <c r="N630" s="223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151</v>
      </c>
      <c r="AU630" s="19" t="s">
        <v>87</v>
      </c>
    </row>
    <row r="631" s="2" customFormat="1" ht="16.5" customHeight="1">
      <c r="A631" s="40"/>
      <c r="B631" s="41"/>
      <c r="C631" s="206" t="s">
        <v>857</v>
      </c>
      <c r="D631" s="206" t="s">
        <v>142</v>
      </c>
      <c r="E631" s="207" t="s">
        <v>858</v>
      </c>
      <c r="F631" s="208" t="s">
        <v>859</v>
      </c>
      <c r="G631" s="209" t="s">
        <v>145</v>
      </c>
      <c r="H631" s="210">
        <v>1745.0999999999999</v>
      </c>
      <c r="I631" s="211"/>
      <c r="J631" s="212">
        <f>ROUND(I631*H631,2)</f>
        <v>0</v>
      </c>
      <c r="K631" s="208" t="s">
        <v>146</v>
      </c>
      <c r="L631" s="46"/>
      <c r="M631" s="213" t="s">
        <v>75</v>
      </c>
      <c r="N631" s="214" t="s">
        <v>47</v>
      </c>
      <c r="O631" s="86"/>
      <c r="P631" s="215">
        <f>O631*H631</f>
        <v>0</v>
      </c>
      <c r="Q631" s="215">
        <v>0.00019000000000000001</v>
      </c>
      <c r="R631" s="215">
        <f>Q631*H631</f>
        <v>0.331569</v>
      </c>
      <c r="S631" s="215">
        <v>0</v>
      </c>
      <c r="T631" s="21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147</v>
      </c>
      <c r="AT631" s="217" t="s">
        <v>142</v>
      </c>
      <c r="AU631" s="217" t="s">
        <v>87</v>
      </c>
      <c r="AY631" s="19" t="s">
        <v>140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85</v>
      </c>
      <c r="BK631" s="218">
        <f>ROUND(I631*H631,2)</f>
        <v>0</v>
      </c>
      <c r="BL631" s="19" t="s">
        <v>147</v>
      </c>
      <c r="BM631" s="217" t="s">
        <v>860</v>
      </c>
    </row>
    <row r="632" s="2" customFormat="1">
      <c r="A632" s="40"/>
      <c r="B632" s="41"/>
      <c r="C632" s="42"/>
      <c r="D632" s="219" t="s">
        <v>149</v>
      </c>
      <c r="E632" s="42"/>
      <c r="F632" s="220" t="s">
        <v>861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149</v>
      </c>
      <c r="AU632" s="19" t="s">
        <v>87</v>
      </c>
    </row>
    <row r="633" s="13" customFormat="1">
      <c r="A633" s="13"/>
      <c r="B633" s="225"/>
      <c r="C633" s="226"/>
      <c r="D633" s="219" t="s">
        <v>178</v>
      </c>
      <c r="E633" s="227" t="s">
        <v>75</v>
      </c>
      <c r="F633" s="228" t="s">
        <v>371</v>
      </c>
      <c r="G633" s="226"/>
      <c r="H633" s="229">
        <v>1158.8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178</v>
      </c>
      <c r="AU633" s="235" t="s">
        <v>87</v>
      </c>
      <c r="AV633" s="13" t="s">
        <v>87</v>
      </c>
      <c r="AW633" s="13" t="s">
        <v>38</v>
      </c>
      <c r="AX633" s="13" t="s">
        <v>77</v>
      </c>
      <c r="AY633" s="235" t="s">
        <v>140</v>
      </c>
    </row>
    <row r="634" s="13" customFormat="1">
      <c r="A634" s="13"/>
      <c r="B634" s="225"/>
      <c r="C634" s="226"/>
      <c r="D634" s="219" t="s">
        <v>178</v>
      </c>
      <c r="E634" s="227" t="s">
        <v>75</v>
      </c>
      <c r="F634" s="228" t="s">
        <v>372</v>
      </c>
      <c r="G634" s="226"/>
      <c r="H634" s="229">
        <v>337.69999999999999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178</v>
      </c>
      <c r="AU634" s="235" t="s">
        <v>87</v>
      </c>
      <c r="AV634" s="13" t="s">
        <v>87</v>
      </c>
      <c r="AW634" s="13" t="s">
        <v>38</v>
      </c>
      <c r="AX634" s="13" t="s">
        <v>77</v>
      </c>
      <c r="AY634" s="235" t="s">
        <v>140</v>
      </c>
    </row>
    <row r="635" s="13" customFormat="1">
      <c r="A635" s="13"/>
      <c r="B635" s="225"/>
      <c r="C635" s="226"/>
      <c r="D635" s="219" t="s">
        <v>178</v>
      </c>
      <c r="E635" s="227" t="s">
        <v>75</v>
      </c>
      <c r="F635" s="228" t="s">
        <v>373</v>
      </c>
      <c r="G635" s="226"/>
      <c r="H635" s="229">
        <v>158.59999999999999</v>
      </c>
      <c r="I635" s="230"/>
      <c r="J635" s="226"/>
      <c r="K635" s="226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178</v>
      </c>
      <c r="AU635" s="235" t="s">
        <v>87</v>
      </c>
      <c r="AV635" s="13" t="s">
        <v>87</v>
      </c>
      <c r="AW635" s="13" t="s">
        <v>38</v>
      </c>
      <c r="AX635" s="13" t="s">
        <v>77</v>
      </c>
      <c r="AY635" s="235" t="s">
        <v>140</v>
      </c>
    </row>
    <row r="636" s="13" customFormat="1">
      <c r="A636" s="13"/>
      <c r="B636" s="225"/>
      <c r="C636" s="226"/>
      <c r="D636" s="219" t="s">
        <v>178</v>
      </c>
      <c r="E636" s="227" t="s">
        <v>75</v>
      </c>
      <c r="F636" s="228" t="s">
        <v>374</v>
      </c>
      <c r="G636" s="226"/>
      <c r="H636" s="229">
        <v>65</v>
      </c>
      <c r="I636" s="230"/>
      <c r="J636" s="226"/>
      <c r="K636" s="226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178</v>
      </c>
      <c r="AU636" s="235" t="s">
        <v>87</v>
      </c>
      <c r="AV636" s="13" t="s">
        <v>87</v>
      </c>
      <c r="AW636" s="13" t="s">
        <v>38</v>
      </c>
      <c r="AX636" s="13" t="s">
        <v>77</v>
      </c>
      <c r="AY636" s="235" t="s">
        <v>140</v>
      </c>
    </row>
    <row r="637" s="13" customFormat="1">
      <c r="A637" s="13"/>
      <c r="B637" s="225"/>
      <c r="C637" s="226"/>
      <c r="D637" s="219" t="s">
        <v>178</v>
      </c>
      <c r="E637" s="227" t="s">
        <v>75</v>
      </c>
      <c r="F637" s="228" t="s">
        <v>375</v>
      </c>
      <c r="G637" s="226"/>
      <c r="H637" s="229">
        <v>10.5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178</v>
      </c>
      <c r="AU637" s="235" t="s">
        <v>87</v>
      </c>
      <c r="AV637" s="13" t="s">
        <v>87</v>
      </c>
      <c r="AW637" s="13" t="s">
        <v>38</v>
      </c>
      <c r="AX637" s="13" t="s">
        <v>77</v>
      </c>
      <c r="AY637" s="235" t="s">
        <v>140</v>
      </c>
    </row>
    <row r="638" s="13" customFormat="1">
      <c r="A638" s="13"/>
      <c r="B638" s="225"/>
      <c r="C638" s="226"/>
      <c r="D638" s="219" t="s">
        <v>178</v>
      </c>
      <c r="E638" s="227" t="s">
        <v>75</v>
      </c>
      <c r="F638" s="228" t="s">
        <v>376</v>
      </c>
      <c r="G638" s="226"/>
      <c r="H638" s="229">
        <v>14.5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178</v>
      </c>
      <c r="AU638" s="235" t="s">
        <v>87</v>
      </c>
      <c r="AV638" s="13" t="s">
        <v>87</v>
      </c>
      <c r="AW638" s="13" t="s">
        <v>38</v>
      </c>
      <c r="AX638" s="13" t="s">
        <v>77</v>
      </c>
      <c r="AY638" s="235" t="s">
        <v>140</v>
      </c>
    </row>
    <row r="639" s="16" customFormat="1">
      <c r="A639" s="16"/>
      <c r="B639" s="257"/>
      <c r="C639" s="258"/>
      <c r="D639" s="219" t="s">
        <v>178</v>
      </c>
      <c r="E639" s="259" t="s">
        <v>75</v>
      </c>
      <c r="F639" s="260" t="s">
        <v>254</v>
      </c>
      <c r="G639" s="258"/>
      <c r="H639" s="261">
        <v>1745.0999999999999</v>
      </c>
      <c r="I639" s="262"/>
      <c r="J639" s="258"/>
      <c r="K639" s="258"/>
      <c r="L639" s="263"/>
      <c r="M639" s="264"/>
      <c r="N639" s="265"/>
      <c r="O639" s="265"/>
      <c r="P639" s="265"/>
      <c r="Q639" s="265"/>
      <c r="R639" s="265"/>
      <c r="S639" s="265"/>
      <c r="T639" s="26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67" t="s">
        <v>178</v>
      </c>
      <c r="AU639" s="267" t="s">
        <v>87</v>
      </c>
      <c r="AV639" s="16" t="s">
        <v>147</v>
      </c>
      <c r="AW639" s="16" t="s">
        <v>38</v>
      </c>
      <c r="AX639" s="16" t="s">
        <v>85</v>
      </c>
      <c r="AY639" s="267" t="s">
        <v>140</v>
      </c>
    </row>
    <row r="640" s="2" customFormat="1" ht="16.5" customHeight="1">
      <c r="A640" s="40"/>
      <c r="B640" s="41"/>
      <c r="C640" s="206" t="s">
        <v>862</v>
      </c>
      <c r="D640" s="206" t="s">
        <v>142</v>
      </c>
      <c r="E640" s="207" t="s">
        <v>863</v>
      </c>
      <c r="F640" s="208" t="s">
        <v>864</v>
      </c>
      <c r="G640" s="209" t="s">
        <v>145</v>
      </c>
      <c r="H640" s="210">
        <v>1745.0999999999999</v>
      </c>
      <c r="I640" s="211"/>
      <c r="J640" s="212">
        <f>ROUND(I640*H640,2)</f>
        <v>0</v>
      </c>
      <c r="K640" s="208" t="s">
        <v>146</v>
      </c>
      <c r="L640" s="46"/>
      <c r="M640" s="213" t="s">
        <v>75</v>
      </c>
      <c r="N640" s="214" t="s">
        <v>47</v>
      </c>
      <c r="O640" s="86"/>
      <c r="P640" s="215">
        <f>O640*H640</f>
        <v>0</v>
      </c>
      <c r="Q640" s="215">
        <v>6.9999999999999994E-05</v>
      </c>
      <c r="R640" s="215">
        <f>Q640*H640</f>
        <v>0.12215699999999999</v>
      </c>
      <c r="S640" s="215">
        <v>0</v>
      </c>
      <c r="T640" s="21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147</v>
      </c>
      <c r="AT640" s="217" t="s">
        <v>142</v>
      </c>
      <c r="AU640" s="217" t="s">
        <v>87</v>
      </c>
      <c r="AY640" s="19" t="s">
        <v>140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85</v>
      </c>
      <c r="BK640" s="218">
        <f>ROUND(I640*H640,2)</f>
        <v>0</v>
      </c>
      <c r="BL640" s="19" t="s">
        <v>147</v>
      </c>
      <c r="BM640" s="217" t="s">
        <v>865</v>
      </c>
    </row>
    <row r="641" s="2" customFormat="1">
      <c r="A641" s="40"/>
      <c r="B641" s="41"/>
      <c r="C641" s="42"/>
      <c r="D641" s="219" t="s">
        <v>149</v>
      </c>
      <c r="E641" s="42"/>
      <c r="F641" s="220" t="s">
        <v>866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149</v>
      </c>
      <c r="AU641" s="19" t="s">
        <v>87</v>
      </c>
    </row>
    <row r="642" s="13" customFormat="1">
      <c r="A642" s="13"/>
      <c r="B642" s="225"/>
      <c r="C642" s="226"/>
      <c r="D642" s="219" t="s">
        <v>178</v>
      </c>
      <c r="E642" s="227" t="s">
        <v>75</v>
      </c>
      <c r="F642" s="228" t="s">
        <v>371</v>
      </c>
      <c r="G642" s="226"/>
      <c r="H642" s="229">
        <v>1158.8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178</v>
      </c>
      <c r="AU642" s="235" t="s">
        <v>87</v>
      </c>
      <c r="AV642" s="13" t="s">
        <v>87</v>
      </c>
      <c r="AW642" s="13" t="s">
        <v>38</v>
      </c>
      <c r="AX642" s="13" t="s">
        <v>77</v>
      </c>
      <c r="AY642" s="235" t="s">
        <v>140</v>
      </c>
    </row>
    <row r="643" s="13" customFormat="1">
      <c r="A643" s="13"/>
      <c r="B643" s="225"/>
      <c r="C643" s="226"/>
      <c r="D643" s="219" t="s">
        <v>178</v>
      </c>
      <c r="E643" s="227" t="s">
        <v>75</v>
      </c>
      <c r="F643" s="228" t="s">
        <v>372</v>
      </c>
      <c r="G643" s="226"/>
      <c r="H643" s="229">
        <v>337.69999999999999</v>
      </c>
      <c r="I643" s="230"/>
      <c r="J643" s="226"/>
      <c r="K643" s="226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178</v>
      </c>
      <c r="AU643" s="235" t="s">
        <v>87</v>
      </c>
      <c r="AV643" s="13" t="s">
        <v>87</v>
      </c>
      <c r="AW643" s="13" t="s">
        <v>38</v>
      </c>
      <c r="AX643" s="13" t="s">
        <v>77</v>
      </c>
      <c r="AY643" s="235" t="s">
        <v>140</v>
      </c>
    </row>
    <row r="644" s="13" customFormat="1">
      <c r="A644" s="13"/>
      <c r="B644" s="225"/>
      <c r="C644" s="226"/>
      <c r="D644" s="219" t="s">
        <v>178</v>
      </c>
      <c r="E644" s="227" t="s">
        <v>75</v>
      </c>
      <c r="F644" s="228" t="s">
        <v>373</v>
      </c>
      <c r="G644" s="226"/>
      <c r="H644" s="229">
        <v>158.59999999999999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178</v>
      </c>
      <c r="AU644" s="235" t="s">
        <v>87</v>
      </c>
      <c r="AV644" s="13" t="s">
        <v>87</v>
      </c>
      <c r="AW644" s="13" t="s">
        <v>38</v>
      </c>
      <c r="AX644" s="13" t="s">
        <v>77</v>
      </c>
      <c r="AY644" s="235" t="s">
        <v>140</v>
      </c>
    </row>
    <row r="645" s="13" customFormat="1">
      <c r="A645" s="13"/>
      <c r="B645" s="225"/>
      <c r="C645" s="226"/>
      <c r="D645" s="219" t="s">
        <v>178</v>
      </c>
      <c r="E645" s="227" t="s">
        <v>75</v>
      </c>
      <c r="F645" s="228" t="s">
        <v>374</v>
      </c>
      <c r="G645" s="226"/>
      <c r="H645" s="229">
        <v>65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178</v>
      </c>
      <c r="AU645" s="235" t="s">
        <v>87</v>
      </c>
      <c r="AV645" s="13" t="s">
        <v>87</v>
      </c>
      <c r="AW645" s="13" t="s">
        <v>38</v>
      </c>
      <c r="AX645" s="13" t="s">
        <v>77</v>
      </c>
      <c r="AY645" s="235" t="s">
        <v>140</v>
      </c>
    </row>
    <row r="646" s="13" customFormat="1">
      <c r="A646" s="13"/>
      <c r="B646" s="225"/>
      <c r="C646" s="226"/>
      <c r="D646" s="219" t="s">
        <v>178</v>
      </c>
      <c r="E646" s="227" t="s">
        <v>75</v>
      </c>
      <c r="F646" s="228" t="s">
        <v>375</v>
      </c>
      <c r="G646" s="226"/>
      <c r="H646" s="229">
        <v>10.5</v>
      </c>
      <c r="I646" s="230"/>
      <c r="J646" s="226"/>
      <c r="K646" s="226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178</v>
      </c>
      <c r="AU646" s="235" t="s">
        <v>87</v>
      </c>
      <c r="AV646" s="13" t="s">
        <v>87</v>
      </c>
      <c r="AW646" s="13" t="s">
        <v>38</v>
      </c>
      <c r="AX646" s="13" t="s">
        <v>77</v>
      </c>
      <c r="AY646" s="235" t="s">
        <v>140</v>
      </c>
    </row>
    <row r="647" s="13" customFormat="1">
      <c r="A647" s="13"/>
      <c r="B647" s="225"/>
      <c r="C647" s="226"/>
      <c r="D647" s="219" t="s">
        <v>178</v>
      </c>
      <c r="E647" s="227" t="s">
        <v>75</v>
      </c>
      <c r="F647" s="228" t="s">
        <v>376</v>
      </c>
      <c r="G647" s="226"/>
      <c r="H647" s="229">
        <v>14.5</v>
      </c>
      <c r="I647" s="230"/>
      <c r="J647" s="226"/>
      <c r="K647" s="226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178</v>
      </c>
      <c r="AU647" s="235" t="s">
        <v>87</v>
      </c>
      <c r="AV647" s="13" t="s">
        <v>87</v>
      </c>
      <c r="AW647" s="13" t="s">
        <v>38</v>
      </c>
      <c r="AX647" s="13" t="s">
        <v>77</v>
      </c>
      <c r="AY647" s="235" t="s">
        <v>140</v>
      </c>
    </row>
    <row r="648" s="16" customFormat="1">
      <c r="A648" s="16"/>
      <c r="B648" s="257"/>
      <c r="C648" s="258"/>
      <c r="D648" s="219" t="s">
        <v>178</v>
      </c>
      <c r="E648" s="259" t="s">
        <v>75</v>
      </c>
      <c r="F648" s="260" t="s">
        <v>254</v>
      </c>
      <c r="G648" s="258"/>
      <c r="H648" s="261">
        <v>1745.0999999999999</v>
      </c>
      <c r="I648" s="262"/>
      <c r="J648" s="258"/>
      <c r="K648" s="258"/>
      <c r="L648" s="263"/>
      <c r="M648" s="264"/>
      <c r="N648" s="265"/>
      <c r="O648" s="265"/>
      <c r="P648" s="265"/>
      <c r="Q648" s="265"/>
      <c r="R648" s="265"/>
      <c r="S648" s="265"/>
      <c r="T648" s="26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T648" s="267" t="s">
        <v>178</v>
      </c>
      <c r="AU648" s="267" t="s">
        <v>87</v>
      </c>
      <c r="AV648" s="16" t="s">
        <v>147</v>
      </c>
      <c r="AW648" s="16" t="s">
        <v>38</v>
      </c>
      <c r="AX648" s="16" t="s">
        <v>85</v>
      </c>
      <c r="AY648" s="267" t="s">
        <v>140</v>
      </c>
    </row>
    <row r="649" s="12" customFormat="1" ht="20.88" customHeight="1">
      <c r="A649" s="12"/>
      <c r="B649" s="190"/>
      <c r="C649" s="191"/>
      <c r="D649" s="192" t="s">
        <v>76</v>
      </c>
      <c r="E649" s="204" t="s">
        <v>673</v>
      </c>
      <c r="F649" s="204" t="s">
        <v>867</v>
      </c>
      <c r="G649" s="191"/>
      <c r="H649" s="191"/>
      <c r="I649" s="194"/>
      <c r="J649" s="205">
        <f>BK649</f>
        <v>0</v>
      </c>
      <c r="K649" s="191"/>
      <c r="L649" s="196"/>
      <c r="M649" s="197"/>
      <c r="N649" s="198"/>
      <c r="O649" s="198"/>
      <c r="P649" s="199">
        <f>SUM(P650:P658)</f>
        <v>0</v>
      </c>
      <c r="Q649" s="198"/>
      <c r="R649" s="199">
        <f>SUM(R650:R658)</f>
        <v>0</v>
      </c>
      <c r="S649" s="198"/>
      <c r="T649" s="200">
        <f>SUM(T650:T658)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1" t="s">
        <v>85</v>
      </c>
      <c r="AT649" s="202" t="s">
        <v>76</v>
      </c>
      <c r="AU649" s="202" t="s">
        <v>87</v>
      </c>
      <c r="AY649" s="201" t="s">
        <v>140</v>
      </c>
      <c r="BK649" s="203">
        <f>SUM(BK650:BK658)</f>
        <v>0</v>
      </c>
    </row>
    <row r="650" s="2" customFormat="1" ht="16.5" customHeight="1">
      <c r="A650" s="40"/>
      <c r="B650" s="41"/>
      <c r="C650" s="206" t="s">
        <v>868</v>
      </c>
      <c r="D650" s="206" t="s">
        <v>142</v>
      </c>
      <c r="E650" s="207" t="s">
        <v>869</v>
      </c>
      <c r="F650" s="208" t="s">
        <v>870</v>
      </c>
      <c r="G650" s="209" t="s">
        <v>388</v>
      </c>
      <c r="H650" s="210">
        <v>2</v>
      </c>
      <c r="I650" s="211"/>
      <c r="J650" s="212">
        <f>ROUND(I650*H650,2)</f>
        <v>0</v>
      </c>
      <c r="K650" s="208" t="s">
        <v>146</v>
      </c>
      <c r="L650" s="46"/>
      <c r="M650" s="213" t="s">
        <v>75</v>
      </c>
      <c r="N650" s="214" t="s">
        <v>47</v>
      </c>
      <c r="O650" s="86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147</v>
      </c>
      <c r="AT650" s="217" t="s">
        <v>142</v>
      </c>
      <c r="AU650" s="217" t="s">
        <v>157</v>
      </c>
      <c r="AY650" s="19" t="s">
        <v>140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85</v>
      </c>
      <c r="BK650" s="218">
        <f>ROUND(I650*H650,2)</f>
        <v>0</v>
      </c>
      <c r="BL650" s="19" t="s">
        <v>147</v>
      </c>
      <c r="BM650" s="217" t="s">
        <v>871</v>
      </c>
    </row>
    <row r="651" s="2" customFormat="1">
      <c r="A651" s="40"/>
      <c r="B651" s="41"/>
      <c r="C651" s="42"/>
      <c r="D651" s="219" t="s">
        <v>149</v>
      </c>
      <c r="E651" s="42"/>
      <c r="F651" s="220" t="s">
        <v>870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149</v>
      </c>
      <c r="AU651" s="19" t="s">
        <v>157</v>
      </c>
    </row>
    <row r="652" s="2" customFormat="1">
      <c r="A652" s="40"/>
      <c r="B652" s="41"/>
      <c r="C652" s="42"/>
      <c r="D652" s="219" t="s">
        <v>151</v>
      </c>
      <c r="E652" s="42"/>
      <c r="F652" s="224" t="s">
        <v>872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151</v>
      </c>
      <c r="AU652" s="19" t="s">
        <v>157</v>
      </c>
    </row>
    <row r="653" s="2" customFormat="1" ht="16.5" customHeight="1">
      <c r="A653" s="40"/>
      <c r="B653" s="41"/>
      <c r="C653" s="206" t="s">
        <v>502</v>
      </c>
      <c r="D653" s="206" t="s">
        <v>142</v>
      </c>
      <c r="E653" s="207" t="s">
        <v>873</v>
      </c>
      <c r="F653" s="208" t="s">
        <v>874</v>
      </c>
      <c r="G653" s="209" t="s">
        <v>388</v>
      </c>
      <c r="H653" s="210">
        <v>2</v>
      </c>
      <c r="I653" s="211"/>
      <c r="J653" s="212">
        <f>ROUND(I653*H653,2)</f>
        <v>0</v>
      </c>
      <c r="K653" s="208" t="s">
        <v>146</v>
      </c>
      <c r="L653" s="46"/>
      <c r="M653" s="213" t="s">
        <v>75</v>
      </c>
      <c r="N653" s="214" t="s">
        <v>47</v>
      </c>
      <c r="O653" s="86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147</v>
      </c>
      <c r="AT653" s="217" t="s">
        <v>142</v>
      </c>
      <c r="AU653" s="217" t="s">
        <v>157</v>
      </c>
      <c r="AY653" s="19" t="s">
        <v>140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85</v>
      </c>
      <c r="BK653" s="218">
        <f>ROUND(I653*H653,2)</f>
        <v>0</v>
      </c>
      <c r="BL653" s="19" t="s">
        <v>147</v>
      </c>
      <c r="BM653" s="217" t="s">
        <v>875</v>
      </c>
    </row>
    <row r="654" s="2" customFormat="1">
      <c r="A654" s="40"/>
      <c r="B654" s="41"/>
      <c r="C654" s="42"/>
      <c r="D654" s="219" t="s">
        <v>149</v>
      </c>
      <c r="E654" s="42"/>
      <c r="F654" s="220" t="s">
        <v>874</v>
      </c>
      <c r="G654" s="42"/>
      <c r="H654" s="42"/>
      <c r="I654" s="221"/>
      <c r="J654" s="42"/>
      <c r="K654" s="42"/>
      <c r="L654" s="46"/>
      <c r="M654" s="222"/>
      <c r="N654" s="22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149</v>
      </c>
      <c r="AU654" s="19" t="s">
        <v>157</v>
      </c>
    </row>
    <row r="655" s="2" customFormat="1">
      <c r="A655" s="40"/>
      <c r="B655" s="41"/>
      <c r="C655" s="42"/>
      <c r="D655" s="219" t="s">
        <v>151</v>
      </c>
      <c r="E655" s="42"/>
      <c r="F655" s="224" t="s">
        <v>872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151</v>
      </c>
      <c r="AU655" s="19" t="s">
        <v>157</v>
      </c>
    </row>
    <row r="656" s="2" customFormat="1" ht="16.5" customHeight="1">
      <c r="A656" s="40"/>
      <c r="B656" s="41"/>
      <c r="C656" s="206" t="s">
        <v>876</v>
      </c>
      <c r="D656" s="206" t="s">
        <v>142</v>
      </c>
      <c r="E656" s="207" t="s">
        <v>877</v>
      </c>
      <c r="F656" s="208" t="s">
        <v>878</v>
      </c>
      <c r="G656" s="209" t="s">
        <v>388</v>
      </c>
      <c r="H656" s="210">
        <v>1</v>
      </c>
      <c r="I656" s="211"/>
      <c r="J656" s="212">
        <f>ROUND(I656*H656,2)</f>
        <v>0</v>
      </c>
      <c r="K656" s="208" t="s">
        <v>146</v>
      </c>
      <c r="L656" s="46"/>
      <c r="M656" s="213" t="s">
        <v>75</v>
      </c>
      <c r="N656" s="214" t="s">
        <v>47</v>
      </c>
      <c r="O656" s="86"/>
      <c r="P656" s="215">
        <f>O656*H656</f>
        <v>0</v>
      </c>
      <c r="Q656" s="215">
        <v>0</v>
      </c>
      <c r="R656" s="215">
        <f>Q656*H656</f>
        <v>0</v>
      </c>
      <c r="S656" s="215">
        <v>0</v>
      </c>
      <c r="T656" s="216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17" t="s">
        <v>147</v>
      </c>
      <c r="AT656" s="217" t="s">
        <v>142</v>
      </c>
      <c r="AU656" s="217" t="s">
        <v>157</v>
      </c>
      <c r="AY656" s="19" t="s">
        <v>140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9" t="s">
        <v>85</v>
      </c>
      <c r="BK656" s="218">
        <f>ROUND(I656*H656,2)</f>
        <v>0</v>
      </c>
      <c r="BL656" s="19" t="s">
        <v>147</v>
      </c>
      <c r="BM656" s="217" t="s">
        <v>879</v>
      </c>
    </row>
    <row r="657" s="2" customFormat="1">
      <c r="A657" s="40"/>
      <c r="B657" s="41"/>
      <c r="C657" s="42"/>
      <c r="D657" s="219" t="s">
        <v>149</v>
      </c>
      <c r="E657" s="42"/>
      <c r="F657" s="220" t="s">
        <v>878</v>
      </c>
      <c r="G657" s="42"/>
      <c r="H657" s="42"/>
      <c r="I657" s="221"/>
      <c r="J657" s="42"/>
      <c r="K657" s="42"/>
      <c r="L657" s="46"/>
      <c r="M657" s="222"/>
      <c r="N657" s="223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149</v>
      </c>
      <c r="AU657" s="19" t="s">
        <v>157</v>
      </c>
    </row>
    <row r="658" s="2" customFormat="1">
      <c r="A658" s="40"/>
      <c r="B658" s="41"/>
      <c r="C658" s="42"/>
      <c r="D658" s="219" t="s">
        <v>151</v>
      </c>
      <c r="E658" s="42"/>
      <c r="F658" s="224" t="s">
        <v>872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151</v>
      </c>
      <c r="AU658" s="19" t="s">
        <v>157</v>
      </c>
    </row>
    <row r="659" s="12" customFormat="1" ht="22.8" customHeight="1">
      <c r="A659" s="12"/>
      <c r="B659" s="190"/>
      <c r="C659" s="191"/>
      <c r="D659" s="192" t="s">
        <v>76</v>
      </c>
      <c r="E659" s="204" t="s">
        <v>880</v>
      </c>
      <c r="F659" s="204" t="s">
        <v>881</v>
      </c>
      <c r="G659" s="191"/>
      <c r="H659" s="191"/>
      <c r="I659" s="194"/>
      <c r="J659" s="205">
        <f>BK659</f>
        <v>0</v>
      </c>
      <c r="K659" s="191"/>
      <c r="L659" s="196"/>
      <c r="M659" s="197"/>
      <c r="N659" s="198"/>
      <c r="O659" s="198"/>
      <c r="P659" s="199">
        <f>SUM(P660:P663)</f>
        <v>0</v>
      </c>
      <c r="Q659" s="198"/>
      <c r="R659" s="199">
        <f>SUM(R660:R663)</f>
        <v>0.027199999999999998</v>
      </c>
      <c r="S659" s="198"/>
      <c r="T659" s="200">
        <f>SUM(T660:T663)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01" t="s">
        <v>85</v>
      </c>
      <c r="AT659" s="202" t="s">
        <v>76</v>
      </c>
      <c r="AU659" s="202" t="s">
        <v>85</v>
      </c>
      <c r="AY659" s="201" t="s">
        <v>140</v>
      </c>
      <c r="BK659" s="203">
        <f>SUM(BK660:BK663)</f>
        <v>0</v>
      </c>
    </row>
    <row r="660" s="2" customFormat="1" ht="24.15" customHeight="1">
      <c r="A660" s="40"/>
      <c r="B660" s="41"/>
      <c r="C660" s="268" t="s">
        <v>882</v>
      </c>
      <c r="D660" s="268" t="s">
        <v>334</v>
      </c>
      <c r="E660" s="269" t="s">
        <v>883</v>
      </c>
      <c r="F660" s="270" t="s">
        <v>884</v>
      </c>
      <c r="G660" s="271" t="s">
        <v>388</v>
      </c>
      <c r="H660" s="272">
        <v>80</v>
      </c>
      <c r="I660" s="273"/>
      <c r="J660" s="274">
        <f>ROUND(I660*H660,2)</f>
        <v>0</v>
      </c>
      <c r="K660" s="270" t="s">
        <v>75</v>
      </c>
      <c r="L660" s="275"/>
      <c r="M660" s="276" t="s">
        <v>75</v>
      </c>
      <c r="N660" s="277" t="s">
        <v>47</v>
      </c>
      <c r="O660" s="86"/>
      <c r="P660" s="215">
        <f>O660*H660</f>
        <v>0</v>
      </c>
      <c r="Q660" s="215">
        <v>0.00029999999999999997</v>
      </c>
      <c r="R660" s="215">
        <f>Q660*H660</f>
        <v>0.023999999999999997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189</v>
      </c>
      <c r="AT660" s="217" t="s">
        <v>334</v>
      </c>
      <c r="AU660" s="217" t="s">
        <v>87</v>
      </c>
      <c r="AY660" s="19" t="s">
        <v>140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85</v>
      </c>
      <c r="BK660" s="218">
        <f>ROUND(I660*H660,2)</f>
        <v>0</v>
      </c>
      <c r="BL660" s="19" t="s">
        <v>147</v>
      </c>
      <c r="BM660" s="217" t="s">
        <v>885</v>
      </c>
    </row>
    <row r="661" s="2" customFormat="1">
      <c r="A661" s="40"/>
      <c r="B661" s="41"/>
      <c r="C661" s="42"/>
      <c r="D661" s="219" t="s">
        <v>149</v>
      </c>
      <c r="E661" s="42"/>
      <c r="F661" s="220" t="s">
        <v>884</v>
      </c>
      <c r="G661" s="42"/>
      <c r="H661" s="42"/>
      <c r="I661" s="221"/>
      <c r="J661" s="42"/>
      <c r="K661" s="42"/>
      <c r="L661" s="46"/>
      <c r="M661" s="222"/>
      <c r="N661" s="22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149</v>
      </c>
      <c r="AU661" s="19" t="s">
        <v>87</v>
      </c>
    </row>
    <row r="662" s="2" customFormat="1" ht="24.15" customHeight="1">
      <c r="A662" s="40"/>
      <c r="B662" s="41"/>
      <c r="C662" s="268" t="s">
        <v>886</v>
      </c>
      <c r="D662" s="268" t="s">
        <v>334</v>
      </c>
      <c r="E662" s="269" t="s">
        <v>887</v>
      </c>
      <c r="F662" s="270" t="s">
        <v>888</v>
      </c>
      <c r="G662" s="271" t="s">
        <v>388</v>
      </c>
      <c r="H662" s="272">
        <v>160</v>
      </c>
      <c r="I662" s="273"/>
      <c r="J662" s="274">
        <f>ROUND(I662*H662,2)</f>
        <v>0</v>
      </c>
      <c r="K662" s="270" t="s">
        <v>75</v>
      </c>
      <c r="L662" s="275"/>
      <c r="M662" s="276" t="s">
        <v>75</v>
      </c>
      <c r="N662" s="277" t="s">
        <v>47</v>
      </c>
      <c r="O662" s="86"/>
      <c r="P662" s="215">
        <f>O662*H662</f>
        <v>0</v>
      </c>
      <c r="Q662" s="215">
        <v>2.0000000000000002E-05</v>
      </c>
      <c r="R662" s="215">
        <f>Q662*H662</f>
        <v>0.0032000000000000002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189</v>
      </c>
      <c r="AT662" s="217" t="s">
        <v>334</v>
      </c>
      <c r="AU662" s="217" t="s">
        <v>87</v>
      </c>
      <c r="AY662" s="19" t="s">
        <v>140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85</v>
      </c>
      <c r="BK662" s="218">
        <f>ROUND(I662*H662,2)</f>
        <v>0</v>
      </c>
      <c r="BL662" s="19" t="s">
        <v>147</v>
      </c>
      <c r="BM662" s="217" t="s">
        <v>889</v>
      </c>
    </row>
    <row r="663" s="2" customFormat="1">
      <c r="A663" s="40"/>
      <c r="B663" s="41"/>
      <c r="C663" s="42"/>
      <c r="D663" s="219" t="s">
        <v>149</v>
      </c>
      <c r="E663" s="42"/>
      <c r="F663" s="220" t="s">
        <v>888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149</v>
      </c>
      <c r="AU663" s="19" t="s">
        <v>87</v>
      </c>
    </row>
    <row r="664" s="12" customFormat="1" ht="22.8" customHeight="1">
      <c r="A664" s="12"/>
      <c r="B664" s="190"/>
      <c r="C664" s="191"/>
      <c r="D664" s="192" t="s">
        <v>76</v>
      </c>
      <c r="E664" s="204" t="s">
        <v>210</v>
      </c>
      <c r="F664" s="204" t="s">
        <v>890</v>
      </c>
      <c r="G664" s="191"/>
      <c r="H664" s="191"/>
      <c r="I664" s="194"/>
      <c r="J664" s="205">
        <f>BK664</f>
        <v>0</v>
      </c>
      <c r="K664" s="191"/>
      <c r="L664" s="196"/>
      <c r="M664" s="197"/>
      <c r="N664" s="198"/>
      <c r="O664" s="198"/>
      <c r="P664" s="199">
        <f>SUM(P665:P673)</f>
        <v>0</v>
      </c>
      <c r="Q664" s="198"/>
      <c r="R664" s="199">
        <f>SUM(R665:R673)</f>
        <v>1.1564019999999997</v>
      </c>
      <c r="S664" s="198"/>
      <c r="T664" s="200">
        <f>SUM(T665:T673)</f>
        <v>0.084899999999999989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01" t="s">
        <v>85</v>
      </c>
      <c r="AT664" s="202" t="s">
        <v>76</v>
      </c>
      <c r="AU664" s="202" t="s">
        <v>85</v>
      </c>
      <c r="AY664" s="201" t="s">
        <v>140</v>
      </c>
      <c r="BK664" s="203">
        <f>SUM(BK665:BK673)</f>
        <v>0</v>
      </c>
    </row>
    <row r="665" s="2" customFormat="1" ht="16.5" customHeight="1">
      <c r="A665" s="40"/>
      <c r="B665" s="41"/>
      <c r="C665" s="206" t="s">
        <v>891</v>
      </c>
      <c r="D665" s="206" t="s">
        <v>142</v>
      </c>
      <c r="E665" s="207" t="s">
        <v>892</v>
      </c>
      <c r="F665" s="208" t="s">
        <v>893</v>
      </c>
      <c r="G665" s="209" t="s">
        <v>388</v>
      </c>
      <c r="H665" s="210">
        <v>10</v>
      </c>
      <c r="I665" s="211"/>
      <c r="J665" s="212">
        <f>ROUND(I665*H665,2)</f>
        <v>0</v>
      </c>
      <c r="K665" s="208" t="s">
        <v>146</v>
      </c>
      <c r="L665" s="46"/>
      <c r="M665" s="213" t="s">
        <v>75</v>
      </c>
      <c r="N665" s="214" t="s">
        <v>47</v>
      </c>
      <c r="O665" s="86"/>
      <c r="P665" s="215">
        <f>O665*H665</f>
        <v>0</v>
      </c>
      <c r="Q665" s="215">
        <v>0.10940999999999999</v>
      </c>
      <c r="R665" s="215">
        <f>Q665*H665</f>
        <v>1.0940999999999999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147</v>
      </c>
      <c r="AT665" s="217" t="s">
        <v>142</v>
      </c>
      <c r="AU665" s="217" t="s">
        <v>87</v>
      </c>
      <c r="AY665" s="19" t="s">
        <v>140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85</v>
      </c>
      <c r="BK665" s="218">
        <f>ROUND(I665*H665,2)</f>
        <v>0</v>
      </c>
      <c r="BL665" s="19" t="s">
        <v>147</v>
      </c>
      <c r="BM665" s="217" t="s">
        <v>894</v>
      </c>
    </row>
    <row r="666" s="2" customFormat="1">
      <c r="A666" s="40"/>
      <c r="B666" s="41"/>
      <c r="C666" s="42"/>
      <c r="D666" s="219" t="s">
        <v>149</v>
      </c>
      <c r="E666" s="42"/>
      <c r="F666" s="220" t="s">
        <v>895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149</v>
      </c>
      <c r="AU666" s="19" t="s">
        <v>87</v>
      </c>
    </row>
    <row r="667" s="2" customFormat="1">
      <c r="A667" s="40"/>
      <c r="B667" s="41"/>
      <c r="C667" s="42"/>
      <c r="D667" s="219" t="s">
        <v>151</v>
      </c>
      <c r="E667" s="42"/>
      <c r="F667" s="224" t="s">
        <v>896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151</v>
      </c>
      <c r="AU667" s="19" t="s">
        <v>87</v>
      </c>
    </row>
    <row r="668" s="2" customFormat="1" ht="16.5" customHeight="1">
      <c r="A668" s="40"/>
      <c r="B668" s="41"/>
      <c r="C668" s="268" t="s">
        <v>897</v>
      </c>
      <c r="D668" s="268" t="s">
        <v>334</v>
      </c>
      <c r="E668" s="269" t="s">
        <v>898</v>
      </c>
      <c r="F668" s="270" t="s">
        <v>899</v>
      </c>
      <c r="G668" s="271" t="s">
        <v>388</v>
      </c>
      <c r="H668" s="272">
        <v>10</v>
      </c>
      <c r="I668" s="273"/>
      <c r="J668" s="274">
        <f>ROUND(I668*H668,2)</f>
        <v>0</v>
      </c>
      <c r="K668" s="270" t="s">
        <v>75</v>
      </c>
      <c r="L668" s="275"/>
      <c r="M668" s="276" t="s">
        <v>75</v>
      </c>
      <c r="N668" s="277" t="s">
        <v>47</v>
      </c>
      <c r="O668" s="86"/>
      <c r="P668" s="215">
        <f>O668*H668</f>
        <v>0</v>
      </c>
      <c r="Q668" s="215">
        <v>0.0061000000000000004</v>
      </c>
      <c r="R668" s="215">
        <f>Q668*H668</f>
        <v>0.061000000000000006</v>
      </c>
      <c r="S668" s="215">
        <v>0</v>
      </c>
      <c r="T668" s="216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189</v>
      </c>
      <c r="AT668" s="217" t="s">
        <v>334</v>
      </c>
      <c r="AU668" s="217" t="s">
        <v>87</v>
      </c>
      <c r="AY668" s="19" t="s">
        <v>140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85</v>
      </c>
      <c r="BK668" s="218">
        <f>ROUND(I668*H668,2)</f>
        <v>0</v>
      </c>
      <c r="BL668" s="19" t="s">
        <v>147</v>
      </c>
      <c r="BM668" s="217" t="s">
        <v>900</v>
      </c>
    </row>
    <row r="669" s="2" customFormat="1">
      <c r="A669" s="40"/>
      <c r="B669" s="41"/>
      <c r="C669" s="42"/>
      <c r="D669" s="219" t="s">
        <v>149</v>
      </c>
      <c r="E669" s="42"/>
      <c r="F669" s="220" t="s">
        <v>899</v>
      </c>
      <c r="G669" s="42"/>
      <c r="H669" s="42"/>
      <c r="I669" s="221"/>
      <c r="J669" s="42"/>
      <c r="K669" s="42"/>
      <c r="L669" s="46"/>
      <c r="M669" s="222"/>
      <c r="N669" s="223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149</v>
      </c>
      <c r="AU669" s="19" t="s">
        <v>87</v>
      </c>
    </row>
    <row r="670" s="2" customFormat="1">
      <c r="A670" s="40"/>
      <c r="B670" s="41"/>
      <c r="C670" s="42"/>
      <c r="D670" s="219" t="s">
        <v>394</v>
      </c>
      <c r="E670" s="42"/>
      <c r="F670" s="224" t="s">
        <v>901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394</v>
      </c>
      <c r="AU670" s="19" t="s">
        <v>87</v>
      </c>
    </row>
    <row r="671" s="2" customFormat="1" ht="16.5" customHeight="1">
      <c r="A671" s="40"/>
      <c r="B671" s="41"/>
      <c r="C671" s="206" t="s">
        <v>902</v>
      </c>
      <c r="D671" s="206" t="s">
        <v>142</v>
      </c>
      <c r="E671" s="207" t="s">
        <v>903</v>
      </c>
      <c r="F671" s="208" t="s">
        <v>904</v>
      </c>
      <c r="G671" s="209" t="s">
        <v>145</v>
      </c>
      <c r="H671" s="210">
        <v>0.29999999999999999</v>
      </c>
      <c r="I671" s="211"/>
      <c r="J671" s="212">
        <f>ROUND(I671*H671,2)</f>
        <v>0</v>
      </c>
      <c r="K671" s="208" t="s">
        <v>146</v>
      </c>
      <c r="L671" s="46"/>
      <c r="M671" s="213" t="s">
        <v>75</v>
      </c>
      <c r="N671" s="214" t="s">
        <v>47</v>
      </c>
      <c r="O671" s="86"/>
      <c r="P671" s="215">
        <f>O671*H671</f>
        <v>0</v>
      </c>
      <c r="Q671" s="215">
        <v>0.0043400000000000001</v>
      </c>
      <c r="R671" s="215">
        <f>Q671*H671</f>
        <v>0.001302</v>
      </c>
      <c r="S671" s="215">
        <v>0.28299999999999997</v>
      </c>
      <c r="T671" s="216">
        <f>S671*H671</f>
        <v>0.084899999999999989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147</v>
      </c>
      <c r="AT671" s="217" t="s">
        <v>142</v>
      </c>
      <c r="AU671" s="217" t="s">
        <v>87</v>
      </c>
      <c r="AY671" s="19" t="s">
        <v>140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85</v>
      </c>
      <c r="BK671" s="218">
        <f>ROUND(I671*H671,2)</f>
        <v>0</v>
      </c>
      <c r="BL671" s="19" t="s">
        <v>147</v>
      </c>
      <c r="BM671" s="217" t="s">
        <v>905</v>
      </c>
    </row>
    <row r="672" s="2" customFormat="1">
      <c r="A672" s="40"/>
      <c r="B672" s="41"/>
      <c r="C672" s="42"/>
      <c r="D672" s="219" t="s">
        <v>149</v>
      </c>
      <c r="E672" s="42"/>
      <c r="F672" s="220" t="s">
        <v>906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149</v>
      </c>
      <c r="AU672" s="19" t="s">
        <v>87</v>
      </c>
    </row>
    <row r="673" s="2" customFormat="1">
      <c r="A673" s="40"/>
      <c r="B673" s="41"/>
      <c r="C673" s="42"/>
      <c r="D673" s="219" t="s">
        <v>151</v>
      </c>
      <c r="E673" s="42"/>
      <c r="F673" s="224" t="s">
        <v>907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151</v>
      </c>
      <c r="AU673" s="19" t="s">
        <v>87</v>
      </c>
    </row>
    <row r="674" s="12" customFormat="1" ht="22.8" customHeight="1">
      <c r="A674" s="12"/>
      <c r="B674" s="190"/>
      <c r="C674" s="191"/>
      <c r="D674" s="192" t="s">
        <v>76</v>
      </c>
      <c r="E674" s="204" t="s">
        <v>908</v>
      </c>
      <c r="F674" s="204" t="s">
        <v>909</v>
      </c>
      <c r="G674" s="191"/>
      <c r="H674" s="191"/>
      <c r="I674" s="194"/>
      <c r="J674" s="205">
        <f>BK674</f>
        <v>0</v>
      </c>
      <c r="K674" s="191"/>
      <c r="L674" s="196"/>
      <c r="M674" s="197"/>
      <c r="N674" s="198"/>
      <c r="O674" s="198"/>
      <c r="P674" s="199">
        <f>SUM(P675:P688)</f>
        <v>0</v>
      </c>
      <c r="Q674" s="198"/>
      <c r="R674" s="199">
        <f>SUM(R675:R688)</f>
        <v>0</v>
      </c>
      <c r="S674" s="198"/>
      <c r="T674" s="200">
        <f>SUM(T675:T688)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01" t="s">
        <v>85</v>
      </c>
      <c r="AT674" s="202" t="s">
        <v>76</v>
      </c>
      <c r="AU674" s="202" t="s">
        <v>85</v>
      </c>
      <c r="AY674" s="201" t="s">
        <v>140</v>
      </c>
      <c r="BK674" s="203">
        <f>SUM(BK675:BK688)</f>
        <v>0</v>
      </c>
    </row>
    <row r="675" s="2" customFormat="1" ht="16.5" customHeight="1">
      <c r="A675" s="40"/>
      <c r="B675" s="41"/>
      <c r="C675" s="206" t="s">
        <v>910</v>
      </c>
      <c r="D675" s="206" t="s">
        <v>142</v>
      </c>
      <c r="E675" s="207" t="s">
        <v>911</v>
      </c>
      <c r="F675" s="208" t="s">
        <v>912</v>
      </c>
      <c r="G675" s="209" t="s">
        <v>309</v>
      </c>
      <c r="H675" s="210">
        <v>0.085000000000000006</v>
      </c>
      <c r="I675" s="211"/>
      <c r="J675" s="212">
        <f>ROUND(I675*H675,2)</f>
        <v>0</v>
      </c>
      <c r="K675" s="208" t="s">
        <v>146</v>
      </c>
      <c r="L675" s="46"/>
      <c r="M675" s="213" t="s">
        <v>75</v>
      </c>
      <c r="N675" s="214" t="s">
        <v>47</v>
      </c>
      <c r="O675" s="86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147</v>
      </c>
      <c r="AT675" s="217" t="s">
        <v>142</v>
      </c>
      <c r="AU675" s="217" t="s">
        <v>87</v>
      </c>
      <c r="AY675" s="19" t="s">
        <v>140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85</v>
      </c>
      <c r="BK675" s="218">
        <f>ROUND(I675*H675,2)</f>
        <v>0</v>
      </c>
      <c r="BL675" s="19" t="s">
        <v>147</v>
      </c>
      <c r="BM675" s="217" t="s">
        <v>913</v>
      </c>
    </row>
    <row r="676" s="2" customFormat="1">
      <c r="A676" s="40"/>
      <c r="B676" s="41"/>
      <c r="C676" s="42"/>
      <c r="D676" s="219" t="s">
        <v>149</v>
      </c>
      <c r="E676" s="42"/>
      <c r="F676" s="220" t="s">
        <v>914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149</v>
      </c>
      <c r="AU676" s="19" t="s">
        <v>87</v>
      </c>
    </row>
    <row r="677" s="2" customFormat="1">
      <c r="A677" s="40"/>
      <c r="B677" s="41"/>
      <c r="C677" s="42"/>
      <c r="D677" s="219" t="s">
        <v>151</v>
      </c>
      <c r="E677" s="42"/>
      <c r="F677" s="224" t="s">
        <v>915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151</v>
      </c>
      <c r="AU677" s="19" t="s">
        <v>87</v>
      </c>
    </row>
    <row r="678" s="13" customFormat="1">
      <c r="A678" s="13"/>
      <c r="B678" s="225"/>
      <c r="C678" s="226"/>
      <c r="D678" s="219" t="s">
        <v>178</v>
      </c>
      <c r="E678" s="227" t="s">
        <v>75</v>
      </c>
      <c r="F678" s="228" t="s">
        <v>916</v>
      </c>
      <c r="G678" s="226"/>
      <c r="H678" s="229">
        <v>0.085000000000000006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178</v>
      </c>
      <c r="AU678" s="235" t="s">
        <v>87</v>
      </c>
      <c r="AV678" s="13" t="s">
        <v>87</v>
      </c>
      <c r="AW678" s="13" t="s">
        <v>38</v>
      </c>
      <c r="AX678" s="13" t="s">
        <v>77</v>
      </c>
      <c r="AY678" s="235" t="s">
        <v>140</v>
      </c>
    </row>
    <row r="679" s="16" customFormat="1">
      <c r="A679" s="16"/>
      <c r="B679" s="257"/>
      <c r="C679" s="258"/>
      <c r="D679" s="219" t="s">
        <v>178</v>
      </c>
      <c r="E679" s="259" t="s">
        <v>75</v>
      </c>
      <c r="F679" s="260" t="s">
        <v>254</v>
      </c>
      <c r="G679" s="258"/>
      <c r="H679" s="261">
        <v>0.085000000000000006</v>
      </c>
      <c r="I679" s="262"/>
      <c r="J679" s="258"/>
      <c r="K679" s="258"/>
      <c r="L679" s="263"/>
      <c r="M679" s="264"/>
      <c r="N679" s="265"/>
      <c r="O679" s="265"/>
      <c r="P679" s="265"/>
      <c r="Q679" s="265"/>
      <c r="R679" s="265"/>
      <c r="S679" s="265"/>
      <c r="T679" s="26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T679" s="267" t="s">
        <v>178</v>
      </c>
      <c r="AU679" s="267" t="s">
        <v>87</v>
      </c>
      <c r="AV679" s="16" t="s">
        <v>147</v>
      </c>
      <c r="AW679" s="16" t="s">
        <v>38</v>
      </c>
      <c r="AX679" s="16" t="s">
        <v>85</v>
      </c>
      <c r="AY679" s="267" t="s">
        <v>140</v>
      </c>
    </row>
    <row r="680" s="15" customFormat="1">
      <c r="A680" s="15"/>
      <c r="B680" s="247"/>
      <c r="C680" s="248"/>
      <c r="D680" s="219" t="s">
        <v>178</v>
      </c>
      <c r="E680" s="249" t="s">
        <v>75</v>
      </c>
      <c r="F680" s="250" t="s">
        <v>917</v>
      </c>
      <c r="G680" s="248"/>
      <c r="H680" s="249" t="s">
        <v>75</v>
      </c>
      <c r="I680" s="251"/>
      <c r="J680" s="248"/>
      <c r="K680" s="248"/>
      <c r="L680" s="252"/>
      <c r="M680" s="253"/>
      <c r="N680" s="254"/>
      <c r="O680" s="254"/>
      <c r="P680" s="254"/>
      <c r="Q680" s="254"/>
      <c r="R680" s="254"/>
      <c r="S680" s="254"/>
      <c r="T680" s="25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6" t="s">
        <v>178</v>
      </c>
      <c r="AU680" s="256" t="s">
        <v>87</v>
      </c>
      <c r="AV680" s="15" t="s">
        <v>85</v>
      </c>
      <c r="AW680" s="15" t="s">
        <v>38</v>
      </c>
      <c r="AX680" s="15" t="s">
        <v>77</v>
      </c>
      <c r="AY680" s="256" t="s">
        <v>140</v>
      </c>
    </row>
    <row r="681" s="2" customFormat="1" ht="16.5" customHeight="1">
      <c r="A681" s="40"/>
      <c r="B681" s="41"/>
      <c r="C681" s="206" t="s">
        <v>918</v>
      </c>
      <c r="D681" s="206" t="s">
        <v>142</v>
      </c>
      <c r="E681" s="207" t="s">
        <v>919</v>
      </c>
      <c r="F681" s="208" t="s">
        <v>920</v>
      </c>
      <c r="G681" s="209" t="s">
        <v>309</v>
      </c>
      <c r="H681" s="210">
        <v>0.59499999999999997</v>
      </c>
      <c r="I681" s="211"/>
      <c r="J681" s="212">
        <f>ROUND(I681*H681,2)</f>
        <v>0</v>
      </c>
      <c r="K681" s="208" t="s">
        <v>146</v>
      </c>
      <c r="L681" s="46"/>
      <c r="M681" s="213" t="s">
        <v>75</v>
      </c>
      <c r="N681" s="214" t="s">
        <v>47</v>
      </c>
      <c r="O681" s="86"/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7" t="s">
        <v>147</v>
      </c>
      <c r="AT681" s="217" t="s">
        <v>142</v>
      </c>
      <c r="AU681" s="217" t="s">
        <v>87</v>
      </c>
      <c r="AY681" s="19" t="s">
        <v>140</v>
      </c>
      <c r="BE681" s="218">
        <f>IF(N681="základní",J681,0)</f>
        <v>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9" t="s">
        <v>85</v>
      </c>
      <c r="BK681" s="218">
        <f>ROUND(I681*H681,2)</f>
        <v>0</v>
      </c>
      <c r="BL681" s="19" t="s">
        <v>147</v>
      </c>
      <c r="BM681" s="217" t="s">
        <v>921</v>
      </c>
    </row>
    <row r="682" s="2" customFormat="1">
      <c r="A682" s="40"/>
      <c r="B682" s="41"/>
      <c r="C682" s="42"/>
      <c r="D682" s="219" t="s">
        <v>149</v>
      </c>
      <c r="E682" s="42"/>
      <c r="F682" s="220" t="s">
        <v>922</v>
      </c>
      <c r="G682" s="42"/>
      <c r="H682" s="42"/>
      <c r="I682" s="221"/>
      <c r="J682" s="42"/>
      <c r="K682" s="42"/>
      <c r="L682" s="46"/>
      <c r="M682" s="222"/>
      <c r="N682" s="223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149</v>
      </c>
      <c r="AU682" s="19" t="s">
        <v>87</v>
      </c>
    </row>
    <row r="683" s="2" customFormat="1">
      <c r="A683" s="40"/>
      <c r="B683" s="41"/>
      <c r="C683" s="42"/>
      <c r="D683" s="219" t="s">
        <v>151</v>
      </c>
      <c r="E683" s="42"/>
      <c r="F683" s="224" t="s">
        <v>915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151</v>
      </c>
      <c r="AU683" s="19" t="s">
        <v>87</v>
      </c>
    </row>
    <row r="684" s="13" customFormat="1">
      <c r="A684" s="13"/>
      <c r="B684" s="225"/>
      <c r="C684" s="226"/>
      <c r="D684" s="219" t="s">
        <v>178</v>
      </c>
      <c r="E684" s="227" t="s">
        <v>75</v>
      </c>
      <c r="F684" s="228" t="s">
        <v>923</v>
      </c>
      <c r="G684" s="226"/>
      <c r="H684" s="229">
        <v>0.59499999999999997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178</v>
      </c>
      <c r="AU684" s="235" t="s">
        <v>87</v>
      </c>
      <c r="AV684" s="13" t="s">
        <v>87</v>
      </c>
      <c r="AW684" s="13" t="s">
        <v>38</v>
      </c>
      <c r="AX684" s="13" t="s">
        <v>85</v>
      </c>
      <c r="AY684" s="235" t="s">
        <v>140</v>
      </c>
    </row>
    <row r="685" s="2" customFormat="1" ht="21.75" customHeight="1">
      <c r="A685" s="40"/>
      <c r="B685" s="41"/>
      <c r="C685" s="206" t="s">
        <v>924</v>
      </c>
      <c r="D685" s="206" t="s">
        <v>142</v>
      </c>
      <c r="E685" s="207" t="s">
        <v>925</v>
      </c>
      <c r="F685" s="208" t="s">
        <v>926</v>
      </c>
      <c r="G685" s="209" t="s">
        <v>309</v>
      </c>
      <c r="H685" s="210">
        <v>0.085000000000000006</v>
      </c>
      <c r="I685" s="211"/>
      <c r="J685" s="212">
        <f>ROUND(I685*H685,2)</f>
        <v>0</v>
      </c>
      <c r="K685" s="208" t="s">
        <v>146</v>
      </c>
      <c r="L685" s="46"/>
      <c r="M685" s="213" t="s">
        <v>75</v>
      </c>
      <c r="N685" s="214" t="s">
        <v>47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147</v>
      </c>
      <c r="AT685" s="217" t="s">
        <v>142</v>
      </c>
      <c r="AU685" s="217" t="s">
        <v>87</v>
      </c>
      <c r="AY685" s="19" t="s">
        <v>140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85</v>
      </c>
      <c r="BK685" s="218">
        <f>ROUND(I685*H685,2)</f>
        <v>0</v>
      </c>
      <c r="BL685" s="19" t="s">
        <v>147</v>
      </c>
      <c r="BM685" s="217" t="s">
        <v>927</v>
      </c>
    </row>
    <row r="686" s="2" customFormat="1">
      <c r="A686" s="40"/>
      <c r="B686" s="41"/>
      <c r="C686" s="42"/>
      <c r="D686" s="219" t="s">
        <v>149</v>
      </c>
      <c r="E686" s="42"/>
      <c r="F686" s="220" t="s">
        <v>928</v>
      </c>
      <c r="G686" s="42"/>
      <c r="H686" s="42"/>
      <c r="I686" s="221"/>
      <c r="J686" s="42"/>
      <c r="K686" s="42"/>
      <c r="L686" s="46"/>
      <c r="M686" s="222"/>
      <c r="N686" s="223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149</v>
      </c>
      <c r="AU686" s="19" t="s">
        <v>87</v>
      </c>
    </row>
    <row r="687" s="2" customFormat="1">
      <c r="A687" s="40"/>
      <c r="B687" s="41"/>
      <c r="C687" s="42"/>
      <c r="D687" s="219" t="s">
        <v>151</v>
      </c>
      <c r="E687" s="42"/>
      <c r="F687" s="224" t="s">
        <v>929</v>
      </c>
      <c r="G687" s="42"/>
      <c r="H687" s="42"/>
      <c r="I687" s="221"/>
      <c r="J687" s="42"/>
      <c r="K687" s="42"/>
      <c r="L687" s="46"/>
      <c r="M687" s="222"/>
      <c r="N687" s="223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151</v>
      </c>
      <c r="AU687" s="19" t="s">
        <v>87</v>
      </c>
    </row>
    <row r="688" s="13" customFormat="1">
      <c r="A688" s="13"/>
      <c r="B688" s="225"/>
      <c r="C688" s="226"/>
      <c r="D688" s="219" t="s">
        <v>178</v>
      </c>
      <c r="E688" s="227" t="s">
        <v>75</v>
      </c>
      <c r="F688" s="228" t="s">
        <v>916</v>
      </c>
      <c r="G688" s="226"/>
      <c r="H688" s="229">
        <v>0.085000000000000006</v>
      </c>
      <c r="I688" s="230"/>
      <c r="J688" s="226"/>
      <c r="K688" s="226"/>
      <c r="L688" s="231"/>
      <c r="M688" s="232"/>
      <c r="N688" s="233"/>
      <c r="O688" s="233"/>
      <c r="P688" s="233"/>
      <c r="Q688" s="233"/>
      <c r="R688" s="233"/>
      <c r="S688" s="233"/>
      <c r="T688" s="23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5" t="s">
        <v>178</v>
      </c>
      <c r="AU688" s="235" t="s">
        <v>87</v>
      </c>
      <c r="AV688" s="13" t="s">
        <v>87</v>
      </c>
      <c r="AW688" s="13" t="s">
        <v>38</v>
      </c>
      <c r="AX688" s="13" t="s">
        <v>85</v>
      </c>
      <c r="AY688" s="235" t="s">
        <v>140</v>
      </c>
    </row>
    <row r="689" s="12" customFormat="1" ht="22.8" customHeight="1">
      <c r="A689" s="12"/>
      <c r="B689" s="190"/>
      <c r="C689" s="191"/>
      <c r="D689" s="192" t="s">
        <v>76</v>
      </c>
      <c r="E689" s="204" t="s">
        <v>930</v>
      </c>
      <c r="F689" s="204" t="s">
        <v>931</v>
      </c>
      <c r="G689" s="191"/>
      <c r="H689" s="191"/>
      <c r="I689" s="194"/>
      <c r="J689" s="205">
        <f>BK689</f>
        <v>0</v>
      </c>
      <c r="K689" s="191"/>
      <c r="L689" s="196"/>
      <c r="M689" s="197"/>
      <c r="N689" s="198"/>
      <c r="O689" s="198"/>
      <c r="P689" s="199">
        <f>SUM(P690:P692)</f>
        <v>0</v>
      </c>
      <c r="Q689" s="198"/>
      <c r="R689" s="199">
        <f>SUM(R690:R692)</f>
        <v>0</v>
      </c>
      <c r="S689" s="198"/>
      <c r="T689" s="200">
        <f>SUM(T690:T692)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01" t="s">
        <v>85</v>
      </c>
      <c r="AT689" s="202" t="s">
        <v>76</v>
      </c>
      <c r="AU689" s="202" t="s">
        <v>85</v>
      </c>
      <c r="AY689" s="201" t="s">
        <v>140</v>
      </c>
      <c r="BK689" s="203">
        <f>SUM(BK690:BK692)</f>
        <v>0</v>
      </c>
    </row>
    <row r="690" s="2" customFormat="1" ht="16.5" customHeight="1">
      <c r="A690" s="40"/>
      <c r="B690" s="41"/>
      <c r="C690" s="206" t="s">
        <v>932</v>
      </c>
      <c r="D690" s="206" t="s">
        <v>142</v>
      </c>
      <c r="E690" s="207" t="s">
        <v>933</v>
      </c>
      <c r="F690" s="208" t="s">
        <v>934</v>
      </c>
      <c r="G690" s="209" t="s">
        <v>309</v>
      </c>
      <c r="H690" s="210">
        <v>1216.337</v>
      </c>
      <c r="I690" s="211"/>
      <c r="J690" s="212">
        <f>ROUND(I690*H690,2)</f>
        <v>0</v>
      </c>
      <c r="K690" s="208" t="s">
        <v>146</v>
      </c>
      <c r="L690" s="46"/>
      <c r="M690" s="213" t="s">
        <v>75</v>
      </c>
      <c r="N690" s="214" t="s">
        <v>47</v>
      </c>
      <c r="O690" s="86"/>
      <c r="P690" s="215">
        <f>O690*H690</f>
        <v>0</v>
      </c>
      <c r="Q690" s="215">
        <v>0</v>
      </c>
      <c r="R690" s="215">
        <f>Q690*H690</f>
        <v>0</v>
      </c>
      <c r="S690" s="215">
        <v>0</v>
      </c>
      <c r="T690" s="216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7" t="s">
        <v>147</v>
      </c>
      <c r="AT690" s="217" t="s">
        <v>142</v>
      </c>
      <c r="AU690" s="217" t="s">
        <v>87</v>
      </c>
      <c r="AY690" s="19" t="s">
        <v>140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9" t="s">
        <v>85</v>
      </c>
      <c r="BK690" s="218">
        <f>ROUND(I690*H690,2)</f>
        <v>0</v>
      </c>
      <c r="BL690" s="19" t="s">
        <v>147</v>
      </c>
      <c r="BM690" s="217" t="s">
        <v>935</v>
      </c>
    </row>
    <row r="691" s="2" customFormat="1">
      <c r="A691" s="40"/>
      <c r="B691" s="41"/>
      <c r="C691" s="42"/>
      <c r="D691" s="219" t="s">
        <v>149</v>
      </c>
      <c r="E691" s="42"/>
      <c r="F691" s="220" t="s">
        <v>936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149</v>
      </c>
      <c r="AU691" s="19" t="s">
        <v>87</v>
      </c>
    </row>
    <row r="692" s="2" customFormat="1">
      <c r="A692" s="40"/>
      <c r="B692" s="41"/>
      <c r="C692" s="42"/>
      <c r="D692" s="219" t="s">
        <v>151</v>
      </c>
      <c r="E692" s="42"/>
      <c r="F692" s="224" t="s">
        <v>937</v>
      </c>
      <c r="G692" s="42"/>
      <c r="H692" s="42"/>
      <c r="I692" s="221"/>
      <c r="J692" s="42"/>
      <c r="K692" s="42"/>
      <c r="L692" s="46"/>
      <c r="M692" s="278"/>
      <c r="N692" s="279"/>
      <c r="O692" s="280"/>
      <c r="P692" s="280"/>
      <c r="Q692" s="280"/>
      <c r="R692" s="280"/>
      <c r="S692" s="280"/>
      <c r="T692" s="281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151</v>
      </c>
      <c r="AU692" s="19" t="s">
        <v>87</v>
      </c>
    </row>
    <row r="693" s="2" customFormat="1" ht="6.96" customHeight="1">
      <c r="A693" s="40"/>
      <c r="B693" s="61"/>
      <c r="C693" s="62"/>
      <c r="D693" s="62"/>
      <c r="E693" s="62"/>
      <c r="F693" s="62"/>
      <c r="G693" s="62"/>
      <c r="H693" s="62"/>
      <c r="I693" s="62"/>
      <c r="J693" s="62"/>
      <c r="K693" s="62"/>
      <c r="L693" s="46"/>
      <c r="M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</row>
  </sheetData>
  <sheetProtection sheet="1" autoFilter="0" formatColumns="0" formatRows="0" objects="1" scenarios="1" spinCount="100000" saltValue="JPu/ZqFsCqF76aM6qrEzz+PwTb8z01uspe29WGXBxWWAe+dlPVA8NJRIdm6ZMsx2cixbYjpcAYPnICofVzrXgg==" hashValue="clNTgjrbGn45Y9z2g7vIerKuZpCWBMEo9I0OeE83W0obzMn2WuvMS/gc+nJy+hIQrA38G3qIc+3yWf+DBJ4PyQ==" algorithmName="SHA-512" password="CC35"/>
  <autoFilter ref="C89:K69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ROUND((SUM(BE88:BE373)),  2)</f>
        <v>0</v>
      </c>
      <c r="G33" s="40"/>
      <c r="H33" s="40"/>
      <c r="I33" s="150">
        <v>0.20999999999999999</v>
      </c>
      <c r="J33" s="149">
        <f>ROUND(((SUM(BE88:BE373))*I33),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ROUND((SUM(BF88:BF373)),  2)</f>
        <v>0</v>
      </c>
      <c r="G34" s="40"/>
      <c r="H34" s="40"/>
      <c r="I34" s="150">
        <v>0.14999999999999999</v>
      </c>
      <c r="J34" s="149">
        <f>ROUND(((SUM(BF88:BF373))*I34),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ROUND((SUM(BG88:BG373)),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ROUND((SUM(BH88:BH373)),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ROUND((SUM(BI88:BI373)),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 05 - Splašková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116</v>
      </c>
      <c r="E62" s="176"/>
      <c r="F62" s="176"/>
      <c r="G62" s="176"/>
      <c r="H62" s="176"/>
      <c r="I62" s="176"/>
      <c r="J62" s="177">
        <f>J235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J241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J252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119</v>
      </c>
      <c r="E65" s="176"/>
      <c r="F65" s="176"/>
      <c r="G65" s="176"/>
      <c r="H65" s="176"/>
      <c r="I65" s="176"/>
      <c r="J65" s="177">
        <f>J291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122</v>
      </c>
      <c r="E66" s="176"/>
      <c r="F66" s="176"/>
      <c r="G66" s="176"/>
      <c r="H66" s="176"/>
      <c r="I66" s="176"/>
      <c r="J66" s="177">
        <f>J351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123</v>
      </c>
      <c r="E67" s="176"/>
      <c r="F67" s="176"/>
      <c r="G67" s="176"/>
      <c r="H67" s="176"/>
      <c r="I67" s="176"/>
      <c r="J67" s="177">
        <f>J355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124</v>
      </c>
      <c r="E68" s="176"/>
      <c r="F68" s="176"/>
      <c r="G68" s="176"/>
      <c r="H68" s="176"/>
      <c r="I68" s="176"/>
      <c r="J68" s="177">
        <f>J370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Vodojem Horská, zásobní řady a splašková kanalizace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SO 05 - Splašková kanalizace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Liberec</v>
      </c>
      <c r="G82" s="42"/>
      <c r="H82" s="42"/>
      <c r="I82" s="34" t="s">
        <v>24</v>
      </c>
      <c r="J82" s="74" t="str">
        <f>IF(J12="","",J12)</f>
        <v>26. 10. 2020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26</v>
      </c>
      <c r="D84" s="42"/>
      <c r="E84" s="42"/>
      <c r="F84" s="29" t="str">
        <f>E15</f>
        <v>Statutární město Liberec</v>
      </c>
      <c r="G84" s="42"/>
      <c r="H84" s="42"/>
      <c r="I84" s="34" t="s">
        <v>34</v>
      </c>
      <c r="J84" s="38" t="str">
        <f>E21</f>
        <v>SNOWPLAN, spol. s 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39</v>
      </c>
      <c r="J85" s="38" t="str">
        <f>E24</f>
        <v>SNOWPLAN, spol. s 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126</v>
      </c>
      <c r="D87" s="182" t="s">
        <v>61</v>
      </c>
      <c r="E87" s="182" t="s">
        <v>57</v>
      </c>
      <c r="F87" s="182" t="s">
        <v>58</v>
      </c>
      <c r="G87" s="182" t="s">
        <v>127</v>
      </c>
      <c r="H87" s="182" t="s">
        <v>128</v>
      </c>
      <c r="I87" s="182" t="s">
        <v>129</v>
      </c>
      <c r="J87" s="182" t="s">
        <v>112</v>
      </c>
      <c r="K87" s="183" t="s">
        <v>130</v>
      </c>
      <c r="L87" s="184"/>
      <c r="M87" s="94" t="s">
        <v>75</v>
      </c>
      <c r="N87" s="95" t="s">
        <v>46</v>
      </c>
      <c r="O87" s="95" t="s">
        <v>131</v>
      </c>
      <c r="P87" s="95" t="s">
        <v>132</v>
      </c>
      <c r="Q87" s="95" t="s">
        <v>133</v>
      </c>
      <c r="R87" s="95" t="s">
        <v>134</v>
      </c>
      <c r="S87" s="95" t="s">
        <v>135</v>
      </c>
      <c r="T87" s="96" t="s">
        <v>136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927.51605717999996</v>
      </c>
      <c r="S88" s="98"/>
      <c r="T88" s="188">
        <f>T89</f>
        <v>0.15059999999999998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76</v>
      </c>
      <c r="AU88" s="19" t="s">
        <v>113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76</v>
      </c>
      <c r="E89" s="193" t="s">
        <v>138</v>
      </c>
      <c r="F89" s="193" t="s">
        <v>139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P90+P235+P241+P252+P291+P351+P355+P370</f>
        <v>0</v>
      </c>
      <c r="Q89" s="198"/>
      <c r="R89" s="199">
        <f>R90+R235+R241+R252+R291+R351+R355+R370</f>
        <v>927.51605717999996</v>
      </c>
      <c r="S89" s="198"/>
      <c r="T89" s="200">
        <f>T90+T235+T241+T252+T291+T351+T355+T370</f>
        <v>0.15059999999999998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85</v>
      </c>
      <c r="AT89" s="202" t="s">
        <v>76</v>
      </c>
      <c r="AU89" s="202" t="s">
        <v>77</v>
      </c>
      <c r="AY89" s="201" t="s">
        <v>140</v>
      </c>
      <c r="BK89" s="203">
        <f>BK90+BK235+BK241+BK252+BK291+BK351+BK355+BK370</f>
        <v>0</v>
      </c>
    </row>
    <row r="90" s="12" customFormat="1" ht="22.8" customHeight="1">
      <c r="A90" s="12"/>
      <c r="B90" s="190"/>
      <c r="C90" s="191"/>
      <c r="D90" s="192" t="s">
        <v>76</v>
      </c>
      <c r="E90" s="204" t="s">
        <v>85</v>
      </c>
      <c r="F90" s="204" t="s">
        <v>141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SUM(P91:P234)</f>
        <v>0</v>
      </c>
      <c r="Q90" s="198"/>
      <c r="R90" s="199">
        <f>SUM(R91:R234)</f>
        <v>842.76785014000006</v>
      </c>
      <c r="S90" s="198"/>
      <c r="T90" s="200">
        <f>SUM(T91:T234)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85</v>
      </c>
      <c r="AT90" s="202" t="s">
        <v>76</v>
      </c>
      <c r="AU90" s="202" t="s">
        <v>85</v>
      </c>
      <c r="AY90" s="201" t="s">
        <v>140</v>
      </c>
      <c r="BK90" s="203">
        <f>SUM(BK91:BK234)</f>
        <v>0</v>
      </c>
    </row>
    <row r="91" s="2" customFormat="1" ht="16.5" customHeight="1">
      <c r="A91" s="40"/>
      <c r="B91" s="41"/>
      <c r="C91" s="206" t="s">
        <v>85</v>
      </c>
      <c r="D91" s="206" t="s">
        <v>142</v>
      </c>
      <c r="E91" s="207" t="s">
        <v>143</v>
      </c>
      <c r="F91" s="208" t="s">
        <v>144</v>
      </c>
      <c r="G91" s="209" t="s">
        <v>145</v>
      </c>
      <c r="H91" s="210">
        <v>18</v>
      </c>
      <c r="I91" s="211"/>
      <c r="J91" s="212">
        <f>ROUND(I91*H91,2)</f>
        <v>0</v>
      </c>
      <c r="K91" s="208" t="s">
        <v>146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0.0086800000000000002</v>
      </c>
      <c r="R91" s="215">
        <f>Q91*H91</f>
        <v>0.15623999999999999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147</v>
      </c>
      <c r="BM91" s="217" t="s">
        <v>939</v>
      </c>
    </row>
    <row r="92" s="2" customFormat="1">
      <c r="A92" s="40"/>
      <c r="B92" s="41"/>
      <c r="C92" s="42"/>
      <c r="D92" s="219" t="s">
        <v>149</v>
      </c>
      <c r="E92" s="42"/>
      <c r="F92" s="220" t="s">
        <v>150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2" customFormat="1">
      <c r="A93" s="40"/>
      <c r="B93" s="41"/>
      <c r="C93" s="42"/>
      <c r="D93" s="219" t="s">
        <v>151</v>
      </c>
      <c r="E93" s="42"/>
      <c r="F93" s="224" t="s">
        <v>152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151</v>
      </c>
      <c r="AU93" s="19" t="s">
        <v>87</v>
      </c>
    </row>
    <row r="94" s="2" customFormat="1" ht="16.5" customHeight="1">
      <c r="A94" s="40"/>
      <c r="B94" s="41"/>
      <c r="C94" s="206" t="s">
        <v>87</v>
      </c>
      <c r="D94" s="206" t="s">
        <v>142</v>
      </c>
      <c r="E94" s="207" t="s">
        <v>158</v>
      </c>
      <c r="F94" s="208" t="s">
        <v>159</v>
      </c>
      <c r="G94" s="209" t="s">
        <v>145</v>
      </c>
      <c r="H94" s="210">
        <v>2</v>
      </c>
      <c r="I94" s="211"/>
      <c r="J94" s="212">
        <f>ROUND(I94*H94,2)</f>
        <v>0</v>
      </c>
      <c r="K94" s="208" t="s">
        <v>146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0.036900000000000002</v>
      </c>
      <c r="R94" s="215">
        <f>Q94*H94</f>
        <v>0.073800000000000004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147</v>
      </c>
      <c r="AT94" s="217" t="s">
        <v>142</v>
      </c>
      <c r="AU94" s="217" t="s">
        <v>87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147</v>
      </c>
      <c r="BM94" s="217" t="s">
        <v>940</v>
      </c>
    </row>
    <row r="95" s="2" customFormat="1">
      <c r="A95" s="40"/>
      <c r="B95" s="41"/>
      <c r="C95" s="42"/>
      <c r="D95" s="219" t="s">
        <v>149</v>
      </c>
      <c r="E95" s="42"/>
      <c r="F95" s="220" t="s">
        <v>161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149</v>
      </c>
      <c r="AU95" s="19" t="s">
        <v>87</v>
      </c>
    </row>
    <row r="96" s="2" customFormat="1">
      <c r="A96" s="40"/>
      <c r="B96" s="41"/>
      <c r="C96" s="42"/>
      <c r="D96" s="219" t="s">
        <v>151</v>
      </c>
      <c r="E96" s="42"/>
      <c r="F96" s="224" t="s">
        <v>152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151</v>
      </c>
      <c r="AU96" s="19" t="s">
        <v>87</v>
      </c>
    </row>
    <row r="97" s="2" customFormat="1" ht="16.5" customHeight="1">
      <c r="A97" s="40"/>
      <c r="B97" s="41"/>
      <c r="C97" s="206" t="s">
        <v>157</v>
      </c>
      <c r="D97" s="206" t="s">
        <v>142</v>
      </c>
      <c r="E97" s="207" t="s">
        <v>167</v>
      </c>
      <c r="F97" s="208" t="s">
        <v>168</v>
      </c>
      <c r="G97" s="209" t="s">
        <v>145</v>
      </c>
      <c r="H97" s="210">
        <v>36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0.036900000000000002</v>
      </c>
      <c r="R97" s="215">
        <f>Q97*H97</f>
        <v>1.3284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147</v>
      </c>
      <c r="BM97" s="217" t="s">
        <v>941</v>
      </c>
    </row>
    <row r="98" s="2" customFormat="1">
      <c r="A98" s="40"/>
      <c r="B98" s="41"/>
      <c r="C98" s="42"/>
      <c r="D98" s="219" t="s">
        <v>149</v>
      </c>
      <c r="E98" s="42"/>
      <c r="F98" s="220" t="s">
        <v>170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>
      <c r="A99" s="40"/>
      <c r="B99" s="41"/>
      <c r="C99" s="42"/>
      <c r="D99" s="219" t="s">
        <v>151</v>
      </c>
      <c r="E99" s="42"/>
      <c r="F99" s="224" t="s">
        <v>152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151</v>
      </c>
      <c r="AU99" s="19" t="s">
        <v>87</v>
      </c>
    </row>
    <row r="100" s="2" customFormat="1" ht="21.75" customHeight="1">
      <c r="A100" s="40"/>
      <c r="B100" s="41"/>
      <c r="C100" s="206" t="s">
        <v>147</v>
      </c>
      <c r="D100" s="206" t="s">
        <v>142</v>
      </c>
      <c r="E100" s="207" t="s">
        <v>190</v>
      </c>
      <c r="F100" s="208" t="s">
        <v>191</v>
      </c>
      <c r="G100" s="209" t="s">
        <v>174</v>
      </c>
      <c r="H100" s="210">
        <v>615.88900000000001</v>
      </c>
      <c r="I100" s="211"/>
      <c r="J100" s="212">
        <f>ROUND(I100*H100,2)</f>
        <v>0</v>
      </c>
      <c r="K100" s="208" t="s">
        <v>146</v>
      </c>
      <c r="L100" s="46"/>
      <c r="M100" s="213" t="s">
        <v>75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147</v>
      </c>
      <c r="AT100" s="217" t="s">
        <v>142</v>
      </c>
      <c r="AU100" s="217" t="s">
        <v>87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147</v>
      </c>
      <c r="BM100" s="217" t="s">
        <v>942</v>
      </c>
    </row>
    <row r="101" s="2" customFormat="1">
      <c r="A101" s="40"/>
      <c r="B101" s="41"/>
      <c r="C101" s="42"/>
      <c r="D101" s="219" t="s">
        <v>149</v>
      </c>
      <c r="E101" s="42"/>
      <c r="F101" s="220" t="s">
        <v>193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87</v>
      </c>
    </row>
    <row r="102" s="2" customFormat="1">
      <c r="A102" s="40"/>
      <c r="B102" s="41"/>
      <c r="C102" s="42"/>
      <c r="D102" s="219" t="s">
        <v>151</v>
      </c>
      <c r="E102" s="42"/>
      <c r="F102" s="224" t="s">
        <v>194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87</v>
      </c>
    </row>
    <row r="103" s="13" customFormat="1">
      <c r="A103" s="13"/>
      <c r="B103" s="225"/>
      <c r="C103" s="226"/>
      <c r="D103" s="219" t="s">
        <v>178</v>
      </c>
      <c r="E103" s="227" t="s">
        <v>75</v>
      </c>
      <c r="F103" s="228" t="s">
        <v>943</v>
      </c>
      <c r="G103" s="226"/>
      <c r="H103" s="229">
        <v>2.4369999999999998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178</v>
      </c>
      <c r="AU103" s="235" t="s">
        <v>87</v>
      </c>
      <c r="AV103" s="13" t="s">
        <v>87</v>
      </c>
      <c r="AW103" s="13" t="s">
        <v>38</v>
      </c>
      <c r="AX103" s="13" t="s">
        <v>77</v>
      </c>
      <c r="AY103" s="235" t="s">
        <v>140</v>
      </c>
    </row>
    <row r="104" s="14" customFormat="1">
      <c r="A104" s="14"/>
      <c r="B104" s="236"/>
      <c r="C104" s="237"/>
      <c r="D104" s="219" t="s">
        <v>178</v>
      </c>
      <c r="E104" s="238" t="s">
        <v>75</v>
      </c>
      <c r="F104" s="239" t="s">
        <v>180</v>
      </c>
      <c r="G104" s="237"/>
      <c r="H104" s="240">
        <v>2.4369999999999998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178</v>
      </c>
      <c r="AU104" s="246" t="s">
        <v>87</v>
      </c>
      <c r="AV104" s="14" t="s">
        <v>157</v>
      </c>
      <c r="AW104" s="14" t="s">
        <v>38</v>
      </c>
      <c r="AX104" s="14" t="s">
        <v>77</v>
      </c>
      <c r="AY104" s="246" t="s">
        <v>140</v>
      </c>
    </row>
    <row r="105" s="13" customFormat="1">
      <c r="A105" s="13"/>
      <c r="B105" s="225"/>
      <c r="C105" s="226"/>
      <c r="D105" s="219" t="s">
        <v>178</v>
      </c>
      <c r="E105" s="227" t="s">
        <v>75</v>
      </c>
      <c r="F105" s="228" t="s">
        <v>944</v>
      </c>
      <c r="G105" s="226"/>
      <c r="H105" s="229">
        <v>1343.4300000000001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178</v>
      </c>
      <c r="AU105" s="235" t="s">
        <v>87</v>
      </c>
      <c r="AV105" s="13" t="s">
        <v>87</v>
      </c>
      <c r="AW105" s="13" t="s">
        <v>38</v>
      </c>
      <c r="AX105" s="13" t="s">
        <v>77</v>
      </c>
      <c r="AY105" s="235" t="s">
        <v>140</v>
      </c>
    </row>
    <row r="106" s="13" customFormat="1">
      <c r="A106" s="13"/>
      <c r="B106" s="225"/>
      <c r="C106" s="226"/>
      <c r="D106" s="219" t="s">
        <v>178</v>
      </c>
      <c r="E106" s="227" t="s">
        <v>75</v>
      </c>
      <c r="F106" s="228" t="s">
        <v>945</v>
      </c>
      <c r="G106" s="226"/>
      <c r="H106" s="229">
        <v>112.532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178</v>
      </c>
      <c r="AU106" s="235" t="s">
        <v>87</v>
      </c>
      <c r="AV106" s="13" t="s">
        <v>87</v>
      </c>
      <c r="AW106" s="13" t="s">
        <v>38</v>
      </c>
      <c r="AX106" s="13" t="s">
        <v>77</v>
      </c>
      <c r="AY106" s="235" t="s">
        <v>140</v>
      </c>
    </row>
    <row r="107" s="13" customFormat="1">
      <c r="A107" s="13"/>
      <c r="B107" s="225"/>
      <c r="C107" s="226"/>
      <c r="D107" s="219" t="s">
        <v>178</v>
      </c>
      <c r="E107" s="227" t="s">
        <v>75</v>
      </c>
      <c r="F107" s="228" t="s">
        <v>946</v>
      </c>
      <c r="G107" s="226"/>
      <c r="H107" s="229">
        <v>-205.399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178</v>
      </c>
      <c r="AU107" s="235" t="s">
        <v>87</v>
      </c>
      <c r="AV107" s="13" t="s">
        <v>87</v>
      </c>
      <c r="AW107" s="13" t="s">
        <v>38</v>
      </c>
      <c r="AX107" s="13" t="s">
        <v>77</v>
      </c>
      <c r="AY107" s="235" t="s">
        <v>140</v>
      </c>
    </row>
    <row r="108" s="13" customFormat="1">
      <c r="A108" s="13"/>
      <c r="B108" s="225"/>
      <c r="C108" s="226"/>
      <c r="D108" s="219" t="s">
        <v>178</v>
      </c>
      <c r="E108" s="227" t="s">
        <v>75</v>
      </c>
      <c r="F108" s="228" t="s">
        <v>947</v>
      </c>
      <c r="G108" s="226"/>
      <c r="H108" s="229">
        <v>-3.27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178</v>
      </c>
      <c r="AU108" s="235" t="s">
        <v>87</v>
      </c>
      <c r="AV108" s="13" t="s">
        <v>87</v>
      </c>
      <c r="AW108" s="13" t="s">
        <v>38</v>
      </c>
      <c r="AX108" s="13" t="s">
        <v>77</v>
      </c>
      <c r="AY108" s="235" t="s">
        <v>140</v>
      </c>
    </row>
    <row r="109" s="13" customFormat="1">
      <c r="A109" s="13"/>
      <c r="B109" s="225"/>
      <c r="C109" s="226"/>
      <c r="D109" s="219" t="s">
        <v>178</v>
      </c>
      <c r="E109" s="227" t="s">
        <v>75</v>
      </c>
      <c r="F109" s="228" t="s">
        <v>948</v>
      </c>
      <c r="G109" s="226"/>
      <c r="H109" s="229">
        <v>-7.6699999999999999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178</v>
      </c>
      <c r="AU109" s="235" t="s">
        <v>87</v>
      </c>
      <c r="AV109" s="13" t="s">
        <v>87</v>
      </c>
      <c r="AW109" s="13" t="s">
        <v>38</v>
      </c>
      <c r="AX109" s="13" t="s">
        <v>77</v>
      </c>
      <c r="AY109" s="235" t="s">
        <v>140</v>
      </c>
    </row>
    <row r="110" s="13" customFormat="1">
      <c r="A110" s="13"/>
      <c r="B110" s="225"/>
      <c r="C110" s="226"/>
      <c r="D110" s="219" t="s">
        <v>178</v>
      </c>
      <c r="E110" s="227" t="s">
        <v>75</v>
      </c>
      <c r="F110" s="228" t="s">
        <v>949</v>
      </c>
      <c r="G110" s="226"/>
      <c r="H110" s="229">
        <v>-7.8460000000000001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178</v>
      </c>
      <c r="AU110" s="235" t="s">
        <v>87</v>
      </c>
      <c r="AV110" s="13" t="s">
        <v>87</v>
      </c>
      <c r="AW110" s="13" t="s">
        <v>38</v>
      </c>
      <c r="AX110" s="13" t="s">
        <v>77</v>
      </c>
      <c r="AY110" s="235" t="s">
        <v>140</v>
      </c>
    </row>
    <row r="111" s="14" customFormat="1">
      <c r="A111" s="14"/>
      <c r="B111" s="236"/>
      <c r="C111" s="237"/>
      <c r="D111" s="219" t="s">
        <v>178</v>
      </c>
      <c r="E111" s="238" t="s">
        <v>75</v>
      </c>
      <c r="F111" s="239" t="s">
        <v>180</v>
      </c>
      <c r="G111" s="237"/>
      <c r="H111" s="240">
        <v>1231.777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178</v>
      </c>
      <c r="AU111" s="246" t="s">
        <v>87</v>
      </c>
      <c r="AV111" s="14" t="s">
        <v>157</v>
      </c>
      <c r="AW111" s="14" t="s">
        <v>38</v>
      </c>
      <c r="AX111" s="14" t="s">
        <v>77</v>
      </c>
      <c r="AY111" s="246" t="s">
        <v>140</v>
      </c>
    </row>
    <row r="112" s="13" customFormat="1">
      <c r="A112" s="13"/>
      <c r="B112" s="225"/>
      <c r="C112" s="226"/>
      <c r="D112" s="219" t="s">
        <v>178</v>
      </c>
      <c r="E112" s="227" t="s">
        <v>75</v>
      </c>
      <c r="F112" s="228" t="s">
        <v>950</v>
      </c>
      <c r="G112" s="226"/>
      <c r="H112" s="229">
        <v>615.88900000000001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178</v>
      </c>
      <c r="AU112" s="235" t="s">
        <v>87</v>
      </c>
      <c r="AV112" s="13" t="s">
        <v>87</v>
      </c>
      <c r="AW112" s="13" t="s">
        <v>38</v>
      </c>
      <c r="AX112" s="13" t="s">
        <v>85</v>
      </c>
      <c r="AY112" s="235" t="s">
        <v>140</v>
      </c>
    </row>
    <row r="113" s="2" customFormat="1" ht="21.75" customHeight="1">
      <c r="A113" s="40"/>
      <c r="B113" s="41"/>
      <c r="C113" s="206" t="s">
        <v>166</v>
      </c>
      <c r="D113" s="206" t="s">
        <v>142</v>
      </c>
      <c r="E113" s="207" t="s">
        <v>211</v>
      </c>
      <c r="F113" s="208" t="s">
        <v>212</v>
      </c>
      <c r="G113" s="209" t="s">
        <v>174</v>
      </c>
      <c r="H113" s="210">
        <v>615.88900000000001</v>
      </c>
      <c r="I113" s="211"/>
      <c r="J113" s="212">
        <f>ROUND(I113*H113,2)</f>
        <v>0</v>
      </c>
      <c r="K113" s="208" t="s">
        <v>146</v>
      </c>
      <c r="L113" s="46"/>
      <c r="M113" s="213" t="s">
        <v>75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147</v>
      </c>
      <c r="AT113" s="217" t="s">
        <v>142</v>
      </c>
      <c r="AU113" s="217" t="s">
        <v>87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147</v>
      </c>
      <c r="BM113" s="217" t="s">
        <v>951</v>
      </c>
    </row>
    <row r="114" s="2" customFormat="1">
      <c r="A114" s="40"/>
      <c r="B114" s="41"/>
      <c r="C114" s="42"/>
      <c r="D114" s="219" t="s">
        <v>149</v>
      </c>
      <c r="E114" s="42"/>
      <c r="F114" s="220" t="s">
        <v>214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149</v>
      </c>
      <c r="AU114" s="19" t="s">
        <v>87</v>
      </c>
    </row>
    <row r="115" s="2" customFormat="1">
      <c r="A115" s="40"/>
      <c r="B115" s="41"/>
      <c r="C115" s="42"/>
      <c r="D115" s="219" t="s">
        <v>151</v>
      </c>
      <c r="E115" s="42"/>
      <c r="F115" s="224" t="s">
        <v>194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151</v>
      </c>
      <c r="AU115" s="19" t="s">
        <v>87</v>
      </c>
    </row>
    <row r="116" s="13" customFormat="1">
      <c r="A116" s="13"/>
      <c r="B116" s="225"/>
      <c r="C116" s="226"/>
      <c r="D116" s="219" t="s">
        <v>178</v>
      </c>
      <c r="E116" s="227" t="s">
        <v>75</v>
      </c>
      <c r="F116" s="228" t="s">
        <v>943</v>
      </c>
      <c r="G116" s="226"/>
      <c r="H116" s="229">
        <v>2.4369999999999998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178</v>
      </c>
      <c r="AU116" s="235" t="s">
        <v>87</v>
      </c>
      <c r="AV116" s="13" t="s">
        <v>87</v>
      </c>
      <c r="AW116" s="13" t="s">
        <v>38</v>
      </c>
      <c r="AX116" s="13" t="s">
        <v>77</v>
      </c>
      <c r="AY116" s="235" t="s">
        <v>140</v>
      </c>
    </row>
    <row r="117" s="14" customFormat="1">
      <c r="A117" s="14"/>
      <c r="B117" s="236"/>
      <c r="C117" s="237"/>
      <c r="D117" s="219" t="s">
        <v>178</v>
      </c>
      <c r="E117" s="238" t="s">
        <v>75</v>
      </c>
      <c r="F117" s="239" t="s">
        <v>180</v>
      </c>
      <c r="G117" s="237"/>
      <c r="H117" s="240">
        <v>2.4369999999999998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178</v>
      </c>
      <c r="AU117" s="246" t="s">
        <v>87</v>
      </c>
      <c r="AV117" s="14" t="s">
        <v>157</v>
      </c>
      <c r="AW117" s="14" t="s">
        <v>38</v>
      </c>
      <c r="AX117" s="14" t="s">
        <v>77</v>
      </c>
      <c r="AY117" s="246" t="s">
        <v>140</v>
      </c>
    </row>
    <row r="118" s="13" customFormat="1">
      <c r="A118" s="13"/>
      <c r="B118" s="225"/>
      <c r="C118" s="226"/>
      <c r="D118" s="219" t="s">
        <v>178</v>
      </c>
      <c r="E118" s="227" t="s">
        <v>75</v>
      </c>
      <c r="F118" s="228" t="s">
        <v>944</v>
      </c>
      <c r="G118" s="226"/>
      <c r="H118" s="229">
        <v>1343.4300000000001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178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140</v>
      </c>
    </row>
    <row r="119" s="13" customFormat="1">
      <c r="A119" s="13"/>
      <c r="B119" s="225"/>
      <c r="C119" s="226"/>
      <c r="D119" s="219" t="s">
        <v>178</v>
      </c>
      <c r="E119" s="227" t="s">
        <v>75</v>
      </c>
      <c r="F119" s="228" t="s">
        <v>945</v>
      </c>
      <c r="G119" s="226"/>
      <c r="H119" s="229">
        <v>112.532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178</v>
      </c>
      <c r="AU119" s="235" t="s">
        <v>87</v>
      </c>
      <c r="AV119" s="13" t="s">
        <v>87</v>
      </c>
      <c r="AW119" s="13" t="s">
        <v>38</v>
      </c>
      <c r="AX119" s="13" t="s">
        <v>77</v>
      </c>
      <c r="AY119" s="235" t="s">
        <v>140</v>
      </c>
    </row>
    <row r="120" s="13" customFormat="1">
      <c r="A120" s="13"/>
      <c r="B120" s="225"/>
      <c r="C120" s="226"/>
      <c r="D120" s="219" t="s">
        <v>178</v>
      </c>
      <c r="E120" s="227" t="s">
        <v>75</v>
      </c>
      <c r="F120" s="228" t="s">
        <v>946</v>
      </c>
      <c r="G120" s="226"/>
      <c r="H120" s="229">
        <v>-205.399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178</v>
      </c>
      <c r="AU120" s="235" t="s">
        <v>87</v>
      </c>
      <c r="AV120" s="13" t="s">
        <v>87</v>
      </c>
      <c r="AW120" s="13" t="s">
        <v>38</v>
      </c>
      <c r="AX120" s="13" t="s">
        <v>77</v>
      </c>
      <c r="AY120" s="235" t="s">
        <v>140</v>
      </c>
    </row>
    <row r="121" s="13" customFormat="1">
      <c r="A121" s="13"/>
      <c r="B121" s="225"/>
      <c r="C121" s="226"/>
      <c r="D121" s="219" t="s">
        <v>178</v>
      </c>
      <c r="E121" s="227" t="s">
        <v>75</v>
      </c>
      <c r="F121" s="228" t="s">
        <v>947</v>
      </c>
      <c r="G121" s="226"/>
      <c r="H121" s="229">
        <v>-3.27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178</v>
      </c>
      <c r="AU121" s="235" t="s">
        <v>87</v>
      </c>
      <c r="AV121" s="13" t="s">
        <v>87</v>
      </c>
      <c r="AW121" s="13" t="s">
        <v>38</v>
      </c>
      <c r="AX121" s="13" t="s">
        <v>77</v>
      </c>
      <c r="AY121" s="235" t="s">
        <v>140</v>
      </c>
    </row>
    <row r="122" s="13" customFormat="1">
      <c r="A122" s="13"/>
      <c r="B122" s="225"/>
      <c r="C122" s="226"/>
      <c r="D122" s="219" t="s">
        <v>178</v>
      </c>
      <c r="E122" s="227" t="s">
        <v>75</v>
      </c>
      <c r="F122" s="228" t="s">
        <v>948</v>
      </c>
      <c r="G122" s="226"/>
      <c r="H122" s="229">
        <v>-7.6699999999999999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178</v>
      </c>
      <c r="AU122" s="235" t="s">
        <v>87</v>
      </c>
      <c r="AV122" s="13" t="s">
        <v>87</v>
      </c>
      <c r="AW122" s="13" t="s">
        <v>38</v>
      </c>
      <c r="AX122" s="13" t="s">
        <v>77</v>
      </c>
      <c r="AY122" s="235" t="s">
        <v>140</v>
      </c>
    </row>
    <row r="123" s="13" customFormat="1">
      <c r="A123" s="13"/>
      <c r="B123" s="225"/>
      <c r="C123" s="226"/>
      <c r="D123" s="219" t="s">
        <v>178</v>
      </c>
      <c r="E123" s="227" t="s">
        <v>75</v>
      </c>
      <c r="F123" s="228" t="s">
        <v>949</v>
      </c>
      <c r="G123" s="226"/>
      <c r="H123" s="229">
        <v>-7.8460000000000001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178</v>
      </c>
      <c r="AU123" s="235" t="s">
        <v>87</v>
      </c>
      <c r="AV123" s="13" t="s">
        <v>87</v>
      </c>
      <c r="AW123" s="13" t="s">
        <v>38</v>
      </c>
      <c r="AX123" s="13" t="s">
        <v>77</v>
      </c>
      <c r="AY123" s="235" t="s">
        <v>140</v>
      </c>
    </row>
    <row r="124" s="14" customFormat="1">
      <c r="A124" s="14"/>
      <c r="B124" s="236"/>
      <c r="C124" s="237"/>
      <c r="D124" s="219" t="s">
        <v>178</v>
      </c>
      <c r="E124" s="238" t="s">
        <v>75</v>
      </c>
      <c r="F124" s="239" t="s">
        <v>180</v>
      </c>
      <c r="G124" s="237"/>
      <c r="H124" s="240">
        <v>1231.777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178</v>
      </c>
      <c r="AU124" s="246" t="s">
        <v>87</v>
      </c>
      <c r="AV124" s="14" t="s">
        <v>157</v>
      </c>
      <c r="AW124" s="14" t="s">
        <v>38</v>
      </c>
      <c r="AX124" s="14" t="s">
        <v>77</v>
      </c>
      <c r="AY124" s="246" t="s">
        <v>140</v>
      </c>
    </row>
    <row r="125" s="13" customFormat="1">
      <c r="A125" s="13"/>
      <c r="B125" s="225"/>
      <c r="C125" s="226"/>
      <c r="D125" s="219" t="s">
        <v>178</v>
      </c>
      <c r="E125" s="227" t="s">
        <v>75</v>
      </c>
      <c r="F125" s="228" t="s">
        <v>950</v>
      </c>
      <c r="G125" s="226"/>
      <c r="H125" s="229">
        <v>615.88900000000001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178</v>
      </c>
      <c r="AU125" s="235" t="s">
        <v>87</v>
      </c>
      <c r="AV125" s="13" t="s">
        <v>87</v>
      </c>
      <c r="AW125" s="13" t="s">
        <v>38</v>
      </c>
      <c r="AX125" s="13" t="s">
        <v>85</v>
      </c>
      <c r="AY125" s="235" t="s">
        <v>140</v>
      </c>
    </row>
    <row r="126" s="2" customFormat="1" ht="16.5" customHeight="1">
      <c r="A126" s="40"/>
      <c r="B126" s="41"/>
      <c r="C126" s="206" t="s">
        <v>171</v>
      </c>
      <c r="D126" s="206" t="s">
        <v>142</v>
      </c>
      <c r="E126" s="207" t="s">
        <v>230</v>
      </c>
      <c r="F126" s="208" t="s">
        <v>231</v>
      </c>
      <c r="G126" s="209" t="s">
        <v>218</v>
      </c>
      <c r="H126" s="210">
        <v>2398.9830000000002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0.00058</v>
      </c>
      <c r="R126" s="215">
        <f>Q126*H126</f>
        <v>1.3914101400000001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147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147</v>
      </c>
      <c r="BM126" s="217" t="s">
        <v>952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233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>
      <c r="A128" s="40"/>
      <c r="B128" s="41"/>
      <c r="C128" s="42"/>
      <c r="D128" s="219" t="s">
        <v>151</v>
      </c>
      <c r="E128" s="42"/>
      <c r="F128" s="224" t="s">
        <v>234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151</v>
      </c>
      <c r="AU128" s="19" t="s">
        <v>87</v>
      </c>
    </row>
    <row r="129" s="13" customFormat="1">
      <c r="A129" s="13"/>
      <c r="B129" s="225"/>
      <c r="C129" s="226"/>
      <c r="D129" s="219" t="s">
        <v>178</v>
      </c>
      <c r="E129" s="227" t="s">
        <v>75</v>
      </c>
      <c r="F129" s="228" t="s">
        <v>953</v>
      </c>
      <c r="G129" s="226"/>
      <c r="H129" s="229">
        <v>2398.9830000000002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178</v>
      </c>
      <c r="AU129" s="235" t="s">
        <v>87</v>
      </c>
      <c r="AV129" s="13" t="s">
        <v>87</v>
      </c>
      <c r="AW129" s="13" t="s">
        <v>38</v>
      </c>
      <c r="AX129" s="13" t="s">
        <v>85</v>
      </c>
      <c r="AY129" s="235" t="s">
        <v>140</v>
      </c>
    </row>
    <row r="130" s="2" customFormat="1" ht="16.5" customHeight="1">
      <c r="A130" s="40"/>
      <c r="B130" s="41"/>
      <c r="C130" s="206" t="s">
        <v>184</v>
      </c>
      <c r="D130" s="206" t="s">
        <v>142</v>
      </c>
      <c r="E130" s="207" t="s">
        <v>242</v>
      </c>
      <c r="F130" s="208" t="s">
        <v>243</v>
      </c>
      <c r="G130" s="209" t="s">
        <v>218</v>
      </c>
      <c r="H130" s="210">
        <v>2398.9830000000002</v>
      </c>
      <c r="I130" s="211"/>
      <c r="J130" s="212">
        <f>ROUND(I130*H130,2)</f>
        <v>0</v>
      </c>
      <c r="K130" s="208" t="s">
        <v>146</v>
      </c>
      <c r="L130" s="46"/>
      <c r="M130" s="213" t="s">
        <v>75</v>
      </c>
      <c r="N130" s="214" t="s">
        <v>47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147</v>
      </c>
      <c r="AT130" s="217" t="s">
        <v>142</v>
      </c>
      <c r="AU130" s="217" t="s">
        <v>87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147</v>
      </c>
      <c r="BM130" s="217" t="s">
        <v>954</v>
      </c>
    </row>
    <row r="131" s="2" customFormat="1">
      <c r="A131" s="40"/>
      <c r="B131" s="41"/>
      <c r="C131" s="42"/>
      <c r="D131" s="219" t="s">
        <v>149</v>
      </c>
      <c r="E131" s="42"/>
      <c r="F131" s="220" t="s">
        <v>245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149</v>
      </c>
      <c r="AU131" s="19" t="s">
        <v>87</v>
      </c>
    </row>
    <row r="132" s="2" customFormat="1" ht="16.5" customHeight="1">
      <c r="A132" s="40"/>
      <c r="B132" s="41"/>
      <c r="C132" s="206" t="s">
        <v>189</v>
      </c>
      <c r="D132" s="206" t="s">
        <v>142</v>
      </c>
      <c r="E132" s="207" t="s">
        <v>247</v>
      </c>
      <c r="F132" s="208" t="s">
        <v>248</v>
      </c>
      <c r="G132" s="209" t="s">
        <v>174</v>
      </c>
      <c r="H132" s="210">
        <v>615.88900000000001</v>
      </c>
      <c r="I132" s="211"/>
      <c r="J132" s="212">
        <f>ROUND(I132*H132,2)</f>
        <v>0</v>
      </c>
      <c r="K132" s="208" t="s">
        <v>146</v>
      </c>
      <c r="L132" s="46"/>
      <c r="M132" s="213" t="s">
        <v>75</v>
      </c>
      <c r="N132" s="214" t="s">
        <v>47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147</v>
      </c>
      <c r="AT132" s="217" t="s">
        <v>142</v>
      </c>
      <c r="AU132" s="217" t="s">
        <v>87</v>
      </c>
      <c r="AY132" s="19" t="s">
        <v>140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85</v>
      </c>
      <c r="BK132" s="218">
        <f>ROUND(I132*H132,2)</f>
        <v>0</v>
      </c>
      <c r="BL132" s="19" t="s">
        <v>147</v>
      </c>
      <c r="BM132" s="217" t="s">
        <v>955</v>
      </c>
    </row>
    <row r="133" s="2" customFormat="1">
      <c r="A133" s="40"/>
      <c r="B133" s="41"/>
      <c r="C133" s="42"/>
      <c r="D133" s="219" t="s">
        <v>149</v>
      </c>
      <c r="E133" s="42"/>
      <c r="F133" s="220" t="s">
        <v>250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149</v>
      </c>
      <c r="AU133" s="19" t="s">
        <v>87</v>
      </c>
    </row>
    <row r="134" s="2" customFormat="1">
      <c r="A134" s="40"/>
      <c r="B134" s="41"/>
      <c r="C134" s="42"/>
      <c r="D134" s="219" t="s">
        <v>151</v>
      </c>
      <c r="E134" s="42"/>
      <c r="F134" s="224" t="s">
        <v>251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151</v>
      </c>
      <c r="AU134" s="19" t="s">
        <v>87</v>
      </c>
    </row>
    <row r="135" s="15" customFormat="1">
      <c r="A135" s="15"/>
      <c r="B135" s="247"/>
      <c r="C135" s="248"/>
      <c r="D135" s="219" t="s">
        <v>178</v>
      </c>
      <c r="E135" s="249" t="s">
        <v>75</v>
      </c>
      <c r="F135" s="250" t="s">
        <v>252</v>
      </c>
      <c r="G135" s="248"/>
      <c r="H135" s="249" t="s">
        <v>75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178</v>
      </c>
      <c r="AU135" s="256" t="s">
        <v>87</v>
      </c>
      <c r="AV135" s="15" t="s">
        <v>85</v>
      </c>
      <c r="AW135" s="15" t="s">
        <v>38</v>
      </c>
      <c r="AX135" s="15" t="s">
        <v>77</v>
      </c>
      <c r="AY135" s="256" t="s">
        <v>140</v>
      </c>
    </row>
    <row r="136" s="13" customFormat="1">
      <c r="A136" s="13"/>
      <c r="B136" s="225"/>
      <c r="C136" s="226"/>
      <c r="D136" s="219" t="s">
        <v>178</v>
      </c>
      <c r="E136" s="227" t="s">
        <v>75</v>
      </c>
      <c r="F136" s="228" t="s">
        <v>956</v>
      </c>
      <c r="G136" s="226"/>
      <c r="H136" s="229">
        <v>615.88900000000001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178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140</v>
      </c>
    </row>
    <row r="137" s="16" customFormat="1">
      <c r="A137" s="16"/>
      <c r="B137" s="257"/>
      <c r="C137" s="258"/>
      <c r="D137" s="219" t="s">
        <v>178</v>
      </c>
      <c r="E137" s="259" t="s">
        <v>75</v>
      </c>
      <c r="F137" s="260" t="s">
        <v>254</v>
      </c>
      <c r="G137" s="258"/>
      <c r="H137" s="261">
        <v>615.88900000000001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7" t="s">
        <v>178</v>
      </c>
      <c r="AU137" s="267" t="s">
        <v>87</v>
      </c>
      <c r="AV137" s="16" t="s">
        <v>147</v>
      </c>
      <c r="AW137" s="16" t="s">
        <v>38</v>
      </c>
      <c r="AX137" s="16" t="s">
        <v>85</v>
      </c>
      <c r="AY137" s="267" t="s">
        <v>140</v>
      </c>
    </row>
    <row r="138" s="2" customFormat="1" ht="16.5" customHeight="1">
      <c r="A138" s="40"/>
      <c r="B138" s="41"/>
      <c r="C138" s="206" t="s">
        <v>210</v>
      </c>
      <c r="D138" s="206" t="s">
        <v>142</v>
      </c>
      <c r="E138" s="207" t="s">
        <v>255</v>
      </c>
      <c r="F138" s="208" t="s">
        <v>256</v>
      </c>
      <c r="G138" s="209" t="s">
        <v>174</v>
      </c>
      <c r="H138" s="210">
        <v>1035.798</v>
      </c>
      <c r="I138" s="211"/>
      <c r="J138" s="212">
        <f>ROUND(I138*H138,2)</f>
        <v>0</v>
      </c>
      <c r="K138" s="208" t="s">
        <v>146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957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258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2" customFormat="1">
      <c r="A140" s="40"/>
      <c r="B140" s="41"/>
      <c r="C140" s="42"/>
      <c r="D140" s="219" t="s">
        <v>151</v>
      </c>
      <c r="E140" s="42"/>
      <c r="F140" s="224" t="s">
        <v>251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</v>
      </c>
      <c r="AU140" s="19" t="s">
        <v>87</v>
      </c>
    </row>
    <row r="141" s="15" customFormat="1">
      <c r="A141" s="15"/>
      <c r="B141" s="247"/>
      <c r="C141" s="248"/>
      <c r="D141" s="219" t="s">
        <v>178</v>
      </c>
      <c r="E141" s="249" t="s">
        <v>75</v>
      </c>
      <c r="F141" s="250" t="s">
        <v>252</v>
      </c>
      <c r="G141" s="248"/>
      <c r="H141" s="249" t="s">
        <v>75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178</v>
      </c>
      <c r="AU141" s="256" t="s">
        <v>87</v>
      </c>
      <c r="AV141" s="15" t="s">
        <v>85</v>
      </c>
      <c r="AW141" s="15" t="s">
        <v>38</v>
      </c>
      <c r="AX141" s="15" t="s">
        <v>77</v>
      </c>
      <c r="AY141" s="256" t="s">
        <v>140</v>
      </c>
    </row>
    <row r="142" s="13" customFormat="1">
      <c r="A142" s="13"/>
      <c r="B142" s="225"/>
      <c r="C142" s="226"/>
      <c r="D142" s="219" t="s">
        <v>178</v>
      </c>
      <c r="E142" s="227" t="s">
        <v>75</v>
      </c>
      <c r="F142" s="228" t="s">
        <v>956</v>
      </c>
      <c r="G142" s="226"/>
      <c r="H142" s="229">
        <v>615.88900000000001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178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140</v>
      </c>
    </row>
    <row r="143" s="15" customFormat="1">
      <c r="A143" s="15"/>
      <c r="B143" s="247"/>
      <c r="C143" s="248"/>
      <c r="D143" s="219" t="s">
        <v>178</v>
      </c>
      <c r="E143" s="249" t="s">
        <v>75</v>
      </c>
      <c r="F143" s="250" t="s">
        <v>259</v>
      </c>
      <c r="G143" s="248"/>
      <c r="H143" s="249" t="s">
        <v>75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178</v>
      </c>
      <c r="AU143" s="256" t="s">
        <v>87</v>
      </c>
      <c r="AV143" s="15" t="s">
        <v>85</v>
      </c>
      <c r="AW143" s="15" t="s">
        <v>38</v>
      </c>
      <c r="AX143" s="15" t="s">
        <v>77</v>
      </c>
      <c r="AY143" s="256" t="s">
        <v>140</v>
      </c>
    </row>
    <row r="144" s="13" customFormat="1">
      <c r="A144" s="13"/>
      <c r="B144" s="225"/>
      <c r="C144" s="226"/>
      <c r="D144" s="219" t="s">
        <v>178</v>
      </c>
      <c r="E144" s="227" t="s">
        <v>75</v>
      </c>
      <c r="F144" s="228" t="s">
        <v>958</v>
      </c>
      <c r="G144" s="226"/>
      <c r="H144" s="229">
        <v>419.90899999999999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178</v>
      </c>
      <c r="AU144" s="235" t="s">
        <v>87</v>
      </c>
      <c r="AV144" s="13" t="s">
        <v>87</v>
      </c>
      <c r="AW144" s="13" t="s">
        <v>38</v>
      </c>
      <c r="AX144" s="13" t="s">
        <v>77</v>
      </c>
      <c r="AY144" s="235" t="s">
        <v>140</v>
      </c>
    </row>
    <row r="145" s="16" customFormat="1">
      <c r="A145" s="16"/>
      <c r="B145" s="257"/>
      <c r="C145" s="258"/>
      <c r="D145" s="219" t="s">
        <v>178</v>
      </c>
      <c r="E145" s="259" t="s">
        <v>75</v>
      </c>
      <c r="F145" s="260" t="s">
        <v>254</v>
      </c>
      <c r="G145" s="258"/>
      <c r="H145" s="261">
        <v>1035.798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7" t="s">
        <v>178</v>
      </c>
      <c r="AU145" s="267" t="s">
        <v>87</v>
      </c>
      <c r="AV145" s="16" t="s">
        <v>147</v>
      </c>
      <c r="AW145" s="16" t="s">
        <v>38</v>
      </c>
      <c r="AX145" s="16" t="s">
        <v>85</v>
      </c>
      <c r="AY145" s="267" t="s">
        <v>140</v>
      </c>
    </row>
    <row r="146" s="2" customFormat="1" ht="16.5" customHeight="1">
      <c r="A146" s="40"/>
      <c r="B146" s="41"/>
      <c r="C146" s="206" t="s">
        <v>215</v>
      </c>
      <c r="D146" s="206" t="s">
        <v>142</v>
      </c>
      <c r="E146" s="207" t="s">
        <v>262</v>
      </c>
      <c r="F146" s="208" t="s">
        <v>263</v>
      </c>
      <c r="G146" s="209" t="s">
        <v>174</v>
      </c>
      <c r="H146" s="210">
        <v>615.88900000000001</v>
      </c>
      <c r="I146" s="211"/>
      <c r="J146" s="212">
        <f>ROUND(I146*H146,2)</f>
        <v>0</v>
      </c>
      <c r="K146" s="208" t="s">
        <v>146</v>
      </c>
      <c r="L146" s="46"/>
      <c r="M146" s="213" t="s">
        <v>75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147</v>
      </c>
      <c r="AT146" s="217" t="s">
        <v>142</v>
      </c>
      <c r="AU146" s="217" t="s">
        <v>87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147</v>
      </c>
      <c r="BM146" s="217" t="s">
        <v>959</v>
      </c>
    </row>
    <row r="147" s="2" customFormat="1">
      <c r="A147" s="40"/>
      <c r="B147" s="41"/>
      <c r="C147" s="42"/>
      <c r="D147" s="219" t="s">
        <v>149</v>
      </c>
      <c r="E147" s="42"/>
      <c r="F147" s="220" t="s">
        <v>265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149</v>
      </c>
      <c r="AU147" s="19" t="s">
        <v>87</v>
      </c>
    </row>
    <row r="148" s="2" customFormat="1">
      <c r="A148" s="40"/>
      <c r="B148" s="41"/>
      <c r="C148" s="42"/>
      <c r="D148" s="219" t="s">
        <v>151</v>
      </c>
      <c r="E148" s="42"/>
      <c r="F148" s="224" t="s">
        <v>251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151</v>
      </c>
      <c r="AU148" s="19" t="s">
        <v>87</v>
      </c>
    </row>
    <row r="149" s="15" customFormat="1">
      <c r="A149" s="15"/>
      <c r="B149" s="247"/>
      <c r="C149" s="248"/>
      <c r="D149" s="219" t="s">
        <v>178</v>
      </c>
      <c r="E149" s="249" t="s">
        <v>75</v>
      </c>
      <c r="F149" s="250" t="s">
        <v>266</v>
      </c>
      <c r="G149" s="248"/>
      <c r="H149" s="249" t="s">
        <v>75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178</v>
      </c>
      <c r="AU149" s="256" t="s">
        <v>87</v>
      </c>
      <c r="AV149" s="15" t="s">
        <v>85</v>
      </c>
      <c r="AW149" s="15" t="s">
        <v>38</v>
      </c>
      <c r="AX149" s="15" t="s">
        <v>77</v>
      </c>
      <c r="AY149" s="256" t="s">
        <v>140</v>
      </c>
    </row>
    <row r="150" s="13" customFormat="1">
      <c r="A150" s="13"/>
      <c r="B150" s="225"/>
      <c r="C150" s="226"/>
      <c r="D150" s="219" t="s">
        <v>178</v>
      </c>
      <c r="E150" s="227" t="s">
        <v>75</v>
      </c>
      <c r="F150" s="228" t="s">
        <v>944</v>
      </c>
      <c r="G150" s="226"/>
      <c r="H150" s="229">
        <v>1343.4300000000001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178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140</v>
      </c>
    </row>
    <row r="151" s="13" customFormat="1">
      <c r="A151" s="13"/>
      <c r="B151" s="225"/>
      <c r="C151" s="226"/>
      <c r="D151" s="219" t="s">
        <v>178</v>
      </c>
      <c r="E151" s="227" t="s">
        <v>75</v>
      </c>
      <c r="F151" s="228" t="s">
        <v>945</v>
      </c>
      <c r="G151" s="226"/>
      <c r="H151" s="229">
        <v>112.532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178</v>
      </c>
      <c r="AU151" s="235" t="s">
        <v>87</v>
      </c>
      <c r="AV151" s="13" t="s">
        <v>87</v>
      </c>
      <c r="AW151" s="13" t="s">
        <v>38</v>
      </c>
      <c r="AX151" s="13" t="s">
        <v>77</v>
      </c>
      <c r="AY151" s="235" t="s">
        <v>140</v>
      </c>
    </row>
    <row r="152" s="13" customFormat="1">
      <c r="A152" s="13"/>
      <c r="B152" s="225"/>
      <c r="C152" s="226"/>
      <c r="D152" s="219" t="s">
        <v>178</v>
      </c>
      <c r="E152" s="227" t="s">
        <v>75</v>
      </c>
      <c r="F152" s="228" t="s">
        <v>946</v>
      </c>
      <c r="G152" s="226"/>
      <c r="H152" s="229">
        <v>-205.399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178</v>
      </c>
      <c r="AU152" s="235" t="s">
        <v>87</v>
      </c>
      <c r="AV152" s="13" t="s">
        <v>87</v>
      </c>
      <c r="AW152" s="13" t="s">
        <v>38</v>
      </c>
      <c r="AX152" s="13" t="s">
        <v>77</v>
      </c>
      <c r="AY152" s="235" t="s">
        <v>140</v>
      </c>
    </row>
    <row r="153" s="13" customFormat="1">
      <c r="A153" s="13"/>
      <c r="B153" s="225"/>
      <c r="C153" s="226"/>
      <c r="D153" s="219" t="s">
        <v>178</v>
      </c>
      <c r="E153" s="227" t="s">
        <v>75</v>
      </c>
      <c r="F153" s="228" t="s">
        <v>947</v>
      </c>
      <c r="G153" s="226"/>
      <c r="H153" s="229">
        <v>-3.27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178</v>
      </c>
      <c r="AU153" s="235" t="s">
        <v>87</v>
      </c>
      <c r="AV153" s="13" t="s">
        <v>87</v>
      </c>
      <c r="AW153" s="13" t="s">
        <v>38</v>
      </c>
      <c r="AX153" s="13" t="s">
        <v>77</v>
      </c>
      <c r="AY153" s="235" t="s">
        <v>140</v>
      </c>
    </row>
    <row r="154" s="13" customFormat="1">
      <c r="A154" s="13"/>
      <c r="B154" s="225"/>
      <c r="C154" s="226"/>
      <c r="D154" s="219" t="s">
        <v>178</v>
      </c>
      <c r="E154" s="227" t="s">
        <v>75</v>
      </c>
      <c r="F154" s="228" t="s">
        <v>948</v>
      </c>
      <c r="G154" s="226"/>
      <c r="H154" s="229">
        <v>-7.6699999999999999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178</v>
      </c>
      <c r="AU154" s="235" t="s">
        <v>87</v>
      </c>
      <c r="AV154" s="13" t="s">
        <v>87</v>
      </c>
      <c r="AW154" s="13" t="s">
        <v>38</v>
      </c>
      <c r="AX154" s="13" t="s">
        <v>77</v>
      </c>
      <c r="AY154" s="235" t="s">
        <v>140</v>
      </c>
    </row>
    <row r="155" s="13" customFormat="1">
      <c r="A155" s="13"/>
      <c r="B155" s="225"/>
      <c r="C155" s="226"/>
      <c r="D155" s="219" t="s">
        <v>178</v>
      </c>
      <c r="E155" s="227" t="s">
        <v>75</v>
      </c>
      <c r="F155" s="228" t="s">
        <v>949</v>
      </c>
      <c r="G155" s="226"/>
      <c r="H155" s="229">
        <v>-7.8460000000000001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178</v>
      </c>
      <c r="AU155" s="235" t="s">
        <v>87</v>
      </c>
      <c r="AV155" s="13" t="s">
        <v>87</v>
      </c>
      <c r="AW155" s="13" t="s">
        <v>38</v>
      </c>
      <c r="AX155" s="13" t="s">
        <v>77</v>
      </c>
      <c r="AY155" s="235" t="s">
        <v>140</v>
      </c>
    </row>
    <row r="156" s="14" customFormat="1">
      <c r="A156" s="14"/>
      <c r="B156" s="236"/>
      <c r="C156" s="237"/>
      <c r="D156" s="219" t="s">
        <v>178</v>
      </c>
      <c r="E156" s="238" t="s">
        <v>75</v>
      </c>
      <c r="F156" s="239" t="s">
        <v>180</v>
      </c>
      <c r="G156" s="237"/>
      <c r="H156" s="240">
        <v>1231.777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178</v>
      </c>
      <c r="AU156" s="246" t="s">
        <v>87</v>
      </c>
      <c r="AV156" s="14" t="s">
        <v>157</v>
      </c>
      <c r="AW156" s="14" t="s">
        <v>38</v>
      </c>
      <c r="AX156" s="14" t="s">
        <v>77</v>
      </c>
      <c r="AY156" s="246" t="s">
        <v>140</v>
      </c>
    </row>
    <row r="157" s="13" customFormat="1">
      <c r="A157" s="13"/>
      <c r="B157" s="225"/>
      <c r="C157" s="226"/>
      <c r="D157" s="219" t="s">
        <v>178</v>
      </c>
      <c r="E157" s="227" t="s">
        <v>75</v>
      </c>
      <c r="F157" s="228" t="s">
        <v>950</v>
      </c>
      <c r="G157" s="226"/>
      <c r="H157" s="229">
        <v>615.88900000000001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178</v>
      </c>
      <c r="AU157" s="235" t="s">
        <v>87</v>
      </c>
      <c r="AV157" s="13" t="s">
        <v>87</v>
      </c>
      <c r="AW157" s="13" t="s">
        <v>38</v>
      </c>
      <c r="AX157" s="13" t="s">
        <v>85</v>
      </c>
      <c r="AY157" s="235" t="s">
        <v>140</v>
      </c>
    </row>
    <row r="158" s="2" customFormat="1" ht="16.5" customHeight="1">
      <c r="A158" s="40"/>
      <c r="B158" s="41"/>
      <c r="C158" s="206" t="s">
        <v>224</v>
      </c>
      <c r="D158" s="206" t="s">
        <v>142</v>
      </c>
      <c r="E158" s="207" t="s">
        <v>271</v>
      </c>
      <c r="F158" s="208" t="s">
        <v>272</v>
      </c>
      <c r="G158" s="209" t="s">
        <v>174</v>
      </c>
      <c r="H158" s="210">
        <v>195.97999999999999</v>
      </c>
      <c r="I158" s="211"/>
      <c r="J158" s="212">
        <f>ROUND(I158*H158,2)</f>
        <v>0</v>
      </c>
      <c r="K158" s="208" t="s">
        <v>146</v>
      </c>
      <c r="L158" s="46"/>
      <c r="M158" s="213" t="s">
        <v>75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147</v>
      </c>
      <c r="AT158" s="217" t="s">
        <v>142</v>
      </c>
      <c r="AU158" s="217" t="s">
        <v>87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85</v>
      </c>
      <c r="BK158" s="218">
        <f>ROUND(I158*H158,2)</f>
        <v>0</v>
      </c>
      <c r="BL158" s="19" t="s">
        <v>147</v>
      </c>
      <c r="BM158" s="217" t="s">
        <v>960</v>
      </c>
    </row>
    <row r="159" s="2" customFormat="1">
      <c r="A159" s="40"/>
      <c r="B159" s="41"/>
      <c r="C159" s="42"/>
      <c r="D159" s="219" t="s">
        <v>149</v>
      </c>
      <c r="E159" s="42"/>
      <c r="F159" s="220" t="s">
        <v>274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149</v>
      </c>
      <c r="AU159" s="19" t="s">
        <v>87</v>
      </c>
    </row>
    <row r="160" s="2" customFormat="1">
      <c r="A160" s="40"/>
      <c r="B160" s="41"/>
      <c r="C160" s="42"/>
      <c r="D160" s="219" t="s">
        <v>151</v>
      </c>
      <c r="E160" s="42"/>
      <c r="F160" s="224" t="s">
        <v>251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151</v>
      </c>
      <c r="AU160" s="19" t="s">
        <v>87</v>
      </c>
    </row>
    <row r="161" s="15" customFormat="1">
      <c r="A161" s="15"/>
      <c r="B161" s="247"/>
      <c r="C161" s="248"/>
      <c r="D161" s="219" t="s">
        <v>178</v>
      </c>
      <c r="E161" s="249" t="s">
        <v>75</v>
      </c>
      <c r="F161" s="250" t="s">
        <v>266</v>
      </c>
      <c r="G161" s="248"/>
      <c r="H161" s="249" t="s">
        <v>75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178</v>
      </c>
      <c r="AU161" s="256" t="s">
        <v>87</v>
      </c>
      <c r="AV161" s="15" t="s">
        <v>85</v>
      </c>
      <c r="AW161" s="15" t="s">
        <v>38</v>
      </c>
      <c r="AX161" s="15" t="s">
        <v>77</v>
      </c>
      <c r="AY161" s="256" t="s">
        <v>140</v>
      </c>
    </row>
    <row r="162" s="13" customFormat="1">
      <c r="A162" s="13"/>
      <c r="B162" s="225"/>
      <c r="C162" s="226"/>
      <c r="D162" s="219" t="s">
        <v>178</v>
      </c>
      <c r="E162" s="227" t="s">
        <v>75</v>
      </c>
      <c r="F162" s="228" t="s">
        <v>944</v>
      </c>
      <c r="G162" s="226"/>
      <c r="H162" s="229">
        <v>1343.4300000000001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178</v>
      </c>
      <c r="AU162" s="235" t="s">
        <v>87</v>
      </c>
      <c r="AV162" s="13" t="s">
        <v>87</v>
      </c>
      <c r="AW162" s="13" t="s">
        <v>38</v>
      </c>
      <c r="AX162" s="13" t="s">
        <v>77</v>
      </c>
      <c r="AY162" s="235" t="s">
        <v>140</v>
      </c>
    </row>
    <row r="163" s="13" customFormat="1">
      <c r="A163" s="13"/>
      <c r="B163" s="225"/>
      <c r="C163" s="226"/>
      <c r="D163" s="219" t="s">
        <v>178</v>
      </c>
      <c r="E163" s="227" t="s">
        <v>75</v>
      </c>
      <c r="F163" s="228" t="s">
        <v>945</v>
      </c>
      <c r="G163" s="226"/>
      <c r="H163" s="229">
        <v>112.532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178</v>
      </c>
      <c r="AU163" s="235" t="s">
        <v>87</v>
      </c>
      <c r="AV163" s="13" t="s">
        <v>87</v>
      </c>
      <c r="AW163" s="13" t="s">
        <v>38</v>
      </c>
      <c r="AX163" s="13" t="s">
        <v>77</v>
      </c>
      <c r="AY163" s="235" t="s">
        <v>140</v>
      </c>
    </row>
    <row r="164" s="13" customFormat="1">
      <c r="A164" s="13"/>
      <c r="B164" s="225"/>
      <c r="C164" s="226"/>
      <c r="D164" s="219" t="s">
        <v>178</v>
      </c>
      <c r="E164" s="227" t="s">
        <v>75</v>
      </c>
      <c r="F164" s="228" t="s">
        <v>946</v>
      </c>
      <c r="G164" s="226"/>
      <c r="H164" s="229">
        <v>-205.399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178</v>
      </c>
      <c r="AU164" s="235" t="s">
        <v>87</v>
      </c>
      <c r="AV164" s="13" t="s">
        <v>87</v>
      </c>
      <c r="AW164" s="13" t="s">
        <v>38</v>
      </c>
      <c r="AX164" s="13" t="s">
        <v>77</v>
      </c>
      <c r="AY164" s="235" t="s">
        <v>140</v>
      </c>
    </row>
    <row r="165" s="13" customFormat="1">
      <c r="A165" s="13"/>
      <c r="B165" s="225"/>
      <c r="C165" s="226"/>
      <c r="D165" s="219" t="s">
        <v>178</v>
      </c>
      <c r="E165" s="227" t="s">
        <v>75</v>
      </c>
      <c r="F165" s="228" t="s">
        <v>947</v>
      </c>
      <c r="G165" s="226"/>
      <c r="H165" s="229">
        <v>-3.27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178</v>
      </c>
      <c r="AU165" s="235" t="s">
        <v>87</v>
      </c>
      <c r="AV165" s="13" t="s">
        <v>87</v>
      </c>
      <c r="AW165" s="13" t="s">
        <v>38</v>
      </c>
      <c r="AX165" s="13" t="s">
        <v>77</v>
      </c>
      <c r="AY165" s="235" t="s">
        <v>140</v>
      </c>
    </row>
    <row r="166" s="13" customFormat="1">
      <c r="A166" s="13"/>
      <c r="B166" s="225"/>
      <c r="C166" s="226"/>
      <c r="D166" s="219" t="s">
        <v>178</v>
      </c>
      <c r="E166" s="227" t="s">
        <v>75</v>
      </c>
      <c r="F166" s="228" t="s">
        <v>948</v>
      </c>
      <c r="G166" s="226"/>
      <c r="H166" s="229">
        <v>-7.6699999999999999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178</v>
      </c>
      <c r="AU166" s="235" t="s">
        <v>87</v>
      </c>
      <c r="AV166" s="13" t="s">
        <v>87</v>
      </c>
      <c r="AW166" s="13" t="s">
        <v>38</v>
      </c>
      <c r="AX166" s="13" t="s">
        <v>77</v>
      </c>
      <c r="AY166" s="235" t="s">
        <v>140</v>
      </c>
    </row>
    <row r="167" s="13" customFormat="1">
      <c r="A167" s="13"/>
      <c r="B167" s="225"/>
      <c r="C167" s="226"/>
      <c r="D167" s="219" t="s">
        <v>178</v>
      </c>
      <c r="E167" s="227" t="s">
        <v>75</v>
      </c>
      <c r="F167" s="228" t="s">
        <v>949</v>
      </c>
      <c r="G167" s="226"/>
      <c r="H167" s="229">
        <v>-7.8460000000000001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178</v>
      </c>
      <c r="AU167" s="235" t="s">
        <v>87</v>
      </c>
      <c r="AV167" s="13" t="s">
        <v>87</v>
      </c>
      <c r="AW167" s="13" t="s">
        <v>38</v>
      </c>
      <c r="AX167" s="13" t="s">
        <v>77</v>
      </c>
      <c r="AY167" s="235" t="s">
        <v>140</v>
      </c>
    </row>
    <row r="168" s="14" customFormat="1">
      <c r="A168" s="14"/>
      <c r="B168" s="236"/>
      <c r="C168" s="237"/>
      <c r="D168" s="219" t="s">
        <v>178</v>
      </c>
      <c r="E168" s="238" t="s">
        <v>75</v>
      </c>
      <c r="F168" s="239" t="s">
        <v>180</v>
      </c>
      <c r="G168" s="237"/>
      <c r="H168" s="240">
        <v>1231.777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178</v>
      </c>
      <c r="AU168" s="246" t="s">
        <v>87</v>
      </c>
      <c r="AV168" s="14" t="s">
        <v>157</v>
      </c>
      <c r="AW168" s="14" t="s">
        <v>38</v>
      </c>
      <c r="AX168" s="14" t="s">
        <v>77</v>
      </c>
      <c r="AY168" s="246" t="s">
        <v>140</v>
      </c>
    </row>
    <row r="169" s="13" customFormat="1">
      <c r="A169" s="13"/>
      <c r="B169" s="225"/>
      <c r="C169" s="226"/>
      <c r="D169" s="219" t="s">
        <v>178</v>
      </c>
      <c r="E169" s="227" t="s">
        <v>75</v>
      </c>
      <c r="F169" s="228" t="s">
        <v>950</v>
      </c>
      <c r="G169" s="226"/>
      <c r="H169" s="229">
        <v>615.88900000000001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178</v>
      </c>
      <c r="AU169" s="235" t="s">
        <v>87</v>
      </c>
      <c r="AV169" s="13" t="s">
        <v>87</v>
      </c>
      <c r="AW169" s="13" t="s">
        <v>38</v>
      </c>
      <c r="AX169" s="13" t="s">
        <v>77</v>
      </c>
      <c r="AY169" s="235" t="s">
        <v>140</v>
      </c>
    </row>
    <row r="170" s="13" customFormat="1">
      <c r="A170" s="13"/>
      <c r="B170" s="225"/>
      <c r="C170" s="226"/>
      <c r="D170" s="219" t="s">
        <v>178</v>
      </c>
      <c r="E170" s="227" t="s">
        <v>75</v>
      </c>
      <c r="F170" s="228" t="s">
        <v>961</v>
      </c>
      <c r="G170" s="226"/>
      <c r="H170" s="229">
        <v>-419.90899999999999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178</v>
      </c>
      <c r="AU170" s="235" t="s">
        <v>87</v>
      </c>
      <c r="AV170" s="13" t="s">
        <v>87</v>
      </c>
      <c r="AW170" s="13" t="s">
        <v>38</v>
      </c>
      <c r="AX170" s="13" t="s">
        <v>77</v>
      </c>
      <c r="AY170" s="235" t="s">
        <v>140</v>
      </c>
    </row>
    <row r="171" s="14" customFormat="1">
      <c r="A171" s="14"/>
      <c r="B171" s="236"/>
      <c r="C171" s="237"/>
      <c r="D171" s="219" t="s">
        <v>178</v>
      </c>
      <c r="E171" s="238" t="s">
        <v>75</v>
      </c>
      <c r="F171" s="239" t="s">
        <v>180</v>
      </c>
      <c r="G171" s="237"/>
      <c r="H171" s="240">
        <v>195.97999999999999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178</v>
      </c>
      <c r="AU171" s="246" t="s">
        <v>87</v>
      </c>
      <c r="AV171" s="14" t="s">
        <v>157</v>
      </c>
      <c r="AW171" s="14" t="s">
        <v>38</v>
      </c>
      <c r="AX171" s="14" t="s">
        <v>85</v>
      </c>
      <c r="AY171" s="246" t="s">
        <v>140</v>
      </c>
    </row>
    <row r="172" s="2" customFormat="1" ht="16.5" customHeight="1">
      <c r="A172" s="40"/>
      <c r="B172" s="41"/>
      <c r="C172" s="206" t="s">
        <v>229</v>
      </c>
      <c r="D172" s="206" t="s">
        <v>142</v>
      </c>
      <c r="E172" s="207" t="s">
        <v>277</v>
      </c>
      <c r="F172" s="208" t="s">
        <v>278</v>
      </c>
      <c r="G172" s="209" t="s">
        <v>174</v>
      </c>
      <c r="H172" s="210">
        <v>615.88900000000001</v>
      </c>
      <c r="I172" s="211"/>
      <c r="J172" s="212">
        <f>ROUND(I172*H172,2)</f>
        <v>0</v>
      </c>
      <c r="K172" s="208" t="s">
        <v>146</v>
      </c>
      <c r="L172" s="46"/>
      <c r="M172" s="213" t="s">
        <v>75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147</v>
      </c>
      <c r="AT172" s="217" t="s">
        <v>142</v>
      </c>
      <c r="AU172" s="217" t="s">
        <v>87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147</v>
      </c>
      <c r="BM172" s="217" t="s">
        <v>962</v>
      </c>
    </row>
    <row r="173" s="2" customFormat="1">
      <c r="A173" s="40"/>
      <c r="B173" s="41"/>
      <c r="C173" s="42"/>
      <c r="D173" s="219" t="s">
        <v>149</v>
      </c>
      <c r="E173" s="42"/>
      <c r="F173" s="220" t="s">
        <v>280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149</v>
      </c>
      <c r="AU173" s="19" t="s">
        <v>87</v>
      </c>
    </row>
    <row r="174" s="2" customFormat="1">
      <c r="A174" s="40"/>
      <c r="B174" s="41"/>
      <c r="C174" s="42"/>
      <c r="D174" s="219" t="s">
        <v>151</v>
      </c>
      <c r="E174" s="42"/>
      <c r="F174" s="224" t="s">
        <v>281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151</v>
      </c>
      <c r="AU174" s="19" t="s">
        <v>87</v>
      </c>
    </row>
    <row r="175" s="13" customFormat="1">
      <c r="A175" s="13"/>
      <c r="B175" s="225"/>
      <c r="C175" s="226"/>
      <c r="D175" s="219" t="s">
        <v>178</v>
      </c>
      <c r="E175" s="227" t="s">
        <v>75</v>
      </c>
      <c r="F175" s="228" t="s">
        <v>950</v>
      </c>
      <c r="G175" s="226"/>
      <c r="H175" s="229">
        <v>615.88900000000001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178</v>
      </c>
      <c r="AU175" s="235" t="s">
        <v>87</v>
      </c>
      <c r="AV175" s="13" t="s">
        <v>87</v>
      </c>
      <c r="AW175" s="13" t="s">
        <v>38</v>
      </c>
      <c r="AX175" s="13" t="s">
        <v>85</v>
      </c>
      <c r="AY175" s="235" t="s">
        <v>140</v>
      </c>
    </row>
    <row r="176" s="2" customFormat="1" ht="16.5" customHeight="1">
      <c r="A176" s="40"/>
      <c r="B176" s="41"/>
      <c r="C176" s="206" t="s">
        <v>963</v>
      </c>
      <c r="D176" s="206" t="s">
        <v>142</v>
      </c>
      <c r="E176" s="207" t="s">
        <v>283</v>
      </c>
      <c r="F176" s="208" t="s">
        <v>284</v>
      </c>
      <c r="G176" s="209" t="s">
        <v>174</v>
      </c>
      <c r="H176" s="210">
        <v>615.88900000000001</v>
      </c>
      <c r="I176" s="211"/>
      <c r="J176" s="212">
        <f>ROUND(I176*H176,2)</f>
        <v>0</v>
      </c>
      <c r="K176" s="208" t="s">
        <v>146</v>
      </c>
      <c r="L176" s="46"/>
      <c r="M176" s="213" t="s">
        <v>75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147</v>
      </c>
      <c r="AT176" s="217" t="s">
        <v>142</v>
      </c>
      <c r="AU176" s="217" t="s">
        <v>87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85</v>
      </c>
      <c r="BK176" s="218">
        <f>ROUND(I176*H176,2)</f>
        <v>0</v>
      </c>
      <c r="BL176" s="19" t="s">
        <v>147</v>
      </c>
      <c r="BM176" s="217" t="s">
        <v>964</v>
      </c>
    </row>
    <row r="177" s="2" customFormat="1">
      <c r="A177" s="40"/>
      <c r="B177" s="41"/>
      <c r="C177" s="42"/>
      <c r="D177" s="219" t="s">
        <v>149</v>
      </c>
      <c r="E177" s="42"/>
      <c r="F177" s="220" t="s">
        <v>286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149</v>
      </c>
      <c r="AU177" s="19" t="s">
        <v>87</v>
      </c>
    </row>
    <row r="178" s="2" customFormat="1">
      <c r="A178" s="40"/>
      <c r="B178" s="41"/>
      <c r="C178" s="42"/>
      <c r="D178" s="219" t="s">
        <v>151</v>
      </c>
      <c r="E178" s="42"/>
      <c r="F178" s="224" t="s">
        <v>281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151</v>
      </c>
      <c r="AU178" s="19" t="s">
        <v>87</v>
      </c>
    </row>
    <row r="179" s="13" customFormat="1">
      <c r="A179" s="13"/>
      <c r="B179" s="225"/>
      <c r="C179" s="226"/>
      <c r="D179" s="219" t="s">
        <v>178</v>
      </c>
      <c r="E179" s="227" t="s">
        <v>75</v>
      </c>
      <c r="F179" s="228" t="s">
        <v>950</v>
      </c>
      <c r="G179" s="226"/>
      <c r="H179" s="229">
        <v>615.88900000000001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178</v>
      </c>
      <c r="AU179" s="235" t="s">
        <v>87</v>
      </c>
      <c r="AV179" s="13" t="s">
        <v>87</v>
      </c>
      <c r="AW179" s="13" t="s">
        <v>38</v>
      </c>
      <c r="AX179" s="13" t="s">
        <v>85</v>
      </c>
      <c r="AY179" s="235" t="s">
        <v>140</v>
      </c>
    </row>
    <row r="180" s="2" customFormat="1" ht="16.5" customHeight="1">
      <c r="A180" s="40"/>
      <c r="B180" s="41"/>
      <c r="C180" s="206" t="s">
        <v>246</v>
      </c>
      <c r="D180" s="206" t="s">
        <v>142</v>
      </c>
      <c r="E180" s="207" t="s">
        <v>288</v>
      </c>
      <c r="F180" s="208" t="s">
        <v>289</v>
      </c>
      <c r="G180" s="209" t="s">
        <v>174</v>
      </c>
      <c r="H180" s="210">
        <v>615.88900000000001</v>
      </c>
      <c r="I180" s="211"/>
      <c r="J180" s="212">
        <f>ROUND(I180*H180,2)</f>
        <v>0</v>
      </c>
      <c r="K180" s="208" t="s">
        <v>146</v>
      </c>
      <c r="L180" s="46"/>
      <c r="M180" s="213" t="s">
        <v>75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147</v>
      </c>
      <c r="AT180" s="217" t="s">
        <v>142</v>
      </c>
      <c r="AU180" s="217" t="s">
        <v>87</v>
      </c>
      <c r="AY180" s="19" t="s">
        <v>140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85</v>
      </c>
      <c r="BK180" s="218">
        <f>ROUND(I180*H180,2)</f>
        <v>0</v>
      </c>
      <c r="BL180" s="19" t="s">
        <v>147</v>
      </c>
      <c r="BM180" s="217" t="s">
        <v>965</v>
      </c>
    </row>
    <row r="181" s="2" customFormat="1">
      <c r="A181" s="40"/>
      <c r="B181" s="41"/>
      <c r="C181" s="42"/>
      <c r="D181" s="219" t="s">
        <v>149</v>
      </c>
      <c r="E181" s="42"/>
      <c r="F181" s="220" t="s">
        <v>291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149</v>
      </c>
      <c r="AU181" s="19" t="s">
        <v>87</v>
      </c>
    </row>
    <row r="182" s="2" customFormat="1">
      <c r="A182" s="40"/>
      <c r="B182" s="41"/>
      <c r="C182" s="42"/>
      <c r="D182" s="219" t="s">
        <v>151</v>
      </c>
      <c r="E182" s="42"/>
      <c r="F182" s="224" t="s">
        <v>292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151</v>
      </c>
      <c r="AU182" s="19" t="s">
        <v>87</v>
      </c>
    </row>
    <row r="183" s="13" customFormat="1">
      <c r="A183" s="13"/>
      <c r="B183" s="225"/>
      <c r="C183" s="226"/>
      <c r="D183" s="219" t="s">
        <v>178</v>
      </c>
      <c r="E183" s="227" t="s">
        <v>75</v>
      </c>
      <c r="F183" s="228" t="s">
        <v>966</v>
      </c>
      <c r="G183" s="226"/>
      <c r="H183" s="229">
        <v>615.88900000000001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178</v>
      </c>
      <c r="AU183" s="235" t="s">
        <v>87</v>
      </c>
      <c r="AV183" s="13" t="s">
        <v>87</v>
      </c>
      <c r="AW183" s="13" t="s">
        <v>38</v>
      </c>
      <c r="AX183" s="13" t="s">
        <v>85</v>
      </c>
      <c r="AY183" s="235" t="s">
        <v>140</v>
      </c>
    </row>
    <row r="184" s="2" customFormat="1" ht="16.5" customHeight="1">
      <c r="A184" s="40"/>
      <c r="B184" s="41"/>
      <c r="C184" s="206" t="s">
        <v>8</v>
      </c>
      <c r="D184" s="206" t="s">
        <v>142</v>
      </c>
      <c r="E184" s="207" t="s">
        <v>294</v>
      </c>
      <c r="F184" s="208" t="s">
        <v>295</v>
      </c>
      <c r="G184" s="209" t="s">
        <v>174</v>
      </c>
      <c r="H184" s="210">
        <v>615.88900000000001</v>
      </c>
      <c r="I184" s="211"/>
      <c r="J184" s="212">
        <f>ROUND(I184*H184,2)</f>
        <v>0</v>
      </c>
      <c r="K184" s="208" t="s">
        <v>146</v>
      </c>
      <c r="L184" s="46"/>
      <c r="M184" s="213" t="s">
        <v>75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147</v>
      </c>
      <c r="AT184" s="217" t="s">
        <v>142</v>
      </c>
      <c r="AU184" s="217" t="s">
        <v>87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85</v>
      </c>
      <c r="BK184" s="218">
        <f>ROUND(I184*H184,2)</f>
        <v>0</v>
      </c>
      <c r="BL184" s="19" t="s">
        <v>147</v>
      </c>
      <c r="BM184" s="217" t="s">
        <v>967</v>
      </c>
    </row>
    <row r="185" s="2" customFormat="1">
      <c r="A185" s="40"/>
      <c r="B185" s="41"/>
      <c r="C185" s="42"/>
      <c r="D185" s="219" t="s">
        <v>149</v>
      </c>
      <c r="E185" s="42"/>
      <c r="F185" s="220" t="s">
        <v>297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149</v>
      </c>
      <c r="AU185" s="19" t="s">
        <v>87</v>
      </c>
    </row>
    <row r="186" s="2" customFormat="1">
      <c r="A186" s="40"/>
      <c r="B186" s="41"/>
      <c r="C186" s="42"/>
      <c r="D186" s="219" t="s">
        <v>151</v>
      </c>
      <c r="E186" s="42"/>
      <c r="F186" s="224" t="s">
        <v>292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151</v>
      </c>
      <c r="AU186" s="19" t="s">
        <v>87</v>
      </c>
    </row>
    <row r="187" s="13" customFormat="1">
      <c r="A187" s="13"/>
      <c r="B187" s="225"/>
      <c r="C187" s="226"/>
      <c r="D187" s="219" t="s">
        <v>178</v>
      </c>
      <c r="E187" s="227" t="s">
        <v>75</v>
      </c>
      <c r="F187" s="228" t="s">
        <v>968</v>
      </c>
      <c r="G187" s="226"/>
      <c r="H187" s="229">
        <v>195.97999999999999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178</v>
      </c>
      <c r="AU187" s="235" t="s">
        <v>87</v>
      </c>
      <c r="AV187" s="13" t="s">
        <v>87</v>
      </c>
      <c r="AW187" s="13" t="s">
        <v>38</v>
      </c>
      <c r="AX187" s="13" t="s">
        <v>77</v>
      </c>
      <c r="AY187" s="235" t="s">
        <v>140</v>
      </c>
    </row>
    <row r="188" s="13" customFormat="1">
      <c r="A188" s="13"/>
      <c r="B188" s="225"/>
      <c r="C188" s="226"/>
      <c r="D188" s="219" t="s">
        <v>178</v>
      </c>
      <c r="E188" s="227" t="s">
        <v>75</v>
      </c>
      <c r="F188" s="228" t="s">
        <v>958</v>
      </c>
      <c r="G188" s="226"/>
      <c r="H188" s="229">
        <v>419.90899999999999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178</v>
      </c>
      <c r="AU188" s="235" t="s">
        <v>87</v>
      </c>
      <c r="AV188" s="13" t="s">
        <v>87</v>
      </c>
      <c r="AW188" s="13" t="s">
        <v>38</v>
      </c>
      <c r="AX188" s="13" t="s">
        <v>77</v>
      </c>
      <c r="AY188" s="235" t="s">
        <v>140</v>
      </c>
    </row>
    <row r="189" s="16" customFormat="1">
      <c r="A189" s="16"/>
      <c r="B189" s="257"/>
      <c r="C189" s="258"/>
      <c r="D189" s="219" t="s">
        <v>178</v>
      </c>
      <c r="E189" s="259" t="s">
        <v>75</v>
      </c>
      <c r="F189" s="260" t="s">
        <v>254</v>
      </c>
      <c r="G189" s="258"/>
      <c r="H189" s="261">
        <v>615.88900000000001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7" t="s">
        <v>178</v>
      </c>
      <c r="AU189" s="267" t="s">
        <v>87</v>
      </c>
      <c r="AV189" s="16" t="s">
        <v>147</v>
      </c>
      <c r="AW189" s="16" t="s">
        <v>38</v>
      </c>
      <c r="AX189" s="16" t="s">
        <v>85</v>
      </c>
      <c r="AY189" s="267" t="s">
        <v>140</v>
      </c>
    </row>
    <row r="190" s="2" customFormat="1" ht="16.5" customHeight="1">
      <c r="A190" s="40"/>
      <c r="B190" s="41"/>
      <c r="C190" s="206" t="s">
        <v>261</v>
      </c>
      <c r="D190" s="206" t="s">
        <v>142</v>
      </c>
      <c r="E190" s="207" t="s">
        <v>300</v>
      </c>
      <c r="F190" s="208" t="s">
        <v>301</v>
      </c>
      <c r="G190" s="209" t="s">
        <v>174</v>
      </c>
      <c r="H190" s="210">
        <v>1231.777</v>
      </c>
      <c r="I190" s="211"/>
      <c r="J190" s="212">
        <f>ROUND(I190*H190,2)</f>
        <v>0</v>
      </c>
      <c r="K190" s="208" t="s">
        <v>146</v>
      </c>
      <c r="L190" s="46"/>
      <c r="M190" s="213" t="s">
        <v>75</v>
      </c>
      <c r="N190" s="214" t="s">
        <v>47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147</v>
      </c>
      <c r="AT190" s="217" t="s">
        <v>142</v>
      </c>
      <c r="AU190" s="217" t="s">
        <v>87</v>
      </c>
      <c r="AY190" s="19" t="s">
        <v>140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147</v>
      </c>
      <c r="BM190" s="217" t="s">
        <v>969</v>
      </c>
    </row>
    <row r="191" s="2" customFormat="1">
      <c r="A191" s="40"/>
      <c r="B191" s="41"/>
      <c r="C191" s="42"/>
      <c r="D191" s="219" t="s">
        <v>149</v>
      </c>
      <c r="E191" s="42"/>
      <c r="F191" s="220" t="s">
        <v>303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149</v>
      </c>
      <c r="AU191" s="19" t="s">
        <v>87</v>
      </c>
    </row>
    <row r="192" s="2" customFormat="1">
      <c r="A192" s="40"/>
      <c r="B192" s="41"/>
      <c r="C192" s="42"/>
      <c r="D192" s="219" t="s">
        <v>151</v>
      </c>
      <c r="E192" s="42"/>
      <c r="F192" s="224" t="s">
        <v>304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151</v>
      </c>
      <c r="AU192" s="19" t="s">
        <v>87</v>
      </c>
    </row>
    <row r="193" s="13" customFormat="1">
      <c r="A193" s="13"/>
      <c r="B193" s="225"/>
      <c r="C193" s="226"/>
      <c r="D193" s="219" t="s">
        <v>178</v>
      </c>
      <c r="E193" s="227" t="s">
        <v>75</v>
      </c>
      <c r="F193" s="228" t="s">
        <v>970</v>
      </c>
      <c r="G193" s="226"/>
      <c r="H193" s="229">
        <v>1231.777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178</v>
      </c>
      <c r="AU193" s="235" t="s">
        <v>87</v>
      </c>
      <c r="AV193" s="13" t="s">
        <v>87</v>
      </c>
      <c r="AW193" s="13" t="s">
        <v>38</v>
      </c>
      <c r="AX193" s="13" t="s">
        <v>85</v>
      </c>
      <c r="AY193" s="235" t="s">
        <v>140</v>
      </c>
    </row>
    <row r="194" s="2" customFormat="1" ht="16.5" customHeight="1">
      <c r="A194" s="40"/>
      <c r="B194" s="41"/>
      <c r="C194" s="206" t="s">
        <v>270</v>
      </c>
      <c r="D194" s="206" t="s">
        <v>142</v>
      </c>
      <c r="E194" s="207" t="s">
        <v>307</v>
      </c>
      <c r="F194" s="208" t="s">
        <v>308</v>
      </c>
      <c r="G194" s="209" t="s">
        <v>309</v>
      </c>
      <c r="H194" s="210">
        <v>1461.3620000000001</v>
      </c>
      <c r="I194" s="211"/>
      <c r="J194" s="212">
        <f>ROUND(I194*H194,2)</f>
        <v>0</v>
      </c>
      <c r="K194" s="208" t="s">
        <v>146</v>
      </c>
      <c r="L194" s="46"/>
      <c r="M194" s="213" t="s">
        <v>75</v>
      </c>
      <c r="N194" s="214" t="s">
        <v>47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147</v>
      </c>
      <c r="AT194" s="217" t="s">
        <v>142</v>
      </c>
      <c r="AU194" s="217" t="s">
        <v>87</v>
      </c>
      <c r="AY194" s="19" t="s">
        <v>140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85</v>
      </c>
      <c r="BK194" s="218">
        <f>ROUND(I194*H194,2)</f>
        <v>0</v>
      </c>
      <c r="BL194" s="19" t="s">
        <v>147</v>
      </c>
      <c r="BM194" s="217" t="s">
        <v>971</v>
      </c>
    </row>
    <row r="195" s="2" customFormat="1">
      <c r="A195" s="40"/>
      <c r="B195" s="41"/>
      <c r="C195" s="42"/>
      <c r="D195" s="219" t="s">
        <v>149</v>
      </c>
      <c r="E195" s="42"/>
      <c r="F195" s="220" t="s">
        <v>311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149</v>
      </c>
      <c r="AU195" s="19" t="s">
        <v>87</v>
      </c>
    </row>
    <row r="196" s="2" customFormat="1">
      <c r="A196" s="40"/>
      <c r="B196" s="41"/>
      <c r="C196" s="42"/>
      <c r="D196" s="219" t="s">
        <v>151</v>
      </c>
      <c r="E196" s="42"/>
      <c r="F196" s="224" t="s">
        <v>312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151</v>
      </c>
      <c r="AU196" s="19" t="s">
        <v>87</v>
      </c>
    </row>
    <row r="197" s="13" customFormat="1">
      <c r="A197" s="13"/>
      <c r="B197" s="225"/>
      <c r="C197" s="226"/>
      <c r="D197" s="219" t="s">
        <v>178</v>
      </c>
      <c r="E197" s="227" t="s">
        <v>75</v>
      </c>
      <c r="F197" s="228" t="s">
        <v>972</v>
      </c>
      <c r="G197" s="226"/>
      <c r="H197" s="229">
        <v>1461.3620000000001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178</v>
      </c>
      <c r="AU197" s="235" t="s">
        <v>87</v>
      </c>
      <c r="AV197" s="13" t="s">
        <v>87</v>
      </c>
      <c r="AW197" s="13" t="s">
        <v>38</v>
      </c>
      <c r="AX197" s="13" t="s">
        <v>85</v>
      </c>
      <c r="AY197" s="235" t="s">
        <v>140</v>
      </c>
    </row>
    <row r="198" s="2" customFormat="1" ht="16.5" customHeight="1">
      <c r="A198" s="40"/>
      <c r="B198" s="41"/>
      <c r="C198" s="206" t="s">
        <v>276</v>
      </c>
      <c r="D198" s="206" t="s">
        <v>142</v>
      </c>
      <c r="E198" s="207" t="s">
        <v>315</v>
      </c>
      <c r="F198" s="208" t="s">
        <v>316</v>
      </c>
      <c r="G198" s="209" t="s">
        <v>174</v>
      </c>
      <c r="H198" s="210">
        <v>811.86800000000005</v>
      </c>
      <c r="I198" s="211"/>
      <c r="J198" s="212">
        <f>ROUND(I198*H198,2)</f>
        <v>0</v>
      </c>
      <c r="K198" s="208" t="s">
        <v>146</v>
      </c>
      <c r="L198" s="46"/>
      <c r="M198" s="213" t="s">
        <v>75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147</v>
      </c>
      <c r="AT198" s="217" t="s">
        <v>142</v>
      </c>
      <c r="AU198" s="217" t="s">
        <v>87</v>
      </c>
      <c r="AY198" s="19" t="s">
        <v>140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85</v>
      </c>
      <c r="BK198" s="218">
        <f>ROUND(I198*H198,2)</f>
        <v>0</v>
      </c>
      <c r="BL198" s="19" t="s">
        <v>147</v>
      </c>
      <c r="BM198" s="217" t="s">
        <v>973</v>
      </c>
    </row>
    <row r="199" s="2" customFormat="1">
      <c r="A199" s="40"/>
      <c r="B199" s="41"/>
      <c r="C199" s="42"/>
      <c r="D199" s="219" t="s">
        <v>149</v>
      </c>
      <c r="E199" s="42"/>
      <c r="F199" s="220" t="s">
        <v>318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149</v>
      </c>
      <c r="AU199" s="19" t="s">
        <v>87</v>
      </c>
    </row>
    <row r="200" s="2" customFormat="1">
      <c r="A200" s="40"/>
      <c r="B200" s="41"/>
      <c r="C200" s="42"/>
      <c r="D200" s="219" t="s">
        <v>151</v>
      </c>
      <c r="E200" s="42"/>
      <c r="F200" s="224" t="s">
        <v>319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151</v>
      </c>
      <c r="AU200" s="19" t="s">
        <v>87</v>
      </c>
    </row>
    <row r="201" s="13" customFormat="1">
      <c r="A201" s="13"/>
      <c r="B201" s="225"/>
      <c r="C201" s="226"/>
      <c r="D201" s="219" t="s">
        <v>178</v>
      </c>
      <c r="E201" s="227" t="s">
        <v>75</v>
      </c>
      <c r="F201" s="228" t="s">
        <v>974</v>
      </c>
      <c r="G201" s="226"/>
      <c r="H201" s="229">
        <v>811.86800000000005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178</v>
      </c>
      <c r="AU201" s="235" t="s">
        <v>87</v>
      </c>
      <c r="AV201" s="13" t="s">
        <v>87</v>
      </c>
      <c r="AW201" s="13" t="s">
        <v>38</v>
      </c>
      <c r="AX201" s="13" t="s">
        <v>85</v>
      </c>
      <c r="AY201" s="235" t="s">
        <v>140</v>
      </c>
    </row>
    <row r="202" s="2" customFormat="1" ht="16.5" customHeight="1">
      <c r="A202" s="40"/>
      <c r="B202" s="41"/>
      <c r="C202" s="206" t="s">
        <v>282</v>
      </c>
      <c r="D202" s="206" t="s">
        <v>142</v>
      </c>
      <c r="E202" s="207" t="s">
        <v>322</v>
      </c>
      <c r="F202" s="208" t="s">
        <v>323</v>
      </c>
      <c r="G202" s="209" t="s">
        <v>174</v>
      </c>
      <c r="H202" s="210">
        <v>419.90899999999999</v>
      </c>
      <c r="I202" s="211"/>
      <c r="J202" s="212">
        <f>ROUND(I202*H202,2)</f>
        <v>0</v>
      </c>
      <c r="K202" s="208" t="s">
        <v>146</v>
      </c>
      <c r="L202" s="46"/>
      <c r="M202" s="213" t="s">
        <v>75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147</v>
      </c>
      <c r="AT202" s="217" t="s">
        <v>142</v>
      </c>
      <c r="AU202" s="217" t="s">
        <v>87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85</v>
      </c>
      <c r="BK202" s="218">
        <f>ROUND(I202*H202,2)</f>
        <v>0</v>
      </c>
      <c r="BL202" s="19" t="s">
        <v>147</v>
      </c>
      <c r="BM202" s="217" t="s">
        <v>975</v>
      </c>
    </row>
    <row r="203" s="2" customFormat="1">
      <c r="A203" s="40"/>
      <c r="B203" s="41"/>
      <c r="C203" s="42"/>
      <c r="D203" s="219" t="s">
        <v>149</v>
      </c>
      <c r="E203" s="42"/>
      <c r="F203" s="220" t="s">
        <v>325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149</v>
      </c>
      <c r="AU203" s="19" t="s">
        <v>87</v>
      </c>
    </row>
    <row r="204" s="2" customFormat="1">
      <c r="A204" s="40"/>
      <c r="B204" s="41"/>
      <c r="C204" s="42"/>
      <c r="D204" s="219" t="s">
        <v>151</v>
      </c>
      <c r="E204" s="42"/>
      <c r="F204" s="224" t="s">
        <v>326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151</v>
      </c>
      <c r="AU204" s="19" t="s">
        <v>87</v>
      </c>
    </row>
    <row r="205" s="13" customFormat="1">
      <c r="A205" s="13"/>
      <c r="B205" s="225"/>
      <c r="C205" s="226"/>
      <c r="D205" s="219" t="s">
        <v>178</v>
      </c>
      <c r="E205" s="227" t="s">
        <v>75</v>
      </c>
      <c r="F205" s="228" t="s">
        <v>944</v>
      </c>
      <c r="G205" s="226"/>
      <c r="H205" s="229">
        <v>1343.4300000000001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178</v>
      </c>
      <c r="AU205" s="235" t="s">
        <v>87</v>
      </c>
      <c r="AV205" s="13" t="s">
        <v>87</v>
      </c>
      <c r="AW205" s="13" t="s">
        <v>38</v>
      </c>
      <c r="AX205" s="13" t="s">
        <v>77</v>
      </c>
      <c r="AY205" s="235" t="s">
        <v>140</v>
      </c>
    </row>
    <row r="206" s="13" customFormat="1">
      <c r="A206" s="13"/>
      <c r="B206" s="225"/>
      <c r="C206" s="226"/>
      <c r="D206" s="219" t="s">
        <v>178</v>
      </c>
      <c r="E206" s="227" t="s">
        <v>75</v>
      </c>
      <c r="F206" s="228" t="s">
        <v>945</v>
      </c>
      <c r="G206" s="226"/>
      <c r="H206" s="229">
        <v>112.532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178</v>
      </c>
      <c r="AU206" s="235" t="s">
        <v>87</v>
      </c>
      <c r="AV206" s="13" t="s">
        <v>87</v>
      </c>
      <c r="AW206" s="13" t="s">
        <v>38</v>
      </c>
      <c r="AX206" s="13" t="s">
        <v>77</v>
      </c>
      <c r="AY206" s="235" t="s">
        <v>140</v>
      </c>
    </row>
    <row r="207" s="13" customFormat="1">
      <c r="A207" s="13"/>
      <c r="B207" s="225"/>
      <c r="C207" s="226"/>
      <c r="D207" s="219" t="s">
        <v>178</v>
      </c>
      <c r="E207" s="227" t="s">
        <v>75</v>
      </c>
      <c r="F207" s="228" t="s">
        <v>946</v>
      </c>
      <c r="G207" s="226"/>
      <c r="H207" s="229">
        <v>-205.399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178</v>
      </c>
      <c r="AU207" s="235" t="s">
        <v>87</v>
      </c>
      <c r="AV207" s="13" t="s">
        <v>87</v>
      </c>
      <c r="AW207" s="13" t="s">
        <v>38</v>
      </c>
      <c r="AX207" s="13" t="s">
        <v>77</v>
      </c>
      <c r="AY207" s="235" t="s">
        <v>140</v>
      </c>
    </row>
    <row r="208" s="13" customFormat="1">
      <c r="A208" s="13"/>
      <c r="B208" s="225"/>
      <c r="C208" s="226"/>
      <c r="D208" s="219" t="s">
        <v>178</v>
      </c>
      <c r="E208" s="227" t="s">
        <v>75</v>
      </c>
      <c r="F208" s="228" t="s">
        <v>947</v>
      </c>
      <c r="G208" s="226"/>
      <c r="H208" s="229">
        <v>-3.27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178</v>
      </c>
      <c r="AU208" s="235" t="s">
        <v>87</v>
      </c>
      <c r="AV208" s="13" t="s">
        <v>87</v>
      </c>
      <c r="AW208" s="13" t="s">
        <v>38</v>
      </c>
      <c r="AX208" s="13" t="s">
        <v>77</v>
      </c>
      <c r="AY208" s="235" t="s">
        <v>140</v>
      </c>
    </row>
    <row r="209" s="13" customFormat="1">
      <c r="A209" s="13"/>
      <c r="B209" s="225"/>
      <c r="C209" s="226"/>
      <c r="D209" s="219" t="s">
        <v>178</v>
      </c>
      <c r="E209" s="227" t="s">
        <v>75</v>
      </c>
      <c r="F209" s="228" t="s">
        <v>948</v>
      </c>
      <c r="G209" s="226"/>
      <c r="H209" s="229">
        <v>-7.6699999999999999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178</v>
      </c>
      <c r="AU209" s="235" t="s">
        <v>87</v>
      </c>
      <c r="AV209" s="13" t="s">
        <v>87</v>
      </c>
      <c r="AW209" s="13" t="s">
        <v>38</v>
      </c>
      <c r="AX209" s="13" t="s">
        <v>77</v>
      </c>
      <c r="AY209" s="235" t="s">
        <v>140</v>
      </c>
    </row>
    <row r="210" s="13" customFormat="1">
      <c r="A210" s="13"/>
      <c r="B210" s="225"/>
      <c r="C210" s="226"/>
      <c r="D210" s="219" t="s">
        <v>178</v>
      </c>
      <c r="E210" s="227" t="s">
        <v>75</v>
      </c>
      <c r="F210" s="228" t="s">
        <v>949</v>
      </c>
      <c r="G210" s="226"/>
      <c r="H210" s="229">
        <v>-7.8460000000000001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178</v>
      </c>
      <c r="AU210" s="235" t="s">
        <v>87</v>
      </c>
      <c r="AV210" s="13" t="s">
        <v>87</v>
      </c>
      <c r="AW210" s="13" t="s">
        <v>38</v>
      </c>
      <c r="AX210" s="13" t="s">
        <v>77</v>
      </c>
      <c r="AY210" s="235" t="s">
        <v>140</v>
      </c>
    </row>
    <row r="211" s="14" customFormat="1">
      <c r="A211" s="14"/>
      <c r="B211" s="236"/>
      <c r="C211" s="237"/>
      <c r="D211" s="219" t="s">
        <v>178</v>
      </c>
      <c r="E211" s="238" t="s">
        <v>75</v>
      </c>
      <c r="F211" s="239" t="s">
        <v>180</v>
      </c>
      <c r="G211" s="237"/>
      <c r="H211" s="240">
        <v>1231.777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178</v>
      </c>
      <c r="AU211" s="246" t="s">
        <v>87</v>
      </c>
      <c r="AV211" s="14" t="s">
        <v>157</v>
      </c>
      <c r="AW211" s="14" t="s">
        <v>38</v>
      </c>
      <c r="AX211" s="14" t="s">
        <v>77</v>
      </c>
      <c r="AY211" s="246" t="s">
        <v>140</v>
      </c>
    </row>
    <row r="212" s="13" customFormat="1">
      <c r="A212" s="13"/>
      <c r="B212" s="225"/>
      <c r="C212" s="226"/>
      <c r="D212" s="219" t="s">
        <v>178</v>
      </c>
      <c r="E212" s="227" t="s">
        <v>75</v>
      </c>
      <c r="F212" s="228" t="s">
        <v>976</v>
      </c>
      <c r="G212" s="226"/>
      <c r="H212" s="229">
        <v>-3.9940000000000002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178</v>
      </c>
      <c r="AU212" s="235" t="s">
        <v>87</v>
      </c>
      <c r="AV212" s="13" t="s">
        <v>87</v>
      </c>
      <c r="AW212" s="13" t="s">
        <v>38</v>
      </c>
      <c r="AX212" s="13" t="s">
        <v>77</v>
      </c>
      <c r="AY212" s="235" t="s">
        <v>140</v>
      </c>
    </row>
    <row r="213" s="13" customFormat="1">
      <c r="A213" s="13"/>
      <c r="B213" s="225"/>
      <c r="C213" s="226"/>
      <c r="D213" s="219" t="s">
        <v>178</v>
      </c>
      <c r="E213" s="227" t="s">
        <v>75</v>
      </c>
      <c r="F213" s="228" t="s">
        <v>977</v>
      </c>
      <c r="G213" s="226"/>
      <c r="H213" s="229">
        <v>-321.88400000000001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178</v>
      </c>
      <c r="AU213" s="235" t="s">
        <v>87</v>
      </c>
      <c r="AV213" s="13" t="s">
        <v>87</v>
      </c>
      <c r="AW213" s="13" t="s">
        <v>38</v>
      </c>
      <c r="AX213" s="13" t="s">
        <v>77</v>
      </c>
      <c r="AY213" s="235" t="s">
        <v>140</v>
      </c>
    </row>
    <row r="214" s="13" customFormat="1">
      <c r="A214" s="13"/>
      <c r="B214" s="225"/>
      <c r="C214" s="226"/>
      <c r="D214" s="219" t="s">
        <v>178</v>
      </c>
      <c r="E214" s="227" t="s">
        <v>75</v>
      </c>
      <c r="F214" s="228" t="s">
        <v>978</v>
      </c>
      <c r="G214" s="226"/>
      <c r="H214" s="229">
        <v>-62.259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178</v>
      </c>
      <c r="AU214" s="235" t="s">
        <v>87</v>
      </c>
      <c r="AV214" s="13" t="s">
        <v>87</v>
      </c>
      <c r="AW214" s="13" t="s">
        <v>38</v>
      </c>
      <c r="AX214" s="13" t="s">
        <v>77</v>
      </c>
      <c r="AY214" s="235" t="s">
        <v>140</v>
      </c>
    </row>
    <row r="215" s="13" customFormat="1">
      <c r="A215" s="13"/>
      <c r="B215" s="225"/>
      <c r="C215" s="226"/>
      <c r="D215" s="219" t="s">
        <v>178</v>
      </c>
      <c r="E215" s="227" t="s">
        <v>75</v>
      </c>
      <c r="F215" s="228" t="s">
        <v>979</v>
      </c>
      <c r="G215" s="226"/>
      <c r="H215" s="229">
        <v>-3.8220000000000001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178</v>
      </c>
      <c r="AU215" s="235" t="s">
        <v>87</v>
      </c>
      <c r="AV215" s="13" t="s">
        <v>87</v>
      </c>
      <c r="AW215" s="13" t="s">
        <v>38</v>
      </c>
      <c r="AX215" s="13" t="s">
        <v>77</v>
      </c>
      <c r="AY215" s="235" t="s">
        <v>140</v>
      </c>
    </row>
    <row r="216" s="13" customFormat="1">
      <c r="A216" s="13"/>
      <c r="B216" s="225"/>
      <c r="C216" s="226"/>
      <c r="D216" s="219" t="s">
        <v>178</v>
      </c>
      <c r="E216" s="227" t="s">
        <v>75</v>
      </c>
      <c r="F216" s="228" t="s">
        <v>961</v>
      </c>
      <c r="G216" s="226"/>
      <c r="H216" s="229">
        <v>-419.90899999999999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178</v>
      </c>
      <c r="AU216" s="235" t="s">
        <v>87</v>
      </c>
      <c r="AV216" s="13" t="s">
        <v>87</v>
      </c>
      <c r="AW216" s="13" t="s">
        <v>38</v>
      </c>
      <c r="AX216" s="13" t="s">
        <v>77</v>
      </c>
      <c r="AY216" s="235" t="s">
        <v>140</v>
      </c>
    </row>
    <row r="217" s="16" customFormat="1">
      <c r="A217" s="16"/>
      <c r="B217" s="257"/>
      <c r="C217" s="258"/>
      <c r="D217" s="219" t="s">
        <v>178</v>
      </c>
      <c r="E217" s="259" t="s">
        <v>75</v>
      </c>
      <c r="F217" s="260" t="s">
        <v>254</v>
      </c>
      <c r="G217" s="258"/>
      <c r="H217" s="261">
        <v>419.90899999999999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7" t="s">
        <v>178</v>
      </c>
      <c r="AU217" s="267" t="s">
        <v>87</v>
      </c>
      <c r="AV217" s="16" t="s">
        <v>147</v>
      </c>
      <c r="AW217" s="16" t="s">
        <v>38</v>
      </c>
      <c r="AX217" s="16" t="s">
        <v>85</v>
      </c>
      <c r="AY217" s="267" t="s">
        <v>140</v>
      </c>
    </row>
    <row r="218" s="2" customFormat="1" ht="16.5" customHeight="1">
      <c r="A218" s="40"/>
      <c r="B218" s="41"/>
      <c r="C218" s="268" t="s">
        <v>287</v>
      </c>
      <c r="D218" s="268" t="s">
        <v>334</v>
      </c>
      <c r="E218" s="269" t="s">
        <v>335</v>
      </c>
      <c r="F218" s="270" t="s">
        <v>336</v>
      </c>
      <c r="G218" s="271" t="s">
        <v>309</v>
      </c>
      <c r="H218" s="272">
        <v>839.81799999999998</v>
      </c>
      <c r="I218" s="273"/>
      <c r="J218" s="274">
        <f>ROUND(I218*H218,2)</f>
        <v>0</v>
      </c>
      <c r="K218" s="270" t="s">
        <v>146</v>
      </c>
      <c r="L218" s="275"/>
      <c r="M218" s="276" t="s">
        <v>75</v>
      </c>
      <c r="N218" s="277" t="s">
        <v>47</v>
      </c>
      <c r="O218" s="86"/>
      <c r="P218" s="215">
        <f>O218*H218</f>
        <v>0</v>
      </c>
      <c r="Q218" s="215">
        <v>1</v>
      </c>
      <c r="R218" s="215">
        <f>Q218*H218</f>
        <v>839.81799999999998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189</v>
      </c>
      <c r="AT218" s="217" t="s">
        <v>334</v>
      </c>
      <c r="AU218" s="217" t="s">
        <v>87</v>
      </c>
      <c r="AY218" s="19" t="s">
        <v>140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85</v>
      </c>
      <c r="BK218" s="218">
        <f>ROUND(I218*H218,2)</f>
        <v>0</v>
      </c>
      <c r="BL218" s="19" t="s">
        <v>147</v>
      </c>
      <c r="BM218" s="217" t="s">
        <v>980</v>
      </c>
    </row>
    <row r="219" s="2" customFormat="1">
      <c r="A219" s="40"/>
      <c r="B219" s="41"/>
      <c r="C219" s="42"/>
      <c r="D219" s="219" t="s">
        <v>149</v>
      </c>
      <c r="E219" s="42"/>
      <c r="F219" s="220" t="s">
        <v>336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149</v>
      </c>
      <c r="AU219" s="19" t="s">
        <v>87</v>
      </c>
    </row>
    <row r="220" s="13" customFormat="1">
      <c r="A220" s="13"/>
      <c r="B220" s="225"/>
      <c r="C220" s="226"/>
      <c r="D220" s="219" t="s">
        <v>178</v>
      </c>
      <c r="E220" s="227" t="s">
        <v>75</v>
      </c>
      <c r="F220" s="228" t="s">
        <v>981</v>
      </c>
      <c r="G220" s="226"/>
      <c r="H220" s="229">
        <v>839.81799999999998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178</v>
      </c>
      <c r="AU220" s="235" t="s">
        <v>87</v>
      </c>
      <c r="AV220" s="13" t="s">
        <v>87</v>
      </c>
      <c r="AW220" s="13" t="s">
        <v>38</v>
      </c>
      <c r="AX220" s="13" t="s">
        <v>85</v>
      </c>
      <c r="AY220" s="235" t="s">
        <v>140</v>
      </c>
    </row>
    <row r="221" s="2" customFormat="1" ht="16.5" customHeight="1">
      <c r="A221" s="40"/>
      <c r="B221" s="41"/>
      <c r="C221" s="206" t="s">
        <v>7</v>
      </c>
      <c r="D221" s="206" t="s">
        <v>142</v>
      </c>
      <c r="E221" s="207" t="s">
        <v>322</v>
      </c>
      <c r="F221" s="208" t="s">
        <v>323</v>
      </c>
      <c r="G221" s="209" t="s">
        <v>174</v>
      </c>
      <c r="H221" s="210">
        <v>419.90899999999999</v>
      </c>
      <c r="I221" s="211"/>
      <c r="J221" s="212">
        <f>ROUND(I221*H221,2)</f>
        <v>0</v>
      </c>
      <c r="K221" s="208" t="s">
        <v>146</v>
      </c>
      <c r="L221" s="46"/>
      <c r="M221" s="213" t="s">
        <v>75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147</v>
      </c>
      <c r="AT221" s="217" t="s">
        <v>142</v>
      </c>
      <c r="AU221" s="217" t="s">
        <v>87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147</v>
      </c>
      <c r="BM221" s="217" t="s">
        <v>982</v>
      </c>
    </row>
    <row r="222" s="2" customFormat="1">
      <c r="A222" s="40"/>
      <c r="B222" s="41"/>
      <c r="C222" s="42"/>
      <c r="D222" s="219" t="s">
        <v>149</v>
      </c>
      <c r="E222" s="42"/>
      <c r="F222" s="220" t="s">
        <v>325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149</v>
      </c>
      <c r="AU222" s="19" t="s">
        <v>87</v>
      </c>
    </row>
    <row r="223" s="2" customFormat="1">
      <c r="A223" s="40"/>
      <c r="B223" s="41"/>
      <c r="C223" s="42"/>
      <c r="D223" s="219" t="s">
        <v>151</v>
      </c>
      <c r="E223" s="42"/>
      <c r="F223" s="224" t="s">
        <v>326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151</v>
      </c>
      <c r="AU223" s="19" t="s">
        <v>87</v>
      </c>
    </row>
    <row r="224" s="2" customFormat="1" ht="16.5" customHeight="1">
      <c r="A224" s="40"/>
      <c r="B224" s="41"/>
      <c r="C224" s="206" t="s">
        <v>299</v>
      </c>
      <c r="D224" s="206" t="s">
        <v>142</v>
      </c>
      <c r="E224" s="207" t="s">
        <v>342</v>
      </c>
      <c r="F224" s="208" t="s">
        <v>343</v>
      </c>
      <c r="G224" s="209" t="s">
        <v>174</v>
      </c>
      <c r="H224" s="210">
        <v>321.88400000000001</v>
      </c>
      <c r="I224" s="211"/>
      <c r="J224" s="212">
        <f>ROUND(I224*H224,2)</f>
        <v>0</v>
      </c>
      <c r="K224" s="208" t="s">
        <v>146</v>
      </c>
      <c r="L224" s="46"/>
      <c r="M224" s="213" t="s">
        <v>75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147</v>
      </c>
      <c r="AT224" s="217" t="s">
        <v>142</v>
      </c>
      <c r="AU224" s="217" t="s">
        <v>87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147</v>
      </c>
      <c r="BM224" s="217" t="s">
        <v>983</v>
      </c>
    </row>
    <row r="225" s="2" customFormat="1">
      <c r="A225" s="40"/>
      <c r="B225" s="41"/>
      <c r="C225" s="42"/>
      <c r="D225" s="219" t="s">
        <v>149</v>
      </c>
      <c r="E225" s="42"/>
      <c r="F225" s="220" t="s">
        <v>345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149</v>
      </c>
      <c r="AU225" s="19" t="s">
        <v>87</v>
      </c>
    </row>
    <row r="226" s="2" customFormat="1">
      <c r="A226" s="40"/>
      <c r="B226" s="41"/>
      <c r="C226" s="42"/>
      <c r="D226" s="219" t="s">
        <v>151</v>
      </c>
      <c r="E226" s="42"/>
      <c r="F226" s="224" t="s">
        <v>346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151</v>
      </c>
      <c r="AU226" s="19" t="s">
        <v>87</v>
      </c>
    </row>
    <row r="227" s="13" customFormat="1">
      <c r="A227" s="13"/>
      <c r="B227" s="225"/>
      <c r="C227" s="226"/>
      <c r="D227" s="219" t="s">
        <v>178</v>
      </c>
      <c r="E227" s="227" t="s">
        <v>75</v>
      </c>
      <c r="F227" s="228" t="s">
        <v>984</v>
      </c>
      <c r="G227" s="226"/>
      <c r="H227" s="229">
        <v>361.07799999999997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178</v>
      </c>
      <c r="AU227" s="235" t="s">
        <v>87</v>
      </c>
      <c r="AV227" s="13" t="s">
        <v>87</v>
      </c>
      <c r="AW227" s="13" t="s">
        <v>38</v>
      </c>
      <c r="AX227" s="13" t="s">
        <v>77</v>
      </c>
      <c r="AY227" s="235" t="s">
        <v>140</v>
      </c>
    </row>
    <row r="228" s="13" customFormat="1">
      <c r="A228" s="13"/>
      <c r="B228" s="225"/>
      <c r="C228" s="226"/>
      <c r="D228" s="219" t="s">
        <v>178</v>
      </c>
      <c r="E228" s="227" t="s">
        <v>75</v>
      </c>
      <c r="F228" s="228" t="s">
        <v>985</v>
      </c>
      <c r="G228" s="226"/>
      <c r="H228" s="229">
        <v>-39.194000000000003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178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140</v>
      </c>
    </row>
    <row r="229" s="16" customFormat="1">
      <c r="A229" s="16"/>
      <c r="B229" s="257"/>
      <c r="C229" s="258"/>
      <c r="D229" s="219" t="s">
        <v>178</v>
      </c>
      <c r="E229" s="259" t="s">
        <v>75</v>
      </c>
      <c r="F229" s="260" t="s">
        <v>254</v>
      </c>
      <c r="G229" s="258"/>
      <c r="H229" s="261">
        <v>321.88400000000001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7" t="s">
        <v>178</v>
      </c>
      <c r="AU229" s="267" t="s">
        <v>87</v>
      </c>
      <c r="AV229" s="16" t="s">
        <v>147</v>
      </c>
      <c r="AW229" s="16" t="s">
        <v>38</v>
      </c>
      <c r="AX229" s="16" t="s">
        <v>85</v>
      </c>
      <c r="AY229" s="267" t="s">
        <v>140</v>
      </c>
    </row>
    <row r="230" s="2" customFormat="1" ht="16.5" customHeight="1">
      <c r="A230" s="40"/>
      <c r="B230" s="41"/>
      <c r="C230" s="268" t="s">
        <v>306</v>
      </c>
      <c r="D230" s="268" t="s">
        <v>334</v>
      </c>
      <c r="E230" s="269" t="s">
        <v>356</v>
      </c>
      <c r="F230" s="270" t="s">
        <v>357</v>
      </c>
      <c r="G230" s="271" t="s">
        <v>309</v>
      </c>
      <c r="H230" s="272">
        <v>643.76800000000003</v>
      </c>
      <c r="I230" s="273"/>
      <c r="J230" s="274">
        <f>ROUND(I230*H230,2)</f>
        <v>0</v>
      </c>
      <c r="K230" s="270" t="s">
        <v>146</v>
      </c>
      <c r="L230" s="275"/>
      <c r="M230" s="276" t="s">
        <v>75</v>
      </c>
      <c r="N230" s="277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189</v>
      </c>
      <c r="AT230" s="217" t="s">
        <v>334</v>
      </c>
      <c r="AU230" s="217" t="s">
        <v>87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147</v>
      </c>
      <c r="BM230" s="217" t="s">
        <v>986</v>
      </c>
    </row>
    <row r="231" s="2" customFormat="1">
      <c r="A231" s="40"/>
      <c r="B231" s="41"/>
      <c r="C231" s="42"/>
      <c r="D231" s="219" t="s">
        <v>149</v>
      </c>
      <c r="E231" s="42"/>
      <c r="F231" s="220" t="s">
        <v>357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149</v>
      </c>
      <c r="AU231" s="19" t="s">
        <v>87</v>
      </c>
    </row>
    <row r="232" s="13" customFormat="1">
      <c r="A232" s="13"/>
      <c r="B232" s="225"/>
      <c r="C232" s="226"/>
      <c r="D232" s="219" t="s">
        <v>178</v>
      </c>
      <c r="E232" s="227" t="s">
        <v>75</v>
      </c>
      <c r="F232" s="228" t="s">
        <v>987</v>
      </c>
      <c r="G232" s="226"/>
      <c r="H232" s="229">
        <v>643.76800000000003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178</v>
      </c>
      <c r="AU232" s="235" t="s">
        <v>87</v>
      </c>
      <c r="AV232" s="13" t="s">
        <v>87</v>
      </c>
      <c r="AW232" s="13" t="s">
        <v>38</v>
      </c>
      <c r="AX232" s="13" t="s">
        <v>85</v>
      </c>
      <c r="AY232" s="235" t="s">
        <v>140</v>
      </c>
    </row>
    <row r="233" s="2" customFormat="1" ht="16.5" customHeight="1">
      <c r="A233" s="40"/>
      <c r="B233" s="41"/>
      <c r="C233" s="206" t="s">
        <v>314</v>
      </c>
      <c r="D233" s="206" t="s">
        <v>142</v>
      </c>
      <c r="E233" s="207" t="s">
        <v>361</v>
      </c>
      <c r="F233" s="208" t="s">
        <v>362</v>
      </c>
      <c r="G233" s="209" t="s">
        <v>145</v>
      </c>
      <c r="H233" s="210">
        <v>56</v>
      </c>
      <c r="I233" s="211"/>
      <c r="J233" s="212">
        <f>ROUND(I233*H233,2)</f>
        <v>0</v>
      </c>
      <c r="K233" s="208" t="s">
        <v>75</v>
      </c>
      <c r="L233" s="46"/>
      <c r="M233" s="213" t="s">
        <v>75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147</v>
      </c>
      <c r="AT233" s="217" t="s">
        <v>142</v>
      </c>
      <c r="AU233" s="217" t="s">
        <v>87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147</v>
      </c>
      <c r="BM233" s="217" t="s">
        <v>988</v>
      </c>
    </row>
    <row r="234" s="2" customFormat="1">
      <c r="A234" s="40"/>
      <c r="B234" s="41"/>
      <c r="C234" s="42"/>
      <c r="D234" s="219" t="s">
        <v>149</v>
      </c>
      <c r="E234" s="42"/>
      <c r="F234" s="220" t="s">
        <v>362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149</v>
      </c>
      <c r="AU234" s="19" t="s">
        <v>87</v>
      </c>
    </row>
    <row r="235" s="12" customFormat="1" ht="22.8" customHeight="1">
      <c r="A235" s="12"/>
      <c r="B235" s="190"/>
      <c r="C235" s="191"/>
      <c r="D235" s="192" t="s">
        <v>76</v>
      </c>
      <c r="E235" s="204" t="s">
        <v>87</v>
      </c>
      <c r="F235" s="204" t="s">
        <v>364</v>
      </c>
      <c r="G235" s="191"/>
      <c r="H235" s="191"/>
      <c r="I235" s="194"/>
      <c r="J235" s="205">
        <f>BK235</f>
        <v>0</v>
      </c>
      <c r="K235" s="191"/>
      <c r="L235" s="196"/>
      <c r="M235" s="197"/>
      <c r="N235" s="198"/>
      <c r="O235" s="198"/>
      <c r="P235" s="199">
        <f>SUM(P236:P240)</f>
        <v>0</v>
      </c>
      <c r="Q235" s="198"/>
      <c r="R235" s="199">
        <f>SUM(R236:R240)</f>
        <v>0.24117799999999998</v>
      </c>
      <c r="S235" s="198"/>
      <c r="T235" s="200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85</v>
      </c>
      <c r="AT235" s="202" t="s">
        <v>76</v>
      </c>
      <c r="AU235" s="202" t="s">
        <v>85</v>
      </c>
      <c r="AY235" s="201" t="s">
        <v>140</v>
      </c>
      <c r="BK235" s="203">
        <f>SUM(BK236:BK240)</f>
        <v>0</v>
      </c>
    </row>
    <row r="236" s="2" customFormat="1" ht="16.5" customHeight="1">
      <c r="A236" s="40"/>
      <c r="B236" s="41"/>
      <c r="C236" s="206" t="s">
        <v>321</v>
      </c>
      <c r="D236" s="206" t="s">
        <v>142</v>
      </c>
      <c r="E236" s="207" t="s">
        <v>366</v>
      </c>
      <c r="F236" s="208" t="s">
        <v>367</v>
      </c>
      <c r="G236" s="209" t="s">
        <v>145</v>
      </c>
      <c r="H236" s="210">
        <v>492.19999999999999</v>
      </c>
      <c r="I236" s="211"/>
      <c r="J236" s="212">
        <f>ROUND(I236*H236,2)</f>
        <v>0</v>
      </c>
      <c r="K236" s="208" t="s">
        <v>146</v>
      </c>
      <c r="L236" s="46"/>
      <c r="M236" s="213" t="s">
        <v>75</v>
      </c>
      <c r="N236" s="214" t="s">
        <v>47</v>
      </c>
      <c r="O236" s="86"/>
      <c r="P236" s="215">
        <f>O236*H236</f>
        <v>0</v>
      </c>
      <c r="Q236" s="215">
        <v>0.00048999999999999998</v>
      </c>
      <c r="R236" s="215">
        <f>Q236*H236</f>
        <v>0.24117799999999998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147</v>
      </c>
      <c r="AT236" s="217" t="s">
        <v>142</v>
      </c>
      <c r="AU236" s="217" t="s">
        <v>87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147</v>
      </c>
      <c r="BM236" s="217" t="s">
        <v>989</v>
      </c>
    </row>
    <row r="237" s="2" customFormat="1">
      <c r="A237" s="40"/>
      <c r="B237" s="41"/>
      <c r="C237" s="42"/>
      <c r="D237" s="219" t="s">
        <v>149</v>
      </c>
      <c r="E237" s="42"/>
      <c r="F237" s="220" t="s">
        <v>369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149</v>
      </c>
      <c r="AU237" s="19" t="s">
        <v>87</v>
      </c>
    </row>
    <row r="238" s="2" customFormat="1">
      <c r="A238" s="40"/>
      <c r="B238" s="41"/>
      <c r="C238" s="42"/>
      <c r="D238" s="219" t="s">
        <v>151</v>
      </c>
      <c r="E238" s="42"/>
      <c r="F238" s="224" t="s">
        <v>370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87</v>
      </c>
    </row>
    <row r="239" s="13" customFormat="1">
      <c r="A239" s="13"/>
      <c r="B239" s="225"/>
      <c r="C239" s="226"/>
      <c r="D239" s="219" t="s">
        <v>178</v>
      </c>
      <c r="E239" s="227" t="s">
        <v>75</v>
      </c>
      <c r="F239" s="228" t="s">
        <v>990</v>
      </c>
      <c r="G239" s="226"/>
      <c r="H239" s="229">
        <v>492.19999999999999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178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140</v>
      </c>
    </row>
    <row r="240" s="16" customFormat="1">
      <c r="A240" s="16"/>
      <c r="B240" s="257"/>
      <c r="C240" s="258"/>
      <c r="D240" s="219" t="s">
        <v>178</v>
      </c>
      <c r="E240" s="259" t="s">
        <v>75</v>
      </c>
      <c r="F240" s="260" t="s">
        <v>254</v>
      </c>
      <c r="G240" s="258"/>
      <c r="H240" s="261">
        <v>492.19999999999999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7" t="s">
        <v>178</v>
      </c>
      <c r="AU240" s="267" t="s">
        <v>87</v>
      </c>
      <c r="AV240" s="16" t="s">
        <v>147</v>
      </c>
      <c r="AW240" s="16" t="s">
        <v>38</v>
      </c>
      <c r="AX240" s="16" t="s">
        <v>85</v>
      </c>
      <c r="AY240" s="267" t="s">
        <v>140</v>
      </c>
    </row>
    <row r="241" s="12" customFormat="1" ht="22.8" customHeight="1">
      <c r="A241" s="12"/>
      <c r="B241" s="190"/>
      <c r="C241" s="191"/>
      <c r="D241" s="192" t="s">
        <v>76</v>
      </c>
      <c r="E241" s="204" t="s">
        <v>157</v>
      </c>
      <c r="F241" s="204" t="s">
        <v>384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SUM(P242:P251)</f>
        <v>0</v>
      </c>
      <c r="Q241" s="198"/>
      <c r="R241" s="199">
        <f>SUM(R242:R251)</f>
        <v>0</v>
      </c>
      <c r="S241" s="198"/>
      <c r="T241" s="200">
        <f>SUM(T242:T251)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85</v>
      </c>
      <c r="AT241" s="202" t="s">
        <v>76</v>
      </c>
      <c r="AU241" s="202" t="s">
        <v>85</v>
      </c>
      <c r="AY241" s="201" t="s">
        <v>140</v>
      </c>
      <c r="BK241" s="203">
        <f>SUM(BK242:BK251)</f>
        <v>0</v>
      </c>
    </row>
    <row r="242" s="2" customFormat="1" ht="16.5" customHeight="1">
      <c r="A242" s="40"/>
      <c r="B242" s="41"/>
      <c r="C242" s="206" t="s">
        <v>333</v>
      </c>
      <c r="D242" s="206" t="s">
        <v>142</v>
      </c>
      <c r="E242" s="207" t="s">
        <v>991</v>
      </c>
      <c r="F242" s="208" t="s">
        <v>992</v>
      </c>
      <c r="G242" s="209" t="s">
        <v>145</v>
      </c>
      <c r="H242" s="210">
        <v>492.19999999999999</v>
      </c>
      <c r="I242" s="211"/>
      <c r="J242" s="212">
        <f>ROUND(I242*H242,2)</f>
        <v>0</v>
      </c>
      <c r="K242" s="208" t="s">
        <v>146</v>
      </c>
      <c r="L242" s="46"/>
      <c r="M242" s="213" t="s">
        <v>75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87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85</v>
      </c>
      <c r="BK242" s="218">
        <f>ROUND(I242*H242,2)</f>
        <v>0</v>
      </c>
      <c r="BL242" s="19" t="s">
        <v>147</v>
      </c>
      <c r="BM242" s="217" t="s">
        <v>993</v>
      </c>
    </row>
    <row r="243" s="2" customFormat="1">
      <c r="A243" s="40"/>
      <c r="B243" s="41"/>
      <c r="C243" s="42"/>
      <c r="D243" s="219" t="s">
        <v>149</v>
      </c>
      <c r="E243" s="42"/>
      <c r="F243" s="220" t="s">
        <v>994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149</v>
      </c>
      <c r="AU243" s="19" t="s">
        <v>87</v>
      </c>
    </row>
    <row r="244" s="2" customFormat="1">
      <c r="A244" s="40"/>
      <c r="B244" s="41"/>
      <c r="C244" s="42"/>
      <c r="D244" s="219" t="s">
        <v>151</v>
      </c>
      <c r="E244" s="42"/>
      <c r="F244" s="224" t="s">
        <v>995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151</v>
      </c>
      <c r="AU244" s="19" t="s">
        <v>87</v>
      </c>
    </row>
    <row r="245" s="13" customFormat="1">
      <c r="A245" s="13"/>
      <c r="B245" s="225"/>
      <c r="C245" s="226"/>
      <c r="D245" s="219" t="s">
        <v>178</v>
      </c>
      <c r="E245" s="227" t="s">
        <v>75</v>
      </c>
      <c r="F245" s="228" t="s">
        <v>990</v>
      </c>
      <c r="G245" s="226"/>
      <c r="H245" s="229">
        <v>492.19999999999999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178</v>
      </c>
      <c r="AU245" s="235" t="s">
        <v>87</v>
      </c>
      <c r="AV245" s="13" t="s">
        <v>87</v>
      </c>
      <c r="AW245" s="13" t="s">
        <v>38</v>
      </c>
      <c r="AX245" s="13" t="s">
        <v>77</v>
      </c>
      <c r="AY245" s="235" t="s">
        <v>140</v>
      </c>
    </row>
    <row r="246" s="16" customFormat="1">
      <c r="A246" s="16"/>
      <c r="B246" s="257"/>
      <c r="C246" s="258"/>
      <c r="D246" s="219" t="s">
        <v>178</v>
      </c>
      <c r="E246" s="259" t="s">
        <v>75</v>
      </c>
      <c r="F246" s="260" t="s">
        <v>254</v>
      </c>
      <c r="G246" s="258"/>
      <c r="H246" s="261">
        <v>492.19999999999999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7" t="s">
        <v>178</v>
      </c>
      <c r="AU246" s="267" t="s">
        <v>87</v>
      </c>
      <c r="AV246" s="16" t="s">
        <v>147</v>
      </c>
      <c r="AW246" s="16" t="s">
        <v>38</v>
      </c>
      <c r="AX246" s="16" t="s">
        <v>85</v>
      </c>
      <c r="AY246" s="267" t="s">
        <v>140</v>
      </c>
    </row>
    <row r="247" s="2" customFormat="1" ht="16.5" customHeight="1">
      <c r="A247" s="40"/>
      <c r="B247" s="41"/>
      <c r="C247" s="206" t="s">
        <v>339</v>
      </c>
      <c r="D247" s="206" t="s">
        <v>142</v>
      </c>
      <c r="E247" s="207" t="s">
        <v>996</v>
      </c>
      <c r="F247" s="208" t="s">
        <v>997</v>
      </c>
      <c r="G247" s="209" t="s">
        <v>145</v>
      </c>
      <c r="H247" s="210">
        <v>492.19999999999999</v>
      </c>
      <c r="I247" s="211"/>
      <c r="J247" s="212">
        <f>ROUND(I247*H247,2)</f>
        <v>0</v>
      </c>
      <c r="K247" s="208" t="s">
        <v>146</v>
      </c>
      <c r="L247" s="46"/>
      <c r="M247" s="213" t="s">
        <v>75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87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85</v>
      </c>
      <c r="BK247" s="218">
        <f>ROUND(I247*H247,2)</f>
        <v>0</v>
      </c>
      <c r="BL247" s="19" t="s">
        <v>147</v>
      </c>
      <c r="BM247" s="217" t="s">
        <v>998</v>
      </c>
    </row>
    <row r="248" s="2" customFormat="1">
      <c r="A248" s="40"/>
      <c r="B248" s="41"/>
      <c r="C248" s="42"/>
      <c r="D248" s="219" t="s">
        <v>149</v>
      </c>
      <c r="E248" s="42"/>
      <c r="F248" s="220" t="s">
        <v>999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149</v>
      </c>
      <c r="AU248" s="19" t="s">
        <v>87</v>
      </c>
    </row>
    <row r="249" s="2" customFormat="1">
      <c r="A249" s="40"/>
      <c r="B249" s="41"/>
      <c r="C249" s="42"/>
      <c r="D249" s="219" t="s">
        <v>151</v>
      </c>
      <c r="E249" s="42"/>
      <c r="F249" s="224" t="s">
        <v>1000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151</v>
      </c>
      <c r="AU249" s="19" t="s">
        <v>87</v>
      </c>
    </row>
    <row r="250" s="13" customFormat="1">
      <c r="A250" s="13"/>
      <c r="B250" s="225"/>
      <c r="C250" s="226"/>
      <c r="D250" s="219" t="s">
        <v>178</v>
      </c>
      <c r="E250" s="227" t="s">
        <v>75</v>
      </c>
      <c r="F250" s="228" t="s">
        <v>990</v>
      </c>
      <c r="G250" s="226"/>
      <c r="H250" s="229">
        <v>492.19999999999999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178</v>
      </c>
      <c r="AU250" s="235" t="s">
        <v>87</v>
      </c>
      <c r="AV250" s="13" t="s">
        <v>87</v>
      </c>
      <c r="AW250" s="13" t="s">
        <v>38</v>
      </c>
      <c r="AX250" s="13" t="s">
        <v>77</v>
      </c>
      <c r="AY250" s="235" t="s">
        <v>140</v>
      </c>
    </row>
    <row r="251" s="16" customFormat="1">
      <c r="A251" s="16"/>
      <c r="B251" s="257"/>
      <c r="C251" s="258"/>
      <c r="D251" s="219" t="s">
        <v>178</v>
      </c>
      <c r="E251" s="259" t="s">
        <v>75</v>
      </c>
      <c r="F251" s="260" t="s">
        <v>254</v>
      </c>
      <c r="G251" s="258"/>
      <c r="H251" s="261">
        <v>492.19999999999999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67" t="s">
        <v>178</v>
      </c>
      <c r="AU251" s="267" t="s">
        <v>87</v>
      </c>
      <c r="AV251" s="16" t="s">
        <v>147</v>
      </c>
      <c r="AW251" s="16" t="s">
        <v>38</v>
      </c>
      <c r="AX251" s="16" t="s">
        <v>85</v>
      </c>
      <c r="AY251" s="267" t="s">
        <v>140</v>
      </c>
    </row>
    <row r="252" s="12" customFormat="1" ht="22.8" customHeight="1">
      <c r="A252" s="12"/>
      <c r="B252" s="190"/>
      <c r="C252" s="191"/>
      <c r="D252" s="192" t="s">
        <v>76</v>
      </c>
      <c r="E252" s="204" t="s">
        <v>147</v>
      </c>
      <c r="F252" s="204" t="s">
        <v>409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SUM(P253:P290)</f>
        <v>0</v>
      </c>
      <c r="Q252" s="198"/>
      <c r="R252" s="199">
        <f>SUM(R253:R290)</f>
        <v>2.7160650400000002</v>
      </c>
      <c r="S252" s="198"/>
      <c r="T252" s="200">
        <f>SUM(T253:T290)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85</v>
      </c>
      <c r="AT252" s="202" t="s">
        <v>76</v>
      </c>
      <c r="AU252" s="202" t="s">
        <v>85</v>
      </c>
      <c r="AY252" s="201" t="s">
        <v>140</v>
      </c>
      <c r="BK252" s="203">
        <f>SUM(BK253:BK290)</f>
        <v>0</v>
      </c>
    </row>
    <row r="253" s="2" customFormat="1" ht="16.5" customHeight="1">
      <c r="A253" s="40"/>
      <c r="B253" s="41"/>
      <c r="C253" s="206" t="s">
        <v>341</v>
      </c>
      <c r="D253" s="206" t="s">
        <v>142</v>
      </c>
      <c r="E253" s="207" t="s">
        <v>411</v>
      </c>
      <c r="F253" s="208" t="s">
        <v>412</v>
      </c>
      <c r="G253" s="209" t="s">
        <v>174</v>
      </c>
      <c r="H253" s="210">
        <v>3.9940000000000002</v>
      </c>
      <c r="I253" s="211"/>
      <c r="J253" s="212">
        <f>ROUND(I253*H253,2)</f>
        <v>0</v>
      </c>
      <c r="K253" s="208" t="s">
        <v>146</v>
      </c>
      <c r="L253" s="46"/>
      <c r="M253" s="213" t="s">
        <v>75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87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85</v>
      </c>
      <c r="BK253" s="218">
        <f>ROUND(I253*H253,2)</f>
        <v>0</v>
      </c>
      <c r="BL253" s="19" t="s">
        <v>147</v>
      </c>
      <c r="BM253" s="217" t="s">
        <v>1001</v>
      </c>
    </row>
    <row r="254" s="2" customFormat="1">
      <c r="A254" s="40"/>
      <c r="B254" s="41"/>
      <c r="C254" s="42"/>
      <c r="D254" s="219" t="s">
        <v>149</v>
      </c>
      <c r="E254" s="42"/>
      <c r="F254" s="220" t="s">
        <v>414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149</v>
      </c>
      <c r="AU254" s="19" t="s">
        <v>87</v>
      </c>
    </row>
    <row r="255" s="2" customFormat="1">
      <c r="A255" s="40"/>
      <c r="B255" s="41"/>
      <c r="C255" s="42"/>
      <c r="D255" s="219" t="s">
        <v>151</v>
      </c>
      <c r="E255" s="42"/>
      <c r="F255" s="224" t="s">
        <v>415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151</v>
      </c>
      <c r="AU255" s="19" t="s">
        <v>87</v>
      </c>
    </row>
    <row r="256" s="13" customFormat="1">
      <c r="A256" s="13"/>
      <c r="B256" s="225"/>
      <c r="C256" s="226"/>
      <c r="D256" s="219" t="s">
        <v>178</v>
      </c>
      <c r="E256" s="227" t="s">
        <v>75</v>
      </c>
      <c r="F256" s="228" t="s">
        <v>1002</v>
      </c>
      <c r="G256" s="226"/>
      <c r="H256" s="229">
        <v>3.9940000000000002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178</v>
      </c>
      <c r="AU256" s="235" t="s">
        <v>87</v>
      </c>
      <c r="AV256" s="13" t="s">
        <v>87</v>
      </c>
      <c r="AW256" s="13" t="s">
        <v>38</v>
      </c>
      <c r="AX256" s="13" t="s">
        <v>77</v>
      </c>
      <c r="AY256" s="235" t="s">
        <v>140</v>
      </c>
    </row>
    <row r="257" s="16" customFormat="1">
      <c r="A257" s="16"/>
      <c r="B257" s="257"/>
      <c r="C257" s="258"/>
      <c r="D257" s="219" t="s">
        <v>178</v>
      </c>
      <c r="E257" s="259" t="s">
        <v>75</v>
      </c>
      <c r="F257" s="260" t="s">
        <v>254</v>
      </c>
      <c r="G257" s="258"/>
      <c r="H257" s="261">
        <v>3.9940000000000002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7" t="s">
        <v>178</v>
      </c>
      <c r="AU257" s="267" t="s">
        <v>87</v>
      </c>
      <c r="AV257" s="16" t="s">
        <v>147</v>
      </c>
      <c r="AW257" s="16" t="s">
        <v>38</v>
      </c>
      <c r="AX257" s="16" t="s">
        <v>85</v>
      </c>
      <c r="AY257" s="267" t="s">
        <v>140</v>
      </c>
    </row>
    <row r="258" s="2" customFormat="1" ht="16.5" customHeight="1">
      <c r="A258" s="40"/>
      <c r="B258" s="41"/>
      <c r="C258" s="206" t="s">
        <v>355</v>
      </c>
      <c r="D258" s="206" t="s">
        <v>142</v>
      </c>
      <c r="E258" s="207" t="s">
        <v>1003</v>
      </c>
      <c r="F258" s="208" t="s">
        <v>1004</v>
      </c>
      <c r="G258" s="209" t="s">
        <v>388</v>
      </c>
      <c r="H258" s="210">
        <v>7</v>
      </c>
      <c r="I258" s="211"/>
      <c r="J258" s="212">
        <f>ROUND(I258*H258,2)</f>
        <v>0</v>
      </c>
      <c r="K258" s="208" t="s">
        <v>146</v>
      </c>
      <c r="L258" s="46"/>
      <c r="M258" s="213" t="s">
        <v>75</v>
      </c>
      <c r="N258" s="214" t="s">
        <v>47</v>
      </c>
      <c r="O258" s="86"/>
      <c r="P258" s="215">
        <f>O258*H258</f>
        <v>0</v>
      </c>
      <c r="Q258" s="215">
        <v>0.0066</v>
      </c>
      <c r="R258" s="215">
        <f>Q258*H258</f>
        <v>0.046199999999999998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147</v>
      </c>
      <c r="AT258" s="217" t="s">
        <v>142</v>
      </c>
      <c r="AU258" s="217" t="s">
        <v>87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85</v>
      </c>
      <c r="BK258" s="218">
        <f>ROUND(I258*H258,2)</f>
        <v>0</v>
      </c>
      <c r="BL258" s="19" t="s">
        <v>147</v>
      </c>
      <c r="BM258" s="217" t="s">
        <v>1005</v>
      </c>
    </row>
    <row r="259" s="2" customFormat="1">
      <c r="A259" s="40"/>
      <c r="B259" s="41"/>
      <c r="C259" s="42"/>
      <c r="D259" s="219" t="s">
        <v>149</v>
      </c>
      <c r="E259" s="42"/>
      <c r="F259" s="220" t="s">
        <v>1006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149</v>
      </c>
      <c r="AU259" s="19" t="s">
        <v>87</v>
      </c>
    </row>
    <row r="260" s="2" customFormat="1">
      <c r="A260" s="40"/>
      <c r="B260" s="41"/>
      <c r="C260" s="42"/>
      <c r="D260" s="219" t="s">
        <v>151</v>
      </c>
      <c r="E260" s="42"/>
      <c r="F260" s="224" t="s">
        <v>1007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151</v>
      </c>
      <c r="AU260" s="19" t="s">
        <v>87</v>
      </c>
    </row>
    <row r="261" s="2" customFormat="1" ht="16.5" customHeight="1">
      <c r="A261" s="40"/>
      <c r="B261" s="41"/>
      <c r="C261" s="268" t="s">
        <v>360</v>
      </c>
      <c r="D261" s="268" t="s">
        <v>334</v>
      </c>
      <c r="E261" s="269" t="s">
        <v>1008</v>
      </c>
      <c r="F261" s="270" t="s">
        <v>1009</v>
      </c>
      <c r="G261" s="271" t="s">
        <v>388</v>
      </c>
      <c r="H261" s="272">
        <v>2</v>
      </c>
      <c r="I261" s="273"/>
      <c r="J261" s="274">
        <f>ROUND(I261*H261,2)</f>
        <v>0</v>
      </c>
      <c r="K261" s="270" t="s">
        <v>146</v>
      </c>
      <c r="L261" s="275"/>
      <c r="M261" s="276" t="s">
        <v>75</v>
      </c>
      <c r="N261" s="277" t="s">
        <v>47</v>
      </c>
      <c r="O261" s="86"/>
      <c r="P261" s="215">
        <f>O261*H261</f>
        <v>0</v>
      </c>
      <c r="Q261" s="215">
        <v>0.040000000000000001</v>
      </c>
      <c r="R261" s="215">
        <f>Q261*H261</f>
        <v>0.080000000000000002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502</v>
      </c>
      <c r="AT261" s="217" t="s">
        <v>334</v>
      </c>
      <c r="AU261" s="217" t="s">
        <v>87</v>
      </c>
      <c r="AY261" s="19" t="s">
        <v>140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85</v>
      </c>
      <c r="BK261" s="218">
        <f>ROUND(I261*H261,2)</f>
        <v>0</v>
      </c>
      <c r="BL261" s="19" t="s">
        <v>502</v>
      </c>
      <c r="BM261" s="217" t="s">
        <v>1010</v>
      </c>
    </row>
    <row r="262" s="2" customFormat="1">
      <c r="A262" s="40"/>
      <c r="B262" s="41"/>
      <c r="C262" s="42"/>
      <c r="D262" s="219" t="s">
        <v>149</v>
      </c>
      <c r="E262" s="42"/>
      <c r="F262" s="220" t="s">
        <v>1009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149</v>
      </c>
      <c r="AU262" s="19" t="s">
        <v>87</v>
      </c>
    </row>
    <row r="263" s="2" customFormat="1" ht="16.5" customHeight="1">
      <c r="A263" s="40"/>
      <c r="B263" s="41"/>
      <c r="C263" s="268" t="s">
        <v>365</v>
      </c>
      <c r="D263" s="268" t="s">
        <v>334</v>
      </c>
      <c r="E263" s="269" t="s">
        <v>1011</v>
      </c>
      <c r="F263" s="270" t="s">
        <v>1012</v>
      </c>
      <c r="G263" s="271" t="s">
        <v>388</v>
      </c>
      <c r="H263" s="272">
        <v>3</v>
      </c>
      <c r="I263" s="273"/>
      <c r="J263" s="274">
        <f>ROUND(I263*H263,2)</f>
        <v>0</v>
      </c>
      <c r="K263" s="270" t="s">
        <v>1013</v>
      </c>
      <c r="L263" s="275"/>
      <c r="M263" s="276" t="s">
        <v>75</v>
      </c>
      <c r="N263" s="277" t="s">
        <v>47</v>
      </c>
      <c r="O263" s="86"/>
      <c r="P263" s="215">
        <f>O263*H263</f>
        <v>0</v>
      </c>
      <c r="Q263" s="215">
        <v>0.050999999999999997</v>
      </c>
      <c r="R263" s="215">
        <f>Q263*H263</f>
        <v>0.153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502</v>
      </c>
      <c r="AT263" s="217" t="s">
        <v>334</v>
      </c>
      <c r="AU263" s="217" t="s">
        <v>87</v>
      </c>
      <c r="AY263" s="19" t="s">
        <v>140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85</v>
      </c>
      <c r="BK263" s="218">
        <f>ROUND(I263*H263,2)</f>
        <v>0</v>
      </c>
      <c r="BL263" s="19" t="s">
        <v>502</v>
      </c>
      <c r="BM263" s="217" t="s">
        <v>1014</v>
      </c>
    </row>
    <row r="264" s="2" customFormat="1">
      <c r="A264" s="40"/>
      <c r="B264" s="41"/>
      <c r="C264" s="42"/>
      <c r="D264" s="219" t="s">
        <v>149</v>
      </c>
      <c r="E264" s="42"/>
      <c r="F264" s="220" t="s">
        <v>1012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149</v>
      </c>
      <c r="AU264" s="19" t="s">
        <v>87</v>
      </c>
    </row>
    <row r="265" s="2" customFormat="1" ht="16.5" customHeight="1">
      <c r="A265" s="40"/>
      <c r="B265" s="41"/>
      <c r="C265" s="268" t="s">
        <v>377</v>
      </c>
      <c r="D265" s="268" t="s">
        <v>334</v>
      </c>
      <c r="E265" s="269" t="s">
        <v>1015</v>
      </c>
      <c r="F265" s="270" t="s">
        <v>1016</v>
      </c>
      <c r="G265" s="271" t="s">
        <v>388</v>
      </c>
      <c r="H265" s="272">
        <v>2</v>
      </c>
      <c r="I265" s="273"/>
      <c r="J265" s="274">
        <f>ROUND(I265*H265,2)</f>
        <v>0</v>
      </c>
      <c r="K265" s="270" t="s">
        <v>146</v>
      </c>
      <c r="L265" s="275"/>
      <c r="M265" s="276" t="s">
        <v>75</v>
      </c>
      <c r="N265" s="277" t="s">
        <v>47</v>
      </c>
      <c r="O265" s="86"/>
      <c r="P265" s="215">
        <f>O265*H265</f>
        <v>0</v>
      </c>
      <c r="Q265" s="215">
        <v>0.068000000000000005</v>
      </c>
      <c r="R265" s="215">
        <f>Q265*H265</f>
        <v>0.13600000000000001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502</v>
      </c>
      <c r="AT265" s="217" t="s">
        <v>334</v>
      </c>
      <c r="AU265" s="217" t="s">
        <v>87</v>
      </c>
      <c r="AY265" s="19" t="s">
        <v>140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85</v>
      </c>
      <c r="BK265" s="218">
        <f>ROUND(I265*H265,2)</f>
        <v>0</v>
      </c>
      <c r="BL265" s="19" t="s">
        <v>502</v>
      </c>
      <c r="BM265" s="217" t="s">
        <v>1017</v>
      </c>
    </row>
    <row r="266" s="2" customFormat="1">
      <c r="A266" s="40"/>
      <c r="B266" s="41"/>
      <c r="C266" s="42"/>
      <c r="D266" s="219" t="s">
        <v>149</v>
      </c>
      <c r="E266" s="42"/>
      <c r="F266" s="220" t="s">
        <v>1016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149</v>
      </c>
      <c r="AU266" s="19" t="s">
        <v>87</v>
      </c>
    </row>
    <row r="267" s="2" customFormat="1" ht="16.5" customHeight="1">
      <c r="A267" s="40"/>
      <c r="B267" s="41"/>
      <c r="C267" s="206" t="s">
        <v>385</v>
      </c>
      <c r="D267" s="206" t="s">
        <v>142</v>
      </c>
      <c r="E267" s="207" t="s">
        <v>1018</v>
      </c>
      <c r="F267" s="208" t="s">
        <v>1019</v>
      </c>
      <c r="G267" s="209" t="s">
        <v>388</v>
      </c>
      <c r="H267" s="210">
        <v>7</v>
      </c>
      <c r="I267" s="211"/>
      <c r="J267" s="212">
        <f>ROUND(I267*H267,2)</f>
        <v>0</v>
      </c>
      <c r="K267" s="208" t="s">
        <v>146</v>
      </c>
      <c r="L267" s="46"/>
      <c r="M267" s="213" t="s">
        <v>75</v>
      </c>
      <c r="N267" s="214" t="s">
        <v>47</v>
      </c>
      <c r="O267" s="86"/>
      <c r="P267" s="215">
        <f>O267*H267</f>
        <v>0</v>
      </c>
      <c r="Q267" s="215">
        <v>0.0066</v>
      </c>
      <c r="R267" s="215">
        <f>Q267*H267</f>
        <v>0.046199999999999998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147</v>
      </c>
      <c r="AT267" s="217" t="s">
        <v>142</v>
      </c>
      <c r="AU267" s="217" t="s">
        <v>87</v>
      </c>
      <c r="AY267" s="19" t="s">
        <v>140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85</v>
      </c>
      <c r="BK267" s="218">
        <f>ROUND(I267*H267,2)</f>
        <v>0</v>
      </c>
      <c r="BL267" s="19" t="s">
        <v>147</v>
      </c>
      <c r="BM267" s="217" t="s">
        <v>1020</v>
      </c>
    </row>
    <row r="268" s="2" customFormat="1">
      <c r="A268" s="40"/>
      <c r="B268" s="41"/>
      <c r="C268" s="42"/>
      <c r="D268" s="219" t="s">
        <v>149</v>
      </c>
      <c r="E268" s="42"/>
      <c r="F268" s="220" t="s">
        <v>1021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149</v>
      </c>
      <c r="AU268" s="19" t="s">
        <v>87</v>
      </c>
    </row>
    <row r="269" s="2" customFormat="1">
      <c r="A269" s="40"/>
      <c r="B269" s="41"/>
      <c r="C269" s="42"/>
      <c r="D269" s="219" t="s">
        <v>151</v>
      </c>
      <c r="E269" s="42"/>
      <c r="F269" s="224" t="s">
        <v>1007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151</v>
      </c>
      <c r="AU269" s="19" t="s">
        <v>87</v>
      </c>
    </row>
    <row r="270" s="2" customFormat="1" ht="16.5" customHeight="1">
      <c r="A270" s="40"/>
      <c r="B270" s="41"/>
      <c r="C270" s="268" t="s">
        <v>390</v>
      </c>
      <c r="D270" s="268" t="s">
        <v>334</v>
      </c>
      <c r="E270" s="269" t="s">
        <v>1022</v>
      </c>
      <c r="F270" s="270" t="s">
        <v>1023</v>
      </c>
      <c r="G270" s="271" t="s">
        <v>388</v>
      </c>
      <c r="H270" s="272">
        <v>7</v>
      </c>
      <c r="I270" s="273"/>
      <c r="J270" s="274">
        <f>ROUND(I270*H270,2)</f>
        <v>0</v>
      </c>
      <c r="K270" s="270" t="s">
        <v>146</v>
      </c>
      <c r="L270" s="275"/>
      <c r="M270" s="276" t="s">
        <v>75</v>
      </c>
      <c r="N270" s="277" t="s">
        <v>47</v>
      </c>
      <c r="O270" s="86"/>
      <c r="P270" s="215">
        <f>O270*H270</f>
        <v>0</v>
      </c>
      <c r="Q270" s="215">
        <v>0.081000000000000003</v>
      </c>
      <c r="R270" s="215">
        <f>Q270*H270</f>
        <v>0.56700000000000006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189</v>
      </c>
      <c r="AT270" s="217" t="s">
        <v>334</v>
      </c>
      <c r="AU270" s="217" t="s">
        <v>87</v>
      </c>
      <c r="AY270" s="19" t="s">
        <v>140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147</v>
      </c>
      <c r="BM270" s="217" t="s">
        <v>1024</v>
      </c>
    </row>
    <row r="271" s="2" customFormat="1">
      <c r="A271" s="40"/>
      <c r="B271" s="41"/>
      <c r="C271" s="42"/>
      <c r="D271" s="219" t="s">
        <v>149</v>
      </c>
      <c r="E271" s="42"/>
      <c r="F271" s="220" t="s">
        <v>1023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149</v>
      </c>
      <c r="AU271" s="19" t="s">
        <v>87</v>
      </c>
    </row>
    <row r="272" s="2" customFormat="1" ht="16.5" customHeight="1">
      <c r="A272" s="40"/>
      <c r="B272" s="41"/>
      <c r="C272" s="206" t="s">
        <v>396</v>
      </c>
      <c r="D272" s="206" t="s">
        <v>142</v>
      </c>
      <c r="E272" s="207" t="s">
        <v>1025</v>
      </c>
      <c r="F272" s="208" t="s">
        <v>1026</v>
      </c>
      <c r="G272" s="209" t="s">
        <v>174</v>
      </c>
      <c r="H272" s="210">
        <v>3.8220000000000001</v>
      </c>
      <c r="I272" s="211"/>
      <c r="J272" s="212">
        <f>ROUND(I272*H272,2)</f>
        <v>0</v>
      </c>
      <c r="K272" s="208" t="s">
        <v>146</v>
      </c>
      <c r="L272" s="46"/>
      <c r="M272" s="213" t="s">
        <v>75</v>
      </c>
      <c r="N272" s="214" t="s">
        <v>47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147</v>
      </c>
      <c r="AT272" s="217" t="s">
        <v>142</v>
      </c>
      <c r="AU272" s="217" t="s">
        <v>87</v>
      </c>
      <c r="AY272" s="19" t="s">
        <v>140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85</v>
      </c>
      <c r="BK272" s="218">
        <f>ROUND(I272*H272,2)</f>
        <v>0</v>
      </c>
      <c r="BL272" s="19" t="s">
        <v>147</v>
      </c>
      <c r="BM272" s="217" t="s">
        <v>1027</v>
      </c>
    </row>
    <row r="273" s="2" customFormat="1">
      <c r="A273" s="40"/>
      <c r="B273" s="41"/>
      <c r="C273" s="42"/>
      <c r="D273" s="219" t="s">
        <v>149</v>
      </c>
      <c r="E273" s="42"/>
      <c r="F273" s="220" t="s">
        <v>1028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149</v>
      </c>
      <c r="AU273" s="19" t="s">
        <v>87</v>
      </c>
    </row>
    <row r="274" s="2" customFormat="1">
      <c r="A274" s="40"/>
      <c r="B274" s="41"/>
      <c r="C274" s="42"/>
      <c r="D274" s="219" t="s">
        <v>151</v>
      </c>
      <c r="E274" s="42"/>
      <c r="F274" s="224" t="s">
        <v>435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151</v>
      </c>
      <c r="AU274" s="19" t="s">
        <v>87</v>
      </c>
    </row>
    <row r="275" s="13" customFormat="1">
      <c r="A275" s="13"/>
      <c r="B275" s="225"/>
      <c r="C275" s="226"/>
      <c r="D275" s="219" t="s">
        <v>178</v>
      </c>
      <c r="E275" s="227" t="s">
        <v>75</v>
      </c>
      <c r="F275" s="228" t="s">
        <v>1029</v>
      </c>
      <c r="G275" s="226"/>
      <c r="H275" s="229">
        <v>3.8220000000000001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178</v>
      </c>
      <c r="AU275" s="235" t="s">
        <v>87</v>
      </c>
      <c r="AV275" s="13" t="s">
        <v>87</v>
      </c>
      <c r="AW275" s="13" t="s">
        <v>38</v>
      </c>
      <c r="AX275" s="13" t="s">
        <v>77</v>
      </c>
      <c r="AY275" s="235" t="s">
        <v>140</v>
      </c>
    </row>
    <row r="276" s="16" customFormat="1">
      <c r="A276" s="16"/>
      <c r="B276" s="257"/>
      <c r="C276" s="258"/>
      <c r="D276" s="219" t="s">
        <v>178</v>
      </c>
      <c r="E276" s="259" t="s">
        <v>75</v>
      </c>
      <c r="F276" s="260" t="s">
        <v>254</v>
      </c>
      <c r="G276" s="258"/>
      <c r="H276" s="261">
        <v>3.8220000000000001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7" t="s">
        <v>178</v>
      </c>
      <c r="AU276" s="267" t="s">
        <v>87</v>
      </c>
      <c r="AV276" s="16" t="s">
        <v>147</v>
      </c>
      <c r="AW276" s="16" t="s">
        <v>38</v>
      </c>
      <c r="AX276" s="16" t="s">
        <v>85</v>
      </c>
      <c r="AY276" s="267" t="s">
        <v>140</v>
      </c>
    </row>
    <row r="277" s="2" customFormat="1" ht="16.5" customHeight="1">
      <c r="A277" s="40"/>
      <c r="B277" s="41"/>
      <c r="C277" s="206" t="s">
        <v>403</v>
      </c>
      <c r="D277" s="206" t="s">
        <v>142</v>
      </c>
      <c r="E277" s="207" t="s">
        <v>1030</v>
      </c>
      <c r="F277" s="208" t="s">
        <v>1031</v>
      </c>
      <c r="G277" s="209" t="s">
        <v>174</v>
      </c>
      <c r="H277" s="210">
        <v>62.259</v>
      </c>
      <c r="I277" s="211"/>
      <c r="J277" s="212">
        <f>ROUND(I277*H277,2)</f>
        <v>0</v>
      </c>
      <c r="K277" s="208" t="s">
        <v>146</v>
      </c>
      <c r="L277" s="46"/>
      <c r="M277" s="213" t="s">
        <v>75</v>
      </c>
      <c r="N277" s="214" t="s">
        <v>47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147</v>
      </c>
      <c r="AT277" s="217" t="s">
        <v>142</v>
      </c>
      <c r="AU277" s="217" t="s">
        <v>87</v>
      </c>
      <c r="AY277" s="19" t="s">
        <v>140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85</v>
      </c>
      <c r="BK277" s="218">
        <f>ROUND(I277*H277,2)</f>
        <v>0</v>
      </c>
      <c r="BL277" s="19" t="s">
        <v>147</v>
      </c>
      <c r="BM277" s="217" t="s">
        <v>1032</v>
      </c>
    </row>
    <row r="278" s="2" customFormat="1">
      <c r="A278" s="40"/>
      <c r="B278" s="41"/>
      <c r="C278" s="42"/>
      <c r="D278" s="219" t="s">
        <v>149</v>
      </c>
      <c r="E278" s="42"/>
      <c r="F278" s="220" t="s">
        <v>1033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149</v>
      </c>
      <c r="AU278" s="19" t="s">
        <v>87</v>
      </c>
    </row>
    <row r="279" s="2" customFormat="1">
      <c r="A279" s="40"/>
      <c r="B279" s="41"/>
      <c r="C279" s="42"/>
      <c r="D279" s="219" t="s">
        <v>151</v>
      </c>
      <c r="E279" s="42"/>
      <c r="F279" s="224" t="s">
        <v>435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151</v>
      </c>
      <c r="AU279" s="19" t="s">
        <v>87</v>
      </c>
    </row>
    <row r="280" s="13" customFormat="1">
      <c r="A280" s="13"/>
      <c r="B280" s="225"/>
      <c r="C280" s="226"/>
      <c r="D280" s="219" t="s">
        <v>178</v>
      </c>
      <c r="E280" s="227" t="s">
        <v>75</v>
      </c>
      <c r="F280" s="228" t="s">
        <v>1034</v>
      </c>
      <c r="G280" s="226"/>
      <c r="H280" s="229">
        <v>71.757999999999996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178</v>
      </c>
      <c r="AU280" s="235" t="s">
        <v>87</v>
      </c>
      <c r="AV280" s="13" t="s">
        <v>87</v>
      </c>
      <c r="AW280" s="13" t="s">
        <v>38</v>
      </c>
      <c r="AX280" s="13" t="s">
        <v>77</v>
      </c>
      <c r="AY280" s="235" t="s">
        <v>140</v>
      </c>
    </row>
    <row r="281" s="13" customFormat="1">
      <c r="A281" s="13"/>
      <c r="B281" s="225"/>
      <c r="C281" s="226"/>
      <c r="D281" s="219" t="s">
        <v>178</v>
      </c>
      <c r="E281" s="227" t="s">
        <v>75</v>
      </c>
      <c r="F281" s="228" t="s">
        <v>1035</v>
      </c>
      <c r="G281" s="226"/>
      <c r="H281" s="229">
        <v>-9.4990000000000006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178</v>
      </c>
      <c r="AU281" s="235" t="s">
        <v>87</v>
      </c>
      <c r="AV281" s="13" t="s">
        <v>87</v>
      </c>
      <c r="AW281" s="13" t="s">
        <v>38</v>
      </c>
      <c r="AX281" s="13" t="s">
        <v>77</v>
      </c>
      <c r="AY281" s="235" t="s">
        <v>140</v>
      </c>
    </row>
    <row r="282" s="14" customFormat="1">
      <c r="A282" s="14"/>
      <c r="B282" s="236"/>
      <c r="C282" s="237"/>
      <c r="D282" s="219" t="s">
        <v>178</v>
      </c>
      <c r="E282" s="238" t="s">
        <v>75</v>
      </c>
      <c r="F282" s="239" t="s">
        <v>180</v>
      </c>
      <c r="G282" s="237"/>
      <c r="H282" s="240">
        <v>62.259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178</v>
      </c>
      <c r="AU282" s="246" t="s">
        <v>87</v>
      </c>
      <c r="AV282" s="14" t="s">
        <v>157</v>
      </c>
      <c r="AW282" s="14" t="s">
        <v>38</v>
      </c>
      <c r="AX282" s="14" t="s">
        <v>85</v>
      </c>
      <c r="AY282" s="246" t="s">
        <v>140</v>
      </c>
    </row>
    <row r="283" s="2" customFormat="1" ht="16.5" customHeight="1">
      <c r="A283" s="40"/>
      <c r="B283" s="41"/>
      <c r="C283" s="206" t="s">
        <v>410</v>
      </c>
      <c r="D283" s="206" t="s">
        <v>142</v>
      </c>
      <c r="E283" s="207" t="s">
        <v>1036</v>
      </c>
      <c r="F283" s="208" t="s">
        <v>454</v>
      </c>
      <c r="G283" s="209" t="s">
        <v>218</v>
      </c>
      <c r="H283" s="210">
        <v>246.19200000000001</v>
      </c>
      <c r="I283" s="211"/>
      <c r="J283" s="212">
        <f>ROUND(I283*H283,2)</f>
        <v>0</v>
      </c>
      <c r="K283" s="208" t="s">
        <v>146</v>
      </c>
      <c r="L283" s="46"/>
      <c r="M283" s="213" t="s">
        <v>75</v>
      </c>
      <c r="N283" s="214" t="s">
        <v>47</v>
      </c>
      <c r="O283" s="86"/>
      <c r="P283" s="215">
        <f>O283*H283</f>
        <v>0</v>
      </c>
      <c r="Q283" s="215">
        <v>0.0063200000000000001</v>
      </c>
      <c r="R283" s="215">
        <f>Q283*H283</f>
        <v>1.55593344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147</v>
      </c>
      <c r="AT283" s="217" t="s">
        <v>142</v>
      </c>
      <c r="AU283" s="217" t="s">
        <v>87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85</v>
      </c>
      <c r="BK283" s="218">
        <f>ROUND(I283*H283,2)</f>
        <v>0</v>
      </c>
      <c r="BL283" s="19" t="s">
        <v>147</v>
      </c>
      <c r="BM283" s="217" t="s">
        <v>1037</v>
      </c>
    </row>
    <row r="284" s="2" customFormat="1">
      <c r="A284" s="40"/>
      <c r="B284" s="41"/>
      <c r="C284" s="42"/>
      <c r="D284" s="219" t="s">
        <v>149</v>
      </c>
      <c r="E284" s="42"/>
      <c r="F284" s="220" t="s">
        <v>456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149</v>
      </c>
      <c r="AU284" s="19" t="s">
        <v>87</v>
      </c>
    </row>
    <row r="285" s="13" customFormat="1">
      <c r="A285" s="13"/>
      <c r="B285" s="225"/>
      <c r="C285" s="226"/>
      <c r="D285" s="219" t="s">
        <v>178</v>
      </c>
      <c r="E285" s="227" t="s">
        <v>75</v>
      </c>
      <c r="F285" s="228" t="s">
        <v>1038</v>
      </c>
      <c r="G285" s="226"/>
      <c r="H285" s="229">
        <v>235.27199999999999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178</v>
      </c>
      <c r="AU285" s="235" t="s">
        <v>87</v>
      </c>
      <c r="AV285" s="13" t="s">
        <v>87</v>
      </c>
      <c r="AW285" s="13" t="s">
        <v>38</v>
      </c>
      <c r="AX285" s="13" t="s">
        <v>77</v>
      </c>
      <c r="AY285" s="235" t="s">
        <v>140</v>
      </c>
    </row>
    <row r="286" s="13" customFormat="1">
      <c r="A286" s="13"/>
      <c r="B286" s="225"/>
      <c r="C286" s="226"/>
      <c r="D286" s="219" t="s">
        <v>178</v>
      </c>
      <c r="E286" s="227" t="s">
        <v>75</v>
      </c>
      <c r="F286" s="228" t="s">
        <v>1039</v>
      </c>
      <c r="G286" s="226"/>
      <c r="H286" s="229">
        <v>10.92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178</v>
      </c>
      <c r="AU286" s="235" t="s">
        <v>87</v>
      </c>
      <c r="AV286" s="13" t="s">
        <v>87</v>
      </c>
      <c r="AW286" s="13" t="s">
        <v>38</v>
      </c>
      <c r="AX286" s="13" t="s">
        <v>77</v>
      </c>
      <c r="AY286" s="235" t="s">
        <v>140</v>
      </c>
    </row>
    <row r="287" s="16" customFormat="1">
      <c r="A287" s="16"/>
      <c r="B287" s="257"/>
      <c r="C287" s="258"/>
      <c r="D287" s="219" t="s">
        <v>178</v>
      </c>
      <c r="E287" s="259" t="s">
        <v>75</v>
      </c>
      <c r="F287" s="260" t="s">
        <v>254</v>
      </c>
      <c r="G287" s="258"/>
      <c r="H287" s="261">
        <v>246.19200000000001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67" t="s">
        <v>178</v>
      </c>
      <c r="AU287" s="267" t="s">
        <v>87</v>
      </c>
      <c r="AV287" s="16" t="s">
        <v>147</v>
      </c>
      <c r="AW287" s="16" t="s">
        <v>38</v>
      </c>
      <c r="AX287" s="16" t="s">
        <v>85</v>
      </c>
      <c r="AY287" s="267" t="s">
        <v>140</v>
      </c>
    </row>
    <row r="288" s="2" customFormat="1" ht="16.5" customHeight="1">
      <c r="A288" s="40"/>
      <c r="B288" s="41"/>
      <c r="C288" s="206" t="s">
        <v>417</v>
      </c>
      <c r="D288" s="206" t="s">
        <v>142</v>
      </c>
      <c r="E288" s="207" t="s">
        <v>1040</v>
      </c>
      <c r="F288" s="208" t="s">
        <v>1041</v>
      </c>
      <c r="G288" s="209" t="s">
        <v>309</v>
      </c>
      <c r="H288" s="210">
        <v>0.154</v>
      </c>
      <c r="I288" s="211"/>
      <c r="J288" s="212">
        <f>ROUND(I288*H288,2)</f>
        <v>0</v>
      </c>
      <c r="K288" s="208" t="s">
        <v>146</v>
      </c>
      <c r="L288" s="46"/>
      <c r="M288" s="213" t="s">
        <v>75</v>
      </c>
      <c r="N288" s="214" t="s">
        <v>47</v>
      </c>
      <c r="O288" s="86"/>
      <c r="P288" s="215">
        <f>O288*H288</f>
        <v>0</v>
      </c>
      <c r="Q288" s="215">
        <v>0.85540000000000005</v>
      </c>
      <c r="R288" s="215">
        <f>Q288*H288</f>
        <v>0.1317316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147</v>
      </c>
      <c r="AT288" s="217" t="s">
        <v>142</v>
      </c>
      <c r="AU288" s="217" t="s">
        <v>87</v>
      </c>
      <c r="AY288" s="19" t="s">
        <v>140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85</v>
      </c>
      <c r="BK288" s="218">
        <f>ROUND(I288*H288,2)</f>
        <v>0</v>
      </c>
      <c r="BL288" s="19" t="s">
        <v>147</v>
      </c>
      <c r="BM288" s="217" t="s">
        <v>1042</v>
      </c>
    </row>
    <row r="289" s="2" customFormat="1">
      <c r="A289" s="40"/>
      <c r="B289" s="41"/>
      <c r="C289" s="42"/>
      <c r="D289" s="219" t="s">
        <v>149</v>
      </c>
      <c r="E289" s="42"/>
      <c r="F289" s="220" t="s">
        <v>1043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149</v>
      </c>
      <c r="AU289" s="19" t="s">
        <v>87</v>
      </c>
    </row>
    <row r="290" s="13" customFormat="1">
      <c r="A290" s="13"/>
      <c r="B290" s="225"/>
      <c r="C290" s="226"/>
      <c r="D290" s="219" t="s">
        <v>178</v>
      </c>
      <c r="E290" s="227" t="s">
        <v>75</v>
      </c>
      <c r="F290" s="228" t="s">
        <v>1044</v>
      </c>
      <c r="G290" s="226"/>
      <c r="H290" s="229">
        <v>0.154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178</v>
      </c>
      <c r="AU290" s="235" t="s">
        <v>87</v>
      </c>
      <c r="AV290" s="13" t="s">
        <v>87</v>
      </c>
      <c r="AW290" s="13" t="s">
        <v>38</v>
      </c>
      <c r="AX290" s="13" t="s">
        <v>85</v>
      </c>
      <c r="AY290" s="235" t="s">
        <v>140</v>
      </c>
    </row>
    <row r="291" s="12" customFormat="1" ht="22.8" customHeight="1">
      <c r="A291" s="12"/>
      <c r="B291" s="190"/>
      <c r="C291" s="191"/>
      <c r="D291" s="192" t="s">
        <v>76</v>
      </c>
      <c r="E291" s="204" t="s">
        <v>189</v>
      </c>
      <c r="F291" s="204" t="s">
        <v>479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SUM(P292:P350)</f>
        <v>0</v>
      </c>
      <c r="Q291" s="198"/>
      <c r="R291" s="199">
        <f>SUM(R292:R350)</f>
        <v>81.78909800000001</v>
      </c>
      <c r="S291" s="198"/>
      <c r="T291" s="200">
        <f>SUM(T292:T350)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85</v>
      </c>
      <c r="AT291" s="202" t="s">
        <v>76</v>
      </c>
      <c r="AU291" s="202" t="s">
        <v>85</v>
      </c>
      <c r="AY291" s="201" t="s">
        <v>140</v>
      </c>
      <c r="BK291" s="203">
        <f>SUM(BK292:BK350)</f>
        <v>0</v>
      </c>
    </row>
    <row r="292" s="2" customFormat="1" ht="21.75" customHeight="1">
      <c r="A292" s="40"/>
      <c r="B292" s="41"/>
      <c r="C292" s="206" t="s">
        <v>430</v>
      </c>
      <c r="D292" s="206" t="s">
        <v>142</v>
      </c>
      <c r="E292" s="207" t="s">
        <v>1045</v>
      </c>
      <c r="F292" s="208" t="s">
        <v>1046</v>
      </c>
      <c r="G292" s="209" t="s">
        <v>145</v>
      </c>
      <c r="H292" s="210">
        <v>492.19999999999999</v>
      </c>
      <c r="I292" s="211"/>
      <c r="J292" s="212">
        <f>ROUND(I292*H292,2)</f>
        <v>0</v>
      </c>
      <c r="K292" s="208" t="s">
        <v>146</v>
      </c>
      <c r="L292" s="46"/>
      <c r="M292" s="213" t="s">
        <v>75</v>
      </c>
      <c r="N292" s="214" t="s">
        <v>47</v>
      </c>
      <c r="O292" s="86"/>
      <c r="P292" s="215">
        <f>O292*H292</f>
        <v>0</v>
      </c>
      <c r="Q292" s="215">
        <v>8.0000000000000007E-05</v>
      </c>
      <c r="R292" s="215">
        <f>Q292*H292</f>
        <v>0.039376000000000001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147</v>
      </c>
      <c r="AT292" s="217" t="s">
        <v>142</v>
      </c>
      <c r="AU292" s="217" t="s">
        <v>87</v>
      </c>
      <c r="AY292" s="19" t="s">
        <v>140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85</v>
      </c>
      <c r="BK292" s="218">
        <f>ROUND(I292*H292,2)</f>
        <v>0</v>
      </c>
      <c r="BL292" s="19" t="s">
        <v>147</v>
      </c>
      <c r="BM292" s="217" t="s">
        <v>1047</v>
      </c>
    </row>
    <row r="293" s="2" customFormat="1">
      <c r="A293" s="40"/>
      <c r="B293" s="41"/>
      <c r="C293" s="42"/>
      <c r="D293" s="219" t="s">
        <v>149</v>
      </c>
      <c r="E293" s="42"/>
      <c r="F293" s="220" t="s">
        <v>1048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149</v>
      </c>
      <c r="AU293" s="19" t="s">
        <v>87</v>
      </c>
    </row>
    <row r="294" s="2" customFormat="1">
      <c r="A294" s="40"/>
      <c r="B294" s="41"/>
      <c r="C294" s="42"/>
      <c r="D294" s="219" t="s">
        <v>151</v>
      </c>
      <c r="E294" s="42"/>
      <c r="F294" s="224" t="s">
        <v>1049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151</v>
      </c>
      <c r="AU294" s="19" t="s">
        <v>87</v>
      </c>
    </row>
    <row r="295" s="2" customFormat="1" ht="16.5" customHeight="1">
      <c r="A295" s="40"/>
      <c r="B295" s="41"/>
      <c r="C295" s="268" t="s">
        <v>446</v>
      </c>
      <c r="D295" s="268" t="s">
        <v>334</v>
      </c>
      <c r="E295" s="269" t="s">
        <v>1050</v>
      </c>
      <c r="F295" s="270" t="s">
        <v>1051</v>
      </c>
      <c r="G295" s="271" t="s">
        <v>145</v>
      </c>
      <c r="H295" s="272">
        <v>482.53100000000001</v>
      </c>
      <c r="I295" s="273"/>
      <c r="J295" s="274">
        <f>ROUND(I295*H295,2)</f>
        <v>0</v>
      </c>
      <c r="K295" s="270" t="s">
        <v>146</v>
      </c>
      <c r="L295" s="275"/>
      <c r="M295" s="276" t="s">
        <v>75</v>
      </c>
      <c r="N295" s="277" t="s">
        <v>47</v>
      </c>
      <c r="O295" s="86"/>
      <c r="P295" s="215">
        <f>O295*H295</f>
        <v>0</v>
      </c>
      <c r="Q295" s="215">
        <v>0.071999999999999995</v>
      </c>
      <c r="R295" s="215">
        <f>Q295*H295</f>
        <v>34.742232000000001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189</v>
      </c>
      <c r="AT295" s="217" t="s">
        <v>334</v>
      </c>
      <c r="AU295" s="217" t="s">
        <v>87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85</v>
      </c>
      <c r="BK295" s="218">
        <f>ROUND(I295*H295,2)</f>
        <v>0</v>
      </c>
      <c r="BL295" s="19" t="s">
        <v>147</v>
      </c>
      <c r="BM295" s="217" t="s">
        <v>1052</v>
      </c>
    </row>
    <row r="296" s="2" customFormat="1">
      <c r="A296" s="40"/>
      <c r="B296" s="41"/>
      <c r="C296" s="42"/>
      <c r="D296" s="219" t="s">
        <v>149</v>
      </c>
      <c r="E296" s="42"/>
      <c r="F296" s="220" t="s">
        <v>1051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149</v>
      </c>
      <c r="AU296" s="19" t="s">
        <v>87</v>
      </c>
    </row>
    <row r="297" s="13" customFormat="1">
      <c r="A297" s="13"/>
      <c r="B297" s="225"/>
      <c r="C297" s="226"/>
      <c r="D297" s="219" t="s">
        <v>178</v>
      </c>
      <c r="E297" s="227" t="s">
        <v>75</v>
      </c>
      <c r="F297" s="228" t="s">
        <v>990</v>
      </c>
      <c r="G297" s="226"/>
      <c r="H297" s="229">
        <v>492.19999999999999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178</v>
      </c>
      <c r="AU297" s="235" t="s">
        <v>87</v>
      </c>
      <c r="AV297" s="13" t="s">
        <v>87</v>
      </c>
      <c r="AW297" s="13" t="s">
        <v>38</v>
      </c>
      <c r="AX297" s="13" t="s">
        <v>77</v>
      </c>
      <c r="AY297" s="235" t="s">
        <v>140</v>
      </c>
    </row>
    <row r="298" s="13" customFormat="1">
      <c r="A298" s="13"/>
      <c r="B298" s="225"/>
      <c r="C298" s="226"/>
      <c r="D298" s="219" t="s">
        <v>178</v>
      </c>
      <c r="E298" s="227" t="s">
        <v>75</v>
      </c>
      <c r="F298" s="228" t="s">
        <v>1053</v>
      </c>
      <c r="G298" s="226"/>
      <c r="H298" s="229">
        <v>-8.4000000000000004</v>
      </c>
      <c r="I298" s="230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178</v>
      </c>
      <c r="AU298" s="235" t="s">
        <v>87</v>
      </c>
      <c r="AV298" s="13" t="s">
        <v>87</v>
      </c>
      <c r="AW298" s="13" t="s">
        <v>38</v>
      </c>
      <c r="AX298" s="13" t="s">
        <v>77</v>
      </c>
      <c r="AY298" s="235" t="s">
        <v>140</v>
      </c>
    </row>
    <row r="299" s="13" customFormat="1">
      <c r="A299" s="13"/>
      <c r="B299" s="225"/>
      <c r="C299" s="226"/>
      <c r="D299" s="219" t="s">
        <v>178</v>
      </c>
      <c r="E299" s="227" t="s">
        <v>75</v>
      </c>
      <c r="F299" s="228" t="s">
        <v>1054</v>
      </c>
      <c r="G299" s="226"/>
      <c r="H299" s="229">
        <v>-8.4000000000000004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178</v>
      </c>
      <c r="AU299" s="235" t="s">
        <v>87</v>
      </c>
      <c r="AV299" s="13" t="s">
        <v>87</v>
      </c>
      <c r="AW299" s="13" t="s">
        <v>38</v>
      </c>
      <c r="AX299" s="13" t="s">
        <v>77</v>
      </c>
      <c r="AY299" s="235" t="s">
        <v>140</v>
      </c>
    </row>
    <row r="300" s="16" customFormat="1">
      <c r="A300" s="16"/>
      <c r="B300" s="257"/>
      <c r="C300" s="258"/>
      <c r="D300" s="219" t="s">
        <v>178</v>
      </c>
      <c r="E300" s="259" t="s">
        <v>75</v>
      </c>
      <c r="F300" s="260" t="s">
        <v>254</v>
      </c>
      <c r="G300" s="258"/>
      <c r="H300" s="261">
        <v>475.39999999999998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67" t="s">
        <v>178</v>
      </c>
      <c r="AU300" s="267" t="s">
        <v>87</v>
      </c>
      <c r="AV300" s="16" t="s">
        <v>147</v>
      </c>
      <c r="AW300" s="16" t="s">
        <v>38</v>
      </c>
      <c r="AX300" s="16" t="s">
        <v>85</v>
      </c>
      <c r="AY300" s="267" t="s">
        <v>140</v>
      </c>
    </row>
    <row r="301" s="13" customFormat="1">
      <c r="A301" s="13"/>
      <c r="B301" s="225"/>
      <c r="C301" s="226"/>
      <c r="D301" s="219" t="s">
        <v>178</v>
      </c>
      <c r="E301" s="226"/>
      <c r="F301" s="228" t="s">
        <v>1055</v>
      </c>
      <c r="G301" s="226"/>
      <c r="H301" s="229">
        <v>482.53100000000001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178</v>
      </c>
      <c r="AU301" s="235" t="s">
        <v>87</v>
      </c>
      <c r="AV301" s="13" t="s">
        <v>87</v>
      </c>
      <c r="AW301" s="13" t="s">
        <v>4</v>
      </c>
      <c r="AX301" s="13" t="s">
        <v>85</v>
      </c>
      <c r="AY301" s="235" t="s">
        <v>140</v>
      </c>
    </row>
    <row r="302" s="2" customFormat="1" ht="16.5" customHeight="1">
      <c r="A302" s="40"/>
      <c r="B302" s="41"/>
      <c r="C302" s="268" t="s">
        <v>452</v>
      </c>
      <c r="D302" s="268" t="s">
        <v>334</v>
      </c>
      <c r="E302" s="269" t="s">
        <v>1056</v>
      </c>
      <c r="F302" s="270" t="s">
        <v>1057</v>
      </c>
      <c r="G302" s="271" t="s">
        <v>388</v>
      </c>
      <c r="H302" s="272">
        <v>14</v>
      </c>
      <c r="I302" s="273"/>
      <c r="J302" s="274">
        <f>ROUND(I302*H302,2)</f>
        <v>0</v>
      </c>
      <c r="K302" s="270" t="s">
        <v>146</v>
      </c>
      <c r="L302" s="275"/>
      <c r="M302" s="276" t="s">
        <v>75</v>
      </c>
      <c r="N302" s="277" t="s">
        <v>47</v>
      </c>
      <c r="O302" s="86"/>
      <c r="P302" s="215">
        <f>O302*H302</f>
        <v>0</v>
      </c>
      <c r="Q302" s="215">
        <v>0.056000000000000001</v>
      </c>
      <c r="R302" s="215">
        <f>Q302*H302</f>
        <v>0.78400000000000003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189</v>
      </c>
      <c r="AT302" s="217" t="s">
        <v>334</v>
      </c>
      <c r="AU302" s="217" t="s">
        <v>87</v>
      </c>
      <c r="AY302" s="19" t="s">
        <v>140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85</v>
      </c>
      <c r="BK302" s="218">
        <f>ROUND(I302*H302,2)</f>
        <v>0</v>
      </c>
      <c r="BL302" s="19" t="s">
        <v>147</v>
      </c>
      <c r="BM302" s="217" t="s">
        <v>1058</v>
      </c>
    </row>
    <row r="303" s="2" customFormat="1">
      <c r="A303" s="40"/>
      <c r="B303" s="41"/>
      <c r="C303" s="42"/>
      <c r="D303" s="219" t="s">
        <v>149</v>
      </c>
      <c r="E303" s="42"/>
      <c r="F303" s="220" t="s">
        <v>1057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149</v>
      </c>
      <c r="AU303" s="19" t="s">
        <v>87</v>
      </c>
    </row>
    <row r="304" s="2" customFormat="1" ht="21.75" customHeight="1">
      <c r="A304" s="40"/>
      <c r="B304" s="41"/>
      <c r="C304" s="268" t="s">
        <v>458</v>
      </c>
      <c r="D304" s="268" t="s">
        <v>334</v>
      </c>
      <c r="E304" s="269" t="s">
        <v>1059</v>
      </c>
      <c r="F304" s="270" t="s">
        <v>1060</v>
      </c>
      <c r="G304" s="271" t="s">
        <v>388</v>
      </c>
      <c r="H304" s="272">
        <v>14</v>
      </c>
      <c r="I304" s="273"/>
      <c r="J304" s="274">
        <f>ROUND(I304*H304,2)</f>
        <v>0</v>
      </c>
      <c r="K304" s="270" t="s">
        <v>146</v>
      </c>
      <c r="L304" s="275"/>
      <c r="M304" s="276" t="s">
        <v>75</v>
      </c>
      <c r="N304" s="277" t="s">
        <v>47</v>
      </c>
      <c r="O304" s="86"/>
      <c r="P304" s="215">
        <f>O304*H304</f>
        <v>0</v>
      </c>
      <c r="Q304" s="215">
        <v>0.044999999999999998</v>
      </c>
      <c r="R304" s="215">
        <f>Q304*H304</f>
        <v>0.63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189</v>
      </c>
      <c r="AT304" s="217" t="s">
        <v>334</v>
      </c>
      <c r="AU304" s="217" t="s">
        <v>87</v>
      </c>
      <c r="AY304" s="19" t="s">
        <v>140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85</v>
      </c>
      <c r="BK304" s="218">
        <f>ROUND(I304*H304,2)</f>
        <v>0</v>
      </c>
      <c r="BL304" s="19" t="s">
        <v>147</v>
      </c>
      <c r="BM304" s="217" t="s">
        <v>1061</v>
      </c>
    </row>
    <row r="305" s="2" customFormat="1">
      <c r="A305" s="40"/>
      <c r="B305" s="41"/>
      <c r="C305" s="42"/>
      <c r="D305" s="219" t="s">
        <v>149</v>
      </c>
      <c r="E305" s="42"/>
      <c r="F305" s="220" t="s">
        <v>1060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149</v>
      </c>
      <c r="AU305" s="19" t="s">
        <v>87</v>
      </c>
    </row>
    <row r="306" s="2" customFormat="1" ht="16.5" customHeight="1">
      <c r="A306" s="40"/>
      <c r="B306" s="41"/>
      <c r="C306" s="206" t="s">
        <v>473</v>
      </c>
      <c r="D306" s="206" t="s">
        <v>142</v>
      </c>
      <c r="E306" s="207" t="s">
        <v>1062</v>
      </c>
      <c r="F306" s="208" t="s">
        <v>1063</v>
      </c>
      <c r="G306" s="209" t="s">
        <v>388</v>
      </c>
      <c r="H306" s="210">
        <v>2</v>
      </c>
      <c r="I306" s="211"/>
      <c r="J306" s="212">
        <f>ROUND(I306*H306,2)</f>
        <v>0</v>
      </c>
      <c r="K306" s="208" t="s">
        <v>146</v>
      </c>
      <c r="L306" s="46"/>
      <c r="M306" s="213" t="s">
        <v>75</v>
      </c>
      <c r="N306" s="214" t="s">
        <v>47</v>
      </c>
      <c r="O306" s="86"/>
      <c r="P306" s="215">
        <f>O306*H306</f>
        <v>0</v>
      </c>
      <c r="Q306" s="215">
        <v>9.0000000000000006E-05</v>
      </c>
      <c r="R306" s="215">
        <f>Q306*H306</f>
        <v>0.00018000000000000001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147</v>
      </c>
      <c r="AT306" s="217" t="s">
        <v>142</v>
      </c>
      <c r="AU306" s="217" t="s">
        <v>87</v>
      </c>
      <c r="AY306" s="19" t="s">
        <v>140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85</v>
      </c>
      <c r="BK306" s="218">
        <f>ROUND(I306*H306,2)</f>
        <v>0</v>
      </c>
      <c r="BL306" s="19" t="s">
        <v>147</v>
      </c>
      <c r="BM306" s="217" t="s">
        <v>1064</v>
      </c>
    </row>
    <row r="307" s="2" customFormat="1">
      <c r="A307" s="40"/>
      <c r="B307" s="41"/>
      <c r="C307" s="42"/>
      <c r="D307" s="219" t="s">
        <v>149</v>
      </c>
      <c r="E307" s="42"/>
      <c r="F307" s="220" t="s">
        <v>1065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149</v>
      </c>
      <c r="AU307" s="19" t="s">
        <v>87</v>
      </c>
    </row>
    <row r="308" s="2" customFormat="1">
      <c r="A308" s="40"/>
      <c r="B308" s="41"/>
      <c r="C308" s="42"/>
      <c r="D308" s="219" t="s">
        <v>151</v>
      </c>
      <c r="E308" s="42"/>
      <c r="F308" s="224" t="s">
        <v>1066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151</v>
      </c>
      <c r="AU308" s="19" t="s">
        <v>87</v>
      </c>
    </row>
    <row r="309" s="2" customFormat="1" ht="16.5" customHeight="1">
      <c r="A309" s="40"/>
      <c r="B309" s="41"/>
      <c r="C309" s="268" t="s">
        <v>480</v>
      </c>
      <c r="D309" s="268" t="s">
        <v>334</v>
      </c>
      <c r="E309" s="269" t="s">
        <v>1067</v>
      </c>
      <c r="F309" s="270" t="s">
        <v>1068</v>
      </c>
      <c r="G309" s="271" t="s">
        <v>388</v>
      </c>
      <c r="H309" s="272">
        <v>2</v>
      </c>
      <c r="I309" s="273"/>
      <c r="J309" s="274">
        <f>ROUND(I309*H309,2)</f>
        <v>0</v>
      </c>
      <c r="K309" s="270" t="s">
        <v>146</v>
      </c>
      <c r="L309" s="275"/>
      <c r="M309" s="276" t="s">
        <v>75</v>
      </c>
      <c r="N309" s="277" t="s">
        <v>47</v>
      </c>
      <c r="O309" s="86"/>
      <c r="P309" s="215">
        <f>O309*H309</f>
        <v>0</v>
      </c>
      <c r="Q309" s="215">
        <v>0.010999999999999999</v>
      </c>
      <c r="R309" s="215">
        <f>Q309*H309</f>
        <v>0.021999999999999999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189</v>
      </c>
      <c r="AT309" s="217" t="s">
        <v>334</v>
      </c>
      <c r="AU309" s="217" t="s">
        <v>87</v>
      </c>
      <c r="AY309" s="19" t="s">
        <v>140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85</v>
      </c>
      <c r="BK309" s="218">
        <f>ROUND(I309*H309,2)</f>
        <v>0</v>
      </c>
      <c r="BL309" s="19" t="s">
        <v>147</v>
      </c>
      <c r="BM309" s="217" t="s">
        <v>1069</v>
      </c>
    </row>
    <row r="310" s="2" customFormat="1">
      <c r="A310" s="40"/>
      <c r="B310" s="41"/>
      <c r="C310" s="42"/>
      <c r="D310" s="219" t="s">
        <v>149</v>
      </c>
      <c r="E310" s="42"/>
      <c r="F310" s="220" t="s">
        <v>1068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149</v>
      </c>
      <c r="AU310" s="19" t="s">
        <v>87</v>
      </c>
    </row>
    <row r="311" s="2" customFormat="1" ht="16.5" customHeight="1">
      <c r="A311" s="40"/>
      <c r="B311" s="41"/>
      <c r="C311" s="206" t="s">
        <v>485</v>
      </c>
      <c r="D311" s="206" t="s">
        <v>142</v>
      </c>
      <c r="E311" s="207" t="s">
        <v>1070</v>
      </c>
      <c r="F311" s="208" t="s">
        <v>1071</v>
      </c>
      <c r="G311" s="209" t="s">
        <v>1072</v>
      </c>
      <c r="H311" s="210">
        <v>14</v>
      </c>
      <c r="I311" s="211"/>
      <c r="J311" s="212">
        <f>ROUND(I311*H311,2)</f>
        <v>0</v>
      </c>
      <c r="K311" s="208" t="s">
        <v>146</v>
      </c>
      <c r="L311" s="46"/>
      <c r="M311" s="213" t="s">
        <v>75</v>
      </c>
      <c r="N311" s="214" t="s">
        <v>47</v>
      </c>
      <c r="O311" s="86"/>
      <c r="P311" s="215">
        <f>O311*H311</f>
        <v>0</v>
      </c>
      <c r="Q311" s="215">
        <v>0.00031</v>
      </c>
      <c r="R311" s="215">
        <f>Q311*H311</f>
        <v>0.0043400000000000001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147</v>
      </c>
      <c r="AT311" s="217" t="s">
        <v>142</v>
      </c>
      <c r="AU311" s="217" t="s">
        <v>87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85</v>
      </c>
      <c r="BK311" s="218">
        <f>ROUND(I311*H311,2)</f>
        <v>0</v>
      </c>
      <c r="BL311" s="19" t="s">
        <v>147</v>
      </c>
      <c r="BM311" s="217" t="s">
        <v>1073</v>
      </c>
    </row>
    <row r="312" s="2" customFormat="1">
      <c r="A312" s="40"/>
      <c r="B312" s="41"/>
      <c r="C312" s="42"/>
      <c r="D312" s="219" t="s">
        <v>149</v>
      </c>
      <c r="E312" s="42"/>
      <c r="F312" s="220" t="s">
        <v>1074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149</v>
      </c>
      <c r="AU312" s="19" t="s">
        <v>87</v>
      </c>
    </row>
    <row r="313" s="2" customFormat="1">
      <c r="A313" s="40"/>
      <c r="B313" s="41"/>
      <c r="C313" s="42"/>
      <c r="D313" s="219" t="s">
        <v>151</v>
      </c>
      <c r="E313" s="42"/>
      <c r="F313" s="224" t="s">
        <v>1075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151</v>
      </c>
      <c r="AU313" s="19" t="s">
        <v>87</v>
      </c>
    </row>
    <row r="314" s="2" customFormat="1" ht="16.5" customHeight="1">
      <c r="A314" s="40"/>
      <c r="B314" s="41"/>
      <c r="C314" s="206" t="s">
        <v>489</v>
      </c>
      <c r="D314" s="206" t="s">
        <v>142</v>
      </c>
      <c r="E314" s="207" t="s">
        <v>1076</v>
      </c>
      <c r="F314" s="208" t="s">
        <v>1077</v>
      </c>
      <c r="G314" s="209" t="s">
        <v>388</v>
      </c>
      <c r="H314" s="210">
        <v>13</v>
      </c>
      <c r="I314" s="211"/>
      <c r="J314" s="212">
        <f>ROUND(I314*H314,2)</f>
        <v>0</v>
      </c>
      <c r="K314" s="208" t="s">
        <v>146</v>
      </c>
      <c r="L314" s="46"/>
      <c r="M314" s="213" t="s">
        <v>75</v>
      </c>
      <c r="N314" s="214" t="s">
        <v>47</v>
      </c>
      <c r="O314" s="86"/>
      <c r="P314" s="215">
        <f>O314*H314</f>
        <v>0</v>
      </c>
      <c r="Q314" s="215">
        <v>0.035729999999999998</v>
      </c>
      <c r="R314" s="215">
        <f>Q314*H314</f>
        <v>0.46448999999999996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147</v>
      </c>
      <c r="AT314" s="217" t="s">
        <v>142</v>
      </c>
      <c r="AU314" s="217" t="s">
        <v>87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85</v>
      </c>
      <c r="BK314" s="218">
        <f>ROUND(I314*H314,2)</f>
        <v>0</v>
      </c>
      <c r="BL314" s="19" t="s">
        <v>147</v>
      </c>
      <c r="BM314" s="217" t="s">
        <v>1078</v>
      </c>
    </row>
    <row r="315" s="2" customFormat="1">
      <c r="A315" s="40"/>
      <c r="B315" s="41"/>
      <c r="C315" s="42"/>
      <c r="D315" s="219" t="s">
        <v>149</v>
      </c>
      <c r="E315" s="42"/>
      <c r="F315" s="220" t="s">
        <v>1079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149</v>
      </c>
      <c r="AU315" s="19" t="s">
        <v>87</v>
      </c>
    </row>
    <row r="316" s="2" customFormat="1">
      <c r="A316" s="40"/>
      <c r="B316" s="41"/>
      <c r="C316" s="42"/>
      <c r="D316" s="219" t="s">
        <v>151</v>
      </c>
      <c r="E316" s="42"/>
      <c r="F316" s="224" t="s">
        <v>1080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151</v>
      </c>
      <c r="AU316" s="19" t="s">
        <v>87</v>
      </c>
    </row>
    <row r="317" s="13" customFormat="1">
      <c r="A317" s="13"/>
      <c r="B317" s="225"/>
      <c r="C317" s="226"/>
      <c r="D317" s="219" t="s">
        <v>178</v>
      </c>
      <c r="E317" s="227" t="s">
        <v>75</v>
      </c>
      <c r="F317" s="228" t="s">
        <v>1081</v>
      </c>
      <c r="G317" s="226"/>
      <c r="H317" s="229">
        <v>2.3380000000000001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178</v>
      </c>
      <c r="AU317" s="235" t="s">
        <v>87</v>
      </c>
      <c r="AV317" s="13" t="s">
        <v>87</v>
      </c>
      <c r="AW317" s="13" t="s">
        <v>38</v>
      </c>
      <c r="AX317" s="13" t="s">
        <v>77</v>
      </c>
      <c r="AY317" s="235" t="s">
        <v>140</v>
      </c>
    </row>
    <row r="318" s="13" customFormat="1">
      <c r="A318" s="13"/>
      <c r="B318" s="225"/>
      <c r="C318" s="226"/>
      <c r="D318" s="219" t="s">
        <v>178</v>
      </c>
      <c r="E318" s="227" t="s">
        <v>75</v>
      </c>
      <c r="F318" s="228" t="s">
        <v>1082</v>
      </c>
      <c r="G318" s="226"/>
      <c r="H318" s="229">
        <v>1.397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178</v>
      </c>
      <c r="AU318" s="235" t="s">
        <v>87</v>
      </c>
      <c r="AV318" s="13" t="s">
        <v>87</v>
      </c>
      <c r="AW318" s="13" t="s">
        <v>38</v>
      </c>
      <c r="AX318" s="13" t="s">
        <v>77</v>
      </c>
      <c r="AY318" s="235" t="s">
        <v>140</v>
      </c>
    </row>
    <row r="319" s="15" customFormat="1">
      <c r="A319" s="15"/>
      <c r="B319" s="247"/>
      <c r="C319" s="248"/>
      <c r="D319" s="219" t="s">
        <v>178</v>
      </c>
      <c r="E319" s="249" t="s">
        <v>75</v>
      </c>
      <c r="F319" s="250" t="s">
        <v>1083</v>
      </c>
      <c r="G319" s="248"/>
      <c r="H319" s="249" t="s">
        <v>75</v>
      </c>
      <c r="I319" s="251"/>
      <c r="J319" s="248"/>
      <c r="K319" s="248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178</v>
      </c>
      <c r="AU319" s="256" t="s">
        <v>87</v>
      </c>
      <c r="AV319" s="15" t="s">
        <v>85</v>
      </c>
      <c r="AW319" s="15" t="s">
        <v>38</v>
      </c>
      <c r="AX319" s="15" t="s">
        <v>77</v>
      </c>
      <c r="AY319" s="256" t="s">
        <v>140</v>
      </c>
    </row>
    <row r="320" s="13" customFormat="1">
      <c r="A320" s="13"/>
      <c r="B320" s="225"/>
      <c r="C320" s="226"/>
      <c r="D320" s="219" t="s">
        <v>178</v>
      </c>
      <c r="E320" s="227" t="s">
        <v>75</v>
      </c>
      <c r="F320" s="228" t="s">
        <v>1084</v>
      </c>
      <c r="G320" s="226"/>
      <c r="H320" s="229">
        <v>13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178</v>
      </c>
      <c r="AU320" s="235" t="s">
        <v>87</v>
      </c>
      <c r="AV320" s="13" t="s">
        <v>87</v>
      </c>
      <c r="AW320" s="13" t="s">
        <v>38</v>
      </c>
      <c r="AX320" s="13" t="s">
        <v>85</v>
      </c>
      <c r="AY320" s="235" t="s">
        <v>140</v>
      </c>
    </row>
    <row r="321" s="2" customFormat="1" ht="16.5" customHeight="1">
      <c r="A321" s="40"/>
      <c r="B321" s="41"/>
      <c r="C321" s="206" t="s">
        <v>493</v>
      </c>
      <c r="D321" s="206" t="s">
        <v>142</v>
      </c>
      <c r="E321" s="207" t="s">
        <v>1085</v>
      </c>
      <c r="F321" s="208" t="s">
        <v>1086</v>
      </c>
      <c r="G321" s="209" t="s">
        <v>388</v>
      </c>
      <c r="H321" s="210">
        <v>20</v>
      </c>
      <c r="I321" s="211"/>
      <c r="J321" s="212">
        <f>ROUND(I321*H321,2)</f>
        <v>0</v>
      </c>
      <c r="K321" s="208" t="s">
        <v>146</v>
      </c>
      <c r="L321" s="46"/>
      <c r="M321" s="213" t="s">
        <v>75</v>
      </c>
      <c r="N321" s="214" t="s">
        <v>47</v>
      </c>
      <c r="O321" s="86"/>
      <c r="P321" s="215">
        <f>O321*H321</f>
        <v>0</v>
      </c>
      <c r="Q321" s="215">
        <v>0.010189999999999999</v>
      </c>
      <c r="R321" s="215">
        <f>Q321*H321</f>
        <v>0.20379999999999998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147</v>
      </c>
      <c r="AT321" s="217" t="s">
        <v>142</v>
      </c>
      <c r="AU321" s="217" t="s">
        <v>87</v>
      </c>
      <c r="AY321" s="19" t="s">
        <v>140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85</v>
      </c>
      <c r="BK321" s="218">
        <f>ROUND(I321*H321,2)</f>
        <v>0</v>
      </c>
      <c r="BL321" s="19" t="s">
        <v>147</v>
      </c>
      <c r="BM321" s="217" t="s">
        <v>1087</v>
      </c>
    </row>
    <row r="322" s="2" customFormat="1">
      <c r="A322" s="40"/>
      <c r="B322" s="41"/>
      <c r="C322" s="42"/>
      <c r="D322" s="219" t="s">
        <v>149</v>
      </c>
      <c r="E322" s="42"/>
      <c r="F322" s="220" t="s">
        <v>1086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149</v>
      </c>
      <c r="AU322" s="19" t="s">
        <v>87</v>
      </c>
    </row>
    <row r="323" s="2" customFormat="1">
      <c r="A323" s="40"/>
      <c r="B323" s="41"/>
      <c r="C323" s="42"/>
      <c r="D323" s="219" t="s">
        <v>151</v>
      </c>
      <c r="E323" s="42"/>
      <c r="F323" s="224" t="s">
        <v>822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151</v>
      </c>
      <c r="AU323" s="19" t="s">
        <v>87</v>
      </c>
    </row>
    <row r="324" s="2" customFormat="1" ht="16.5" customHeight="1">
      <c r="A324" s="40"/>
      <c r="B324" s="41"/>
      <c r="C324" s="268" t="s">
        <v>499</v>
      </c>
      <c r="D324" s="268" t="s">
        <v>334</v>
      </c>
      <c r="E324" s="269" t="s">
        <v>1088</v>
      </c>
      <c r="F324" s="270" t="s">
        <v>1089</v>
      </c>
      <c r="G324" s="271" t="s">
        <v>388</v>
      </c>
      <c r="H324" s="272">
        <v>6</v>
      </c>
      <c r="I324" s="273"/>
      <c r="J324" s="274">
        <f>ROUND(I324*H324,2)</f>
        <v>0</v>
      </c>
      <c r="K324" s="270" t="s">
        <v>146</v>
      </c>
      <c r="L324" s="275"/>
      <c r="M324" s="276" t="s">
        <v>75</v>
      </c>
      <c r="N324" s="277" t="s">
        <v>47</v>
      </c>
      <c r="O324" s="86"/>
      <c r="P324" s="215">
        <f>O324*H324</f>
        <v>0</v>
      </c>
      <c r="Q324" s="215">
        <v>0.254</v>
      </c>
      <c r="R324" s="215">
        <f>Q324*H324</f>
        <v>1.524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189</v>
      </c>
      <c r="AT324" s="217" t="s">
        <v>334</v>
      </c>
      <c r="AU324" s="217" t="s">
        <v>87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85</v>
      </c>
      <c r="BK324" s="218">
        <f>ROUND(I324*H324,2)</f>
        <v>0</v>
      </c>
      <c r="BL324" s="19" t="s">
        <v>147</v>
      </c>
      <c r="BM324" s="217" t="s">
        <v>1090</v>
      </c>
    </row>
    <row r="325" s="2" customFormat="1">
      <c r="A325" s="40"/>
      <c r="B325" s="41"/>
      <c r="C325" s="42"/>
      <c r="D325" s="219" t="s">
        <v>149</v>
      </c>
      <c r="E325" s="42"/>
      <c r="F325" s="220" t="s">
        <v>1089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149</v>
      </c>
      <c r="AU325" s="19" t="s">
        <v>87</v>
      </c>
    </row>
    <row r="326" s="2" customFormat="1" ht="16.5" customHeight="1">
      <c r="A326" s="40"/>
      <c r="B326" s="41"/>
      <c r="C326" s="268" t="s">
        <v>508</v>
      </c>
      <c r="D326" s="268" t="s">
        <v>334</v>
      </c>
      <c r="E326" s="269" t="s">
        <v>1091</v>
      </c>
      <c r="F326" s="270" t="s">
        <v>1092</v>
      </c>
      <c r="G326" s="271" t="s">
        <v>388</v>
      </c>
      <c r="H326" s="272">
        <v>9</v>
      </c>
      <c r="I326" s="273"/>
      <c r="J326" s="274">
        <f>ROUND(I326*H326,2)</f>
        <v>0</v>
      </c>
      <c r="K326" s="270" t="s">
        <v>146</v>
      </c>
      <c r="L326" s="275"/>
      <c r="M326" s="276" t="s">
        <v>75</v>
      </c>
      <c r="N326" s="277" t="s">
        <v>47</v>
      </c>
      <c r="O326" s="86"/>
      <c r="P326" s="215">
        <f>O326*H326</f>
        <v>0</v>
      </c>
      <c r="Q326" s="215">
        <v>0.50600000000000001</v>
      </c>
      <c r="R326" s="215">
        <f>Q326*H326</f>
        <v>4.5540000000000003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189</v>
      </c>
      <c r="AT326" s="217" t="s">
        <v>334</v>
      </c>
      <c r="AU326" s="217" t="s">
        <v>87</v>
      </c>
      <c r="AY326" s="19" t="s">
        <v>140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85</v>
      </c>
      <c r="BK326" s="218">
        <f>ROUND(I326*H326,2)</f>
        <v>0</v>
      </c>
      <c r="BL326" s="19" t="s">
        <v>147</v>
      </c>
      <c r="BM326" s="217" t="s">
        <v>1093</v>
      </c>
    </row>
    <row r="327" s="2" customFormat="1">
      <c r="A327" s="40"/>
      <c r="B327" s="41"/>
      <c r="C327" s="42"/>
      <c r="D327" s="219" t="s">
        <v>149</v>
      </c>
      <c r="E327" s="42"/>
      <c r="F327" s="220" t="s">
        <v>1092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149</v>
      </c>
      <c r="AU327" s="19" t="s">
        <v>87</v>
      </c>
    </row>
    <row r="328" s="2" customFormat="1" ht="16.5" customHeight="1">
      <c r="A328" s="40"/>
      <c r="B328" s="41"/>
      <c r="C328" s="268" t="s">
        <v>513</v>
      </c>
      <c r="D328" s="268" t="s">
        <v>334</v>
      </c>
      <c r="E328" s="269" t="s">
        <v>1094</v>
      </c>
      <c r="F328" s="270" t="s">
        <v>1095</v>
      </c>
      <c r="G328" s="271" t="s">
        <v>388</v>
      </c>
      <c r="H328" s="272">
        <v>5</v>
      </c>
      <c r="I328" s="273"/>
      <c r="J328" s="274">
        <f>ROUND(I328*H328,2)</f>
        <v>0</v>
      </c>
      <c r="K328" s="270" t="s">
        <v>146</v>
      </c>
      <c r="L328" s="275"/>
      <c r="M328" s="276" t="s">
        <v>75</v>
      </c>
      <c r="N328" s="277" t="s">
        <v>47</v>
      </c>
      <c r="O328" s="86"/>
      <c r="P328" s="215">
        <f>O328*H328</f>
        <v>0</v>
      </c>
      <c r="Q328" s="215">
        <v>1.0129999999999999</v>
      </c>
      <c r="R328" s="215">
        <f>Q328*H328</f>
        <v>5.0649999999999995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189</v>
      </c>
      <c r="AT328" s="217" t="s">
        <v>334</v>
      </c>
      <c r="AU328" s="217" t="s">
        <v>87</v>
      </c>
      <c r="AY328" s="19" t="s">
        <v>140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85</v>
      </c>
      <c r="BK328" s="218">
        <f>ROUND(I328*H328,2)</f>
        <v>0</v>
      </c>
      <c r="BL328" s="19" t="s">
        <v>147</v>
      </c>
      <c r="BM328" s="217" t="s">
        <v>1096</v>
      </c>
    </row>
    <row r="329" s="2" customFormat="1">
      <c r="A329" s="40"/>
      <c r="B329" s="41"/>
      <c r="C329" s="42"/>
      <c r="D329" s="219" t="s">
        <v>149</v>
      </c>
      <c r="E329" s="42"/>
      <c r="F329" s="220" t="s">
        <v>1095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149</v>
      </c>
      <c r="AU329" s="19" t="s">
        <v>87</v>
      </c>
    </row>
    <row r="330" s="2" customFormat="1" ht="16.5" customHeight="1">
      <c r="A330" s="40"/>
      <c r="B330" s="41"/>
      <c r="C330" s="268" t="s">
        <v>518</v>
      </c>
      <c r="D330" s="268" t="s">
        <v>334</v>
      </c>
      <c r="E330" s="269" t="s">
        <v>1097</v>
      </c>
      <c r="F330" s="270" t="s">
        <v>1098</v>
      </c>
      <c r="G330" s="271" t="s">
        <v>388</v>
      </c>
      <c r="H330" s="272">
        <v>20</v>
      </c>
      <c r="I330" s="273"/>
      <c r="J330" s="274">
        <f>ROUND(I330*H330,2)</f>
        <v>0</v>
      </c>
      <c r="K330" s="270" t="s">
        <v>146</v>
      </c>
      <c r="L330" s="275"/>
      <c r="M330" s="276" t="s">
        <v>75</v>
      </c>
      <c r="N330" s="277" t="s">
        <v>47</v>
      </c>
      <c r="O330" s="86"/>
      <c r="P330" s="215">
        <f>O330*H330</f>
        <v>0</v>
      </c>
      <c r="Q330" s="215">
        <v>0.002</v>
      </c>
      <c r="R330" s="215">
        <f>Q330*H330</f>
        <v>0.040000000000000001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189</v>
      </c>
      <c r="AT330" s="217" t="s">
        <v>334</v>
      </c>
      <c r="AU330" s="217" t="s">
        <v>87</v>
      </c>
      <c r="AY330" s="19" t="s">
        <v>140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85</v>
      </c>
      <c r="BK330" s="218">
        <f>ROUND(I330*H330,2)</f>
        <v>0</v>
      </c>
      <c r="BL330" s="19" t="s">
        <v>147</v>
      </c>
      <c r="BM330" s="217" t="s">
        <v>1099</v>
      </c>
    </row>
    <row r="331" s="2" customFormat="1">
      <c r="A331" s="40"/>
      <c r="B331" s="41"/>
      <c r="C331" s="42"/>
      <c r="D331" s="219" t="s">
        <v>149</v>
      </c>
      <c r="E331" s="42"/>
      <c r="F331" s="220" t="s">
        <v>1098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149</v>
      </c>
      <c r="AU331" s="19" t="s">
        <v>87</v>
      </c>
    </row>
    <row r="332" s="2" customFormat="1" ht="16.5" customHeight="1">
      <c r="A332" s="40"/>
      <c r="B332" s="41"/>
      <c r="C332" s="206" t="s">
        <v>526</v>
      </c>
      <c r="D332" s="206" t="s">
        <v>142</v>
      </c>
      <c r="E332" s="207" t="s">
        <v>819</v>
      </c>
      <c r="F332" s="208" t="s">
        <v>820</v>
      </c>
      <c r="G332" s="209" t="s">
        <v>388</v>
      </c>
      <c r="H332" s="210">
        <v>13</v>
      </c>
      <c r="I332" s="211"/>
      <c r="J332" s="212">
        <f>ROUND(I332*H332,2)</f>
        <v>0</v>
      </c>
      <c r="K332" s="208" t="s">
        <v>146</v>
      </c>
      <c r="L332" s="46"/>
      <c r="M332" s="213" t="s">
        <v>75</v>
      </c>
      <c r="N332" s="214" t="s">
        <v>47</v>
      </c>
      <c r="O332" s="86"/>
      <c r="P332" s="215">
        <f>O332*H332</f>
        <v>0</v>
      </c>
      <c r="Q332" s="215">
        <v>0.01248</v>
      </c>
      <c r="R332" s="215">
        <f>Q332*H332</f>
        <v>0.16224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147</v>
      </c>
      <c r="AT332" s="217" t="s">
        <v>142</v>
      </c>
      <c r="AU332" s="217" t="s">
        <v>87</v>
      </c>
      <c r="AY332" s="19" t="s">
        <v>140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85</v>
      </c>
      <c r="BK332" s="218">
        <f>ROUND(I332*H332,2)</f>
        <v>0</v>
      </c>
      <c r="BL332" s="19" t="s">
        <v>147</v>
      </c>
      <c r="BM332" s="217" t="s">
        <v>1100</v>
      </c>
    </row>
    <row r="333" s="2" customFormat="1">
      <c r="A333" s="40"/>
      <c r="B333" s="41"/>
      <c r="C333" s="42"/>
      <c r="D333" s="219" t="s">
        <v>149</v>
      </c>
      <c r="E333" s="42"/>
      <c r="F333" s="220" t="s">
        <v>820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149</v>
      </c>
      <c r="AU333" s="19" t="s">
        <v>87</v>
      </c>
    </row>
    <row r="334" s="2" customFormat="1">
      <c r="A334" s="40"/>
      <c r="B334" s="41"/>
      <c r="C334" s="42"/>
      <c r="D334" s="219" t="s">
        <v>151</v>
      </c>
      <c r="E334" s="42"/>
      <c r="F334" s="224" t="s">
        <v>822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151</v>
      </c>
      <c r="AU334" s="19" t="s">
        <v>87</v>
      </c>
    </row>
    <row r="335" s="2" customFormat="1" ht="16.5" customHeight="1">
      <c r="A335" s="40"/>
      <c r="B335" s="41"/>
      <c r="C335" s="268" t="s">
        <v>531</v>
      </c>
      <c r="D335" s="268" t="s">
        <v>334</v>
      </c>
      <c r="E335" s="269" t="s">
        <v>824</v>
      </c>
      <c r="F335" s="270" t="s">
        <v>825</v>
      </c>
      <c r="G335" s="271" t="s">
        <v>388</v>
      </c>
      <c r="H335" s="272">
        <v>13</v>
      </c>
      <c r="I335" s="273"/>
      <c r="J335" s="274">
        <f>ROUND(I335*H335,2)</f>
        <v>0</v>
      </c>
      <c r="K335" s="270" t="s">
        <v>146</v>
      </c>
      <c r="L335" s="275"/>
      <c r="M335" s="276" t="s">
        <v>75</v>
      </c>
      <c r="N335" s="277" t="s">
        <v>47</v>
      </c>
      <c r="O335" s="86"/>
      <c r="P335" s="215">
        <f>O335*H335</f>
        <v>0</v>
      </c>
      <c r="Q335" s="215">
        <v>0.58499999999999996</v>
      </c>
      <c r="R335" s="215">
        <f>Q335*H335</f>
        <v>7.6049999999999995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189</v>
      </c>
      <c r="AT335" s="217" t="s">
        <v>334</v>
      </c>
      <c r="AU335" s="217" t="s">
        <v>87</v>
      </c>
      <c r="AY335" s="19" t="s">
        <v>140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85</v>
      </c>
      <c r="BK335" s="218">
        <f>ROUND(I335*H335,2)</f>
        <v>0</v>
      </c>
      <c r="BL335" s="19" t="s">
        <v>147</v>
      </c>
      <c r="BM335" s="217" t="s">
        <v>1101</v>
      </c>
    </row>
    <row r="336" s="2" customFormat="1">
      <c r="A336" s="40"/>
      <c r="B336" s="41"/>
      <c r="C336" s="42"/>
      <c r="D336" s="219" t="s">
        <v>149</v>
      </c>
      <c r="E336" s="42"/>
      <c r="F336" s="220" t="s">
        <v>825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149</v>
      </c>
      <c r="AU336" s="19" t="s">
        <v>87</v>
      </c>
    </row>
    <row r="337" s="2" customFormat="1" ht="16.5" customHeight="1">
      <c r="A337" s="40"/>
      <c r="B337" s="41"/>
      <c r="C337" s="206" t="s">
        <v>536</v>
      </c>
      <c r="D337" s="206" t="s">
        <v>142</v>
      </c>
      <c r="E337" s="207" t="s">
        <v>1102</v>
      </c>
      <c r="F337" s="208" t="s">
        <v>1103</v>
      </c>
      <c r="G337" s="209" t="s">
        <v>388</v>
      </c>
      <c r="H337" s="210">
        <v>13</v>
      </c>
      <c r="I337" s="211"/>
      <c r="J337" s="212">
        <f>ROUND(I337*H337,2)</f>
        <v>0</v>
      </c>
      <c r="K337" s="208" t="s">
        <v>146</v>
      </c>
      <c r="L337" s="46"/>
      <c r="M337" s="213" t="s">
        <v>75</v>
      </c>
      <c r="N337" s="214" t="s">
        <v>47</v>
      </c>
      <c r="O337" s="86"/>
      <c r="P337" s="215">
        <f>O337*H337</f>
        <v>0</v>
      </c>
      <c r="Q337" s="215">
        <v>0.028539999999999999</v>
      </c>
      <c r="R337" s="215">
        <f>Q337*H337</f>
        <v>0.37102000000000002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147</v>
      </c>
      <c r="AT337" s="217" t="s">
        <v>142</v>
      </c>
      <c r="AU337" s="217" t="s">
        <v>87</v>
      </c>
      <c r="AY337" s="19" t="s">
        <v>140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85</v>
      </c>
      <c r="BK337" s="218">
        <f>ROUND(I337*H337,2)</f>
        <v>0</v>
      </c>
      <c r="BL337" s="19" t="s">
        <v>147</v>
      </c>
      <c r="BM337" s="217" t="s">
        <v>1104</v>
      </c>
    </row>
    <row r="338" s="2" customFormat="1">
      <c r="A338" s="40"/>
      <c r="B338" s="41"/>
      <c r="C338" s="42"/>
      <c r="D338" s="219" t="s">
        <v>149</v>
      </c>
      <c r="E338" s="42"/>
      <c r="F338" s="220" t="s">
        <v>1103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149</v>
      </c>
      <c r="AU338" s="19" t="s">
        <v>87</v>
      </c>
    </row>
    <row r="339" s="2" customFormat="1">
      <c r="A339" s="40"/>
      <c r="B339" s="41"/>
      <c r="C339" s="42"/>
      <c r="D339" s="219" t="s">
        <v>151</v>
      </c>
      <c r="E339" s="42"/>
      <c r="F339" s="224" t="s">
        <v>822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151</v>
      </c>
      <c r="AU339" s="19" t="s">
        <v>87</v>
      </c>
    </row>
    <row r="340" s="2" customFormat="1" ht="16.5" customHeight="1">
      <c r="A340" s="40"/>
      <c r="B340" s="41"/>
      <c r="C340" s="268" t="s">
        <v>543</v>
      </c>
      <c r="D340" s="268" t="s">
        <v>334</v>
      </c>
      <c r="E340" s="269" t="s">
        <v>1105</v>
      </c>
      <c r="F340" s="270" t="s">
        <v>1106</v>
      </c>
      <c r="G340" s="271" t="s">
        <v>388</v>
      </c>
      <c r="H340" s="272">
        <v>13</v>
      </c>
      <c r="I340" s="273"/>
      <c r="J340" s="274">
        <f>ROUND(I340*H340,2)</f>
        <v>0</v>
      </c>
      <c r="K340" s="270" t="s">
        <v>146</v>
      </c>
      <c r="L340" s="275"/>
      <c r="M340" s="276" t="s">
        <v>75</v>
      </c>
      <c r="N340" s="277" t="s">
        <v>47</v>
      </c>
      <c r="O340" s="86"/>
      <c r="P340" s="215">
        <f>O340*H340</f>
        <v>0</v>
      </c>
      <c r="Q340" s="215">
        <v>1.6000000000000001</v>
      </c>
      <c r="R340" s="215">
        <f>Q340*H340</f>
        <v>20.800000000000001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189</v>
      </c>
      <c r="AT340" s="217" t="s">
        <v>334</v>
      </c>
      <c r="AU340" s="217" t="s">
        <v>87</v>
      </c>
      <c r="AY340" s="19" t="s">
        <v>140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85</v>
      </c>
      <c r="BK340" s="218">
        <f>ROUND(I340*H340,2)</f>
        <v>0</v>
      </c>
      <c r="BL340" s="19" t="s">
        <v>147</v>
      </c>
      <c r="BM340" s="217" t="s">
        <v>1107</v>
      </c>
    </row>
    <row r="341" s="2" customFormat="1">
      <c r="A341" s="40"/>
      <c r="B341" s="41"/>
      <c r="C341" s="42"/>
      <c r="D341" s="219" t="s">
        <v>149</v>
      </c>
      <c r="E341" s="42"/>
      <c r="F341" s="220" t="s">
        <v>1106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149</v>
      </c>
      <c r="AU341" s="19" t="s">
        <v>87</v>
      </c>
    </row>
    <row r="342" s="2" customFormat="1" ht="16.5" customHeight="1">
      <c r="A342" s="40"/>
      <c r="B342" s="41"/>
      <c r="C342" s="268" t="s">
        <v>548</v>
      </c>
      <c r="D342" s="268" t="s">
        <v>334</v>
      </c>
      <c r="E342" s="269" t="s">
        <v>1097</v>
      </c>
      <c r="F342" s="270" t="s">
        <v>1098</v>
      </c>
      <c r="G342" s="271" t="s">
        <v>388</v>
      </c>
      <c r="H342" s="272">
        <v>13</v>
      </c>
      <c r="I342" s="273"/>
      <c r="J342" s="274">
        <f>ROUND(I342*H342,2)</f>
        <v>0</v>
      </c>
      <c r="K342" s="270" t="s">
        <v>146</v>
      </c>
      <c r="L342" s="275"/>
      <c r="M342" s="276" t="s">
        <v>75</v>
      </c>
      <c r="N342" s="277" t="s">
        <v>47</v>
      </c>
      <c r="O342" s="86"/>
      <c r="P342" s="215">
        <f>O342*H342</f>
        <v>0</v>
      </c>
      <c r="Q342" s="215">
        <v>0.002</v>
      </c>
      <c r="R342" s="215">
        <f>Q342*H342</f>
        <v>0.026000000000000002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189</v>
      </c>
      <c r="AT342" s="217" t="s">
        <v>334</v>
      </c>
      <c r="AU342" s="217" t="s">
        <v>87</v>
      </c>
      <c r="AY342" s="19" t="s">
        <v>140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85</v>
      </c>
      <c r="BK342" s="218">
        <f>ROUND(I342*H342,2)</f>
        <v>0</v>
      </c>
      <c r="BL342" s="19" t="s">
        <v>147</v>
      </c>
      <c r="BM342" s="217" t="s">
        <v>1108</v>
      </c>
    </row>
    <row r="343" s="2" customFormat="1">
      <c r="A343" s="40"/>
      <c r="B343" s="41"/>
      <c r="C343" s="42"/>
      <c r="D343" s="219" t="s">
        <v>149</v>
      </c>
      <c r="E343" s="42"/>
      <c r="F343" s="220" t="s">
        <v>1098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149</v>
      </c>
      <c r="AU343" s="19" t="s">
        <v>87</v>
      </c>
    </row>
    <row r="344" s="2" customFormat="1" ht="16.5" customHeight="1">
      <c r="A344" s="40"/>
      <c r="B344" s="41"/>
      <c r="C344" s="206" t="s">
        <v>554</v>
      </c>
      <c r="D344" s="206" t="s">
        <v>142</v>
      </c>
      <c r="E344" s="207" t="s">
        <v>828</v>
      </c>
      <c r="F344" s="208" t="s">
        <v>829</v>
      </c>
      <c r="G344" s="209" t="s">
        <v>388</v>
      </c>
      <c r="H344" s="210">
        <v>13</v>
      </c>
      <c r="I344" s="211"/>
      <c r="J344" s="212">
        <f>ROUND(I344*H344,2)</f>
        <v>0</v>
      </c>
      <c r="K344" s="208" t="s">
        <v>146</v>
      </c>
      <c r="L344" s="46"/>
      <c r="M344" s="213" t="s">
        <v>75</v>
      </c>
      <c r="N344" s="214" t="s">
        <v>47</v>
      </c>
      <c r="O344" s="86"/>
      <c r="P344" s="215">
        <f>O344*H344</f>
        <v>0</v>
      </c>
      <c r="Q344" s="215">
        <v>0.21734000000000001</v>
      </c>
      <c r="R344" s="215">
        <f>Q344*H344</f>
        <v>2.8254200000000003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147</v>
      </c>
      <c r="AT344" s="217" t="s">
        <v>142</v>
      </c>
      <c r="AU344" s="217" t="s">
        <v>87</v>
      </c>
      <c r="AY344" s="19" t="s">
        <v>140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85</v>
      </c>
      <c r="BK344" s="218">
        <f>ROUND(I344*H344,2)</f>
        <v>0</v>
      </c>
      <c r="BL344" s="19" t="s">
        <v>147</v>
      </c>
      <c r="BM344" s="217" t="s">
        <v>1109</v>
      </c>
    </row>
    <row r="345" s="2" customFormat="1">
      <c r="A345" s="40"/>
      <c r="B345" s="41"/>
      <c r="C345" s="42"/>
      <c r="D345" s="219" t="s">
        <v>149</v>
      </c>
      <c r="E345" s="42"/>
      <c r="F345" s="220" t="s">
        <v>831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149</v>
      </c>
      <c r="AU345" s="19" t="s">
        <v>87</v>
      </c>
    </row>
    <row r="346" s="2" customFormat="1">
      <c r="A346" s="40"/>
      <c r="B346" s="41"/>
      <c r="C346" s="42"/>
      <c r="D346" s="219" t="s">
        <v>151</v>
      </c>
      <c r="E346" s="42"/>
      <c r="F346" s="224" t="s">
        <v>832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151</v>
      </c>
      <c r="AU346" s="19" t="s">
        <v>87</v>
      </c>
    </row>
    <row r="347" s="2" customFormat="1" ht="16.5" customHeight="1">
      <c r="A347" s="40"/>
      <c r="B347" s="41"/>
      <c r="C347" s="268" t="s">
        <v>558</v>
      </c>
      <c r="D347" s="268" t="s">
        <v>334</v>
      </c>
      <c r="E347" s="269" t="s">
        <v>1110</v>
      </c>
      <c r="F347" s="270" t="s">
        <v>1111</v>
      </c>
      <c r="G347" s="271" t="s">
        <v>388</v>
      </c>
      <c r="H347" s="272">
        <v>3</v>
      </c>
      <c r="I347" s="273"/>
      <c r="J347" s="274">
        <f>ROUND(I347*H347,2)</f>
        <v>0</v>
      </c>
      <c r="K347" s="270" t="s">
        <v>146</v>
      </c>
      <c r="L347" s="275"/>
      <c r="M347" s="276" t="s">
        <v>75</v>
      </c>
      <c r="N347" s="277" t="s">
        <v>47</v>
      </c>
      <c r="O347" s="86"/>
      <c r="P347" s="215">
        <f>O347*H347</f>
        <v>0</v>
      </c>
      <c r="Q347" s="215">
        <v>0.10199999999999999</v>
      </c>
      <c r="R347" s="215">
        <f>Q347*H347</f>
        <v>0.30599999999999999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189</v>
      </c>
      <c r="AT347" s="217" t="s">
        <v>334</v>
      </c>
      <c r="AU347" s="217" t="s">
        <v>87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85</v>
      </c>
      <c r="BK347" s="218">
        <f>ROUND(I347*H347,2)</f>
        <v>0</v>
      </c>
      <c r="BL347" s="19" t="s">
        <v>147</v>
      </c>
      <c r="BM347" s="217" t="s">
        <v>1112</v>
      </c>
    </row>
    <row r="348" s="2" customFormat="1">
      <c r="A348" s="40"/>
      <c r="B348" s="41"/>
      <c r="C348" s="42"/>
      <c r="D348" s="219" t="s">
        <v>149</v>
      </c>
      <c r="E348" s="42"/>
      <c r="F348" s="220" t="s">
        <v>1111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149</v>
      </c>
      <c r="AU348" s="19" t="s">
        <v>87</v>
      </c>
    </row>
    <row r="349" s="2" customFormat="1" ht="16.5" customHeight="1">
      <c r="A349" s="40"/>
      <c r="B349" s="41"/>
      <c r="C349" s="268" t="s">
        <v>562</v>
      </c>
      <c r="D349" s="268" t="s">
        <v>334</v>
      </c>
      <c r="E349" s="269" t="s">
        <v>834</v>
      </c>
      <c r="F349" s="270" t="s">
        <v>835</v>
      </c>
      <c r="G349" s="271" t="s">
        <v>388</v>
      </c>
      <c r="H349" s="272">
        <v>10</v>
      </c>
      <c r="I349" s="273"/>
      <c r="J349" s="274">
        <f>ROUND(I349*H349,2)</f>
        <v>0</v>
      </c>
      <c r="K349" s="270" t="s">
        <v>146</v>
      </c>
      <c r="L349" s="275"/>
      <c r="M349" s="276" t="s">
        <v>75</v>
      </c>
      <c r="N349" s="277" t="s">
        <v>47</v>
      </c>
      <c r="O349" s="86"/>
      <c r="P349" s="215">
        <f>O349*H349</f>
        <v>0</v>
      </c>
      <c r="Q349" s="215">
        <v>0.16200000000000001</v>
      </c>
      <c r="R349" s="215">
        <f>Q349*H349</f>
        <v>1.6200000000000001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189</v>
      </c>
      <c r="AT349" s="217" t="s">
        <v>334</v>
      </c>
      <c r="AU349" s="217" t="s">
        <v>87</v>
      </c>
      <c r="AY349" s="19" t="s">
        <v>140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85</v>
      </c>
      <c r="BK349" s="218">
        <f>ROUND(I349*H349,2)</f>
        <v>0</v>
      </c>
      <c r="BL349" s="19" t="s">
        <v>147</v>
      </c>
      <c r="BM349" s="217" t="s">
        <v>1113</v>
      </c>
    </row>
    <row r="350" s="2" customFormat="1">
      <c r="A350" s="40"/>
      <c r="B350" s="41"/>
      <c r="C350" s="42"/>
      <c r="D350" s="219" t="s">
        <v>149</v>
      </c>
      <c r="E350" s="42"/>
      <c r="F350" s="220" t="s">
        <v>835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149</v>
      </c>
      <c r="AU350" s="19" t="s">
        <v>87</v>
      </c>
    </row>
    <row r="351" s="12" customFormat="1" ht="22.8" customHeight="1">
      <c r="A351" s="12"/>
      <c r="B351" s="190"/>
      <c r="C351" s="191"/>
      <c r="D351" s="192" t="s">
        <v>76</v>
      </c>
      <c r="E351" s="204" t="s">
        <v>210</v>
      </c>
      <c r="F351" s="204" t="s">
        <v>890</v>
      </c>
      <c r="G351" s="191"/>
      <c r="H351" s="191"/>
      <c r="I351" s="194"/>
      <c r="J351" s="205">
        <f>BK351</f>
        <v>0</v>
      </c>
      <c r="K351" s="191"/>
      <c r="L351" s="196"/>
      <c r="M351" s="197"/>
      <c r="N351" s="198"/>
      <c r="O351" s="198"/>
      <c r="P351" s="199">
        <f>SUM(P352:P354)</f>
        <v>0</v>
      </c>
      <c r="Q351" s="198"/>
      <c r="R351" s="199">
        <f>SUM(R352:R354)</f>
        <v>0.0018659999999999998</v>
      </c>
      <c r="S351" s="198"/>
      <c r="T351" s="200">
        <f>SUM(T352:T354)</f>
        <v>0.15059999999999998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1" t="s">
        <v>85</v>
      </c>
      <c r="AT351" s="202" t="s">
        <v>76</v>
      </c>
      <c r="AU351" s="202" t="s">
        <v>85</v>
      </c>
      <c r="AY351" s="201" t="s">
        <v>140</v>
      </c>
      <c r="BK351" s="203">
        <f>SUM(BK352:BK354)</f>
        <v>0</v>
      </c>
    </row>
    <row r="352" s="2" customFormat="1" ht="16.5" customHeight="1">
      <c r="A352" s="40"/>
      <c r="B352" s="41"/>
      <c r="C352" s="206" t="s">
        <v>567</v>
      </c>
      <c r="D352" s="206" t="s">
        <v>142</v>
      </c>
      <c r="E352" s="207" t="s">
        <v>1114</v>
      </c>
      <c r="F352" s="208" t="s">
        <v>1115</v>
      </c>
      <c r="G352" s="209" t="s">
        <v>145</v>
      </c>
      <c r="H352" s="210">
        <v>0.29999999999999999</v>
      </c>
      <c r="I352" s="211"/>
      <c r="J352" s="212">
        <f>ROUND(I352*H352,2)</f>
        <v>0</v>
      </c>
      <c r="K352" s="208" t="s">
        <v>146</v>
      </c>
      <c r="L352" s="46"/>
      <c r="M352" s="213" t="s">
        <v>75</v>
      </c>
      <c r="N352" s="214" t="s">
        <v>47</v>
      </c>
      <c r="O352" s="86"/>
      <c r="P352" s="215">
        <f>O352*H352</f>
        <v>0</v>
      </c>
      <c r="Q352" s="215">
        <v>0.0062199999999999998</v>
      </c>
      <c r="R352" s="215">
        <f>Q352*H352</f>
        <v>0.0018659999999999998</v>
      </c>
      <c r="S352" s="215">
        <v>0.502</v>
      </c>
      <c r="T352" s="216">
        <f>S352*H352</f>
        <v>0.15059999999999998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147</v>
      </c>
      <c r="AT352" s="217" t="s">
        <v>142</v>
      </c>
      <c r="AU352" s="217" t="s">
        <v>87</v>
      </c>
      <c r="AY352" s="19" t="s">
        <v>140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85</v>
      </c>
      <c r="BK352" s="218">
        <f>ROUND(I352*H352,2)</f>
        <v>0</v>
      </c>
      <c r="BL352" s="19" t="s">
        <v>147</v>
      </c>
      <c r="BM352" s="217" t="s">
        <v>1116</v>
      </c>
    </row>
    <row r="353" s="2" customFormat="1">
      <c r="A353" s="40"/>
      <c r="B353" s="41"/>
      <c r="C353" s="42"/>
      <c r="D353" s="219" t="s">
        <v>149</v>
      </c>
      <c r="E353" s="42"/>
      <c r="F353" s="220" t="s">
        <v>1117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149</v>
      </c>
      <c r="AU353" s="19" t="s">
        <v>87</v>
      </c>
    </row>
    <row r="354" s="2" customFormat="1">
      <c r="A354" s="40"/>
      <c r="B354" s="41"/>
      <c r="C354" s="42"/>
      <c r="D354" s="219" t="s">
        <v>151</v>
      </c>
      <c r="E354" s="42"/>
      <c r="F354" s="224" t="s">
        <v>907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151</v>
      </c>
      <c r="AU354" s="19" t="s">
        <v>87</v>
      </c>
    </row>
    <row r="355" s="12" customFormat="1" ht="22.8" customHeight="1">
      <c r="A355" s="12"/>
      <c r="B355" s="190"/>
      <c r="C355" s="191"/>
      <c r="D355" s="192" t="s">
        <v>76</v>
      </c>
      <c r="E355" s="204" t="s">
        <v>908</v>
      </c>
      <c r="F355" s="204" t="s">
        <v>909</v>
      </c>
      <c r="G355" s="191"/>
      <c r="H355" s="191"/>
      <c r="I355" s="194"/>
      <c r="J355" s="205">
        <f>BK355</f>
        <v>0</v>
      </c>
      <c r="K355" s="191"/>
      <c r="L355" s="196"/>
      <c r="M355" s="197"/>
      <c r="N355" s="198"/>
      <c r="O355" s="198"/>
      <c r="P355" s="199">
        <f>SUM(P356:P369)</f>
        <v>0</v>
      </c>
      <c r="Q355" s="198"/>
      <c r="R355" s="199">
        <f>SUM(R356:R369)</f>
        <v>0</v>
      </c>
      <c r="S355" s="198"/>
      <c r="T355" s="200">
        <f>SUM(T356:T369)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1" t="s">
        <v>85</v>
      </c>
      <c r="AT355" s="202" t="s">
        <v>76</v>
      </c>
      <c r="AU355" s="202" t="s">
        <v>85</v>
      </c>
      <c r="AY355" s="201" t="s">
        <v>140</v>
      </c>
      <c r="BK355" s="203">
        <f>SUM(BK356:BK369)</f>
        <v>0</v>
      </c>
    </row>
    <row r="356" s="2" customFormat="1" ht="16.5" customHeight="1">
      <c r="A356" s="40"/>
      <c r="B356" s="41"/>
      <c r="C356" s="206" t="s">
        <v>571</v>
      </c>
      <c r="D356" s="206" t="s">
        <v>142</v>
      </c>
      <c r="E356" s="207" t="s">
        <v>911</v>
      </c>
      <c r="F356" s="208" t="s">
        <v>912</v>
      </c>
      <c r="G356" s="209" t="s">
        <v>309</v>
      </c>
      <c r="H356" s="210">
        <v>0.151</v>
      </c>
      <c r="I356" s="211"/>
      <c r="J356" s="212">
        <f>ROUND(I356*H356,2)</f>
        <v>0</v>
      </c>
      <c r="K356" s="208" t="s">
        <v>146</v>
      </c>
      <c r="L356" s="46"/>
      <c r="M356" s="213" t="s">
        <v>75</v>
      </c>
      <c r="N356" s="214" t="s">
        <v>47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147</v>
      </c>
      <c r="AT356" s="217" t="s">
        <v>142</v>
      </c>
      <c r="AU356" s="217" t="s">
        <v>87</v>
      </c>
      <c r="AY356" s="19" t="s">
        <v>140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85</v>
      </c>
      <c r="BK356" s="218">
        <f>ROUND(I356*H356,2)</f>
        <v>0</v>
      </c>
      <c r="BL356" s="19" t="s">
        <v>147</v>
      </c>
      <c r="BM356" s="217" t="s">
        <v>1118</v>
      </c>
    </row>
    <row r="357" s="2" customFormat="1">
      <c r="A357" s="40"/>
      <c r="B357" s="41"/>
      <c r="C357" s="42"/>
      <c r="D357" s="219" t="s">
        <v>149</v>
      </c>
      <c r="E357" s="42"/>
      <c r="F357" s="220" t="s">
        <v>914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149</v>
      </c>
      <c r="AU357" s="19" t="s">
        <v>87</v>
      </c>
    </row>
    <row r="358" s="2" customFormat="1">
      <c r="A358" s="40"/>
      <c r="B358" s="41"/>
      <c r="C358" s="42"/>
      <c r="D358" s="219" t="s">
        <v>151</v>
      </c>
      <c r="E358" s="42"/>
      <c r="F358" s="224" t="s">
        <v>915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151</v>
      </c>
      <c r="AU358" s="19" t="s">
        <v>87</v>
      </c>
    </row>
    <row r="359" s="13" customFormat="1">
      <c r="A359" s="13"/>
      <c r="B359" s="225"/>
      <c r="C359" s="226"/>
      <c r="D359" s="219" t="s">
        <v>178</v>
      </c>
      <c r="E359" s="227" t="s">
        <v>75</v>
      </c>
      <c r="F359" s="228" t="s">
        <v>1119</v>
      </c>
      <c r="G359" s="226"/>
      <c r="H359" s="229">
        <v>0.151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178</v>
      </c>
      <c r="AU359" s="235" t="s">
        <v>87</v>
      </c>
      <c r="AV359" s="13" t="s">
        <v>87</v>
      </c>
      <c r="AW359" s="13" t="s">
        <v>38</v>
      </c>
      <c r="AX359" s="13" t="s">
        <v>77</v>
      </c>
      <c r="AY359" s="235" t="s">
        <v>140</v>
      </c>
    </row>
    <row r="360" s="16" customFormat="1">
      <c r="A360" s="16"/>
      <c r="B360" s="257"/>
      <c r="C360" s="258"/>
      <c r="D360" s="219" t="s">
        <v>178</v>
      </c>
      <c r="E360" s="259" t="s">
        <v>75</v>
      </c>
      <c r="F360" s="260" t="s">
        <v>254</v>
      </c>
      <c r="G360" s="258"/>
      <c r="H360" s="261">
        <v>0.151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67" t="s">
        <v>178</v>
      </c>
      <c r="AU360" s="267" t="s">
        <v>87</v>
      </c>
      <c r="AV360" s="16" t="s">
        <v>147</v>
      </c>
      <c r="AW360" s="16" t="s">
        <v>38</v>
      </c>
      <c r="AX360" s="16" t="s">
        <v>85</v>
      </c>
      <c r="AY360" s="267" t="s">
        <v>140</v>
      </c>
    </row>
    <row r="361" s="15" customFormat="1">
      <c r="A361" s="15"/>
      <c r="B361" s="247"/>
      <c r="C361" s="248"/>
      <c r="D361" s="219" t="s">
        <v>178</v>
      </c>
      <c r="E361" s="249" t="s">
        <v>75</v>
      </c>
      <c r="F361" s="250" t="s">
        <v>1120</v>
      </c>
      <c r="G361" s="248"/>
      <c r="H361" s="249" t="s">
        <v>75</v>
      </c>
      <c r="I361" s="251"/>
      <c r="J361" s="248"/>
      <c r="K361" s="248"/>
      <c r="L361" s="252"/>
      <c r="M361" s="253"/>
      <c r="N361" s="254"/>
      <c r="O361" s="254"/>
      <c r="P361" s="254"/>
      <c r="Q361" s="254"/>
      <c r="R361" s="254"/>
      <c r="S361" s="254"/>
      <c r="T361" s="25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6" t="s">
        <v>178</v>
      </c>
      <c r="AU361" s="256" t="s">
        <v>87</v>
      </c>
      <c r="AV361" s="15" t="s">
        <v>85</v>
      </c>
      <c r="AW361" s="15" t="s">
        <v>38</v>
      </c>
      <c r="AX361" s="15" t="s">
        <v>77</v>
      </c>
      <c r="AY361" s="256" t="s">
        <v>140</v>
      </c>
    </row>
    <row r="362" s="2" customFormat="1" ht="16.5" customHeight="1">
      <c r="A362" s="40"/>
      <c r="B362" s="41"/>
      <c r="C362" s="206" t="s">
        <v>575</v>
      </c>
      <c r="D362" s="206" t="s">
        <v>142</v>
      </c>
      <c r="E362" s="207" t="s">
        <v>919</v>
      </c>
      <c r="F362" s="208" t="s">
        <v>920</v>
      </c>
      <c r="G362" s="209" t="s">
        <v>309</v>
      </c>
      <c r="H362" s="210">
        <v>0.755</v>
      </c>
      <c r="I362" s="211"/>
      <c r="J362" s="212">
        <f>ROUND(I362*H362,2)</f>
        <v>0</v>
      </c>
      <c r="K362" s="208" t="s">
        <v>146</v>
      </c>
      <c r="L362" s="46"/>
      <c r="M362" s="213" t="s">
        <v>75</v>
      </c>
      <c r="N362" s="214" t="s">
        <v>47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147</v>
      </c>
      <c r="AT362" s="217" t="s">
        <v>142</v>
      </c>
      <c r="AU362" s="217" t="s">
        <v>87</v>
      </c>
      <c r="AY362" s="19" t="s">
        <v>140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85</v>
      </c>
      <c r="BK362" s="218">
        <f>ROUND(I362*H362,2)</f>
        <v>0</v>
      </c>
      <c r="BL362" s="19" t="s">
        <v>147</v>
      </c>
      <c r="BM362" s="217" t="s">
        <v>1121</v>
      </c>
    </row>
    <row r="363" s="2" customFormat="1">
      <c r="A363" s="40"/>
      <c r="B363" s="41"/>
      <c r="C363" s="42"/>
      <c r="D363" s="219" t="s">
        <v>149</v>
      </c>
      <c r="E363" s="42"/>
      <c r="F363" s="220" t="s">
        <v>922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149</v>
      </c>
      <c r="AU363" s="19" t="s">
        <v>87</v>
      </c>
    </row>
    <row r="364" s="2" customFormat="1">
      <c r="A364" s="40"/>
      <c r="B364" s="41"/>
      <c r="C364" s="42"/>
      <c r="D364" s="219" t="s">
        <v>151</v>
      </c>
      <c r="E364" s="42"/>
      <c r="F364" s="224" t="s">
        <v>915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151</v>
      </c>
      <c r="AU364" s="19" t="s">
        <v>87</v>
      </c>
    </row>
    <row r="365" s="13" customFormat="1">
      <c r="A365" s="13"/>
      <c r="B365" s="225"/>
      <c r="C365" s="226"/>
      <c r="D365" s="219" t="s">
        <v>178</v>
      </c>
      <c r="E365" s="227" t="s">
        <v>75</v>
      </c>
      <c r="F365" s="228" t="s">
        <v>1122</v>
      </c>
      <c r="G365" s="226"/>
      <c r="H365" s="229">
        <v>0.755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178</v>
      </c>
      <c r="AU365" s="235" t="s">
        <v>87</v>
      </c>
      <c r="AV365" s="13" t="s">
        <v>87</v>
      </c>
      <c r="AW365" s="13" t="s">
        <v>38</v>
      </c>
      <c r="AX365" s="13" t="s">
        <v>85</v>
      </c>
      <c r="AY365" s="235" t="s">
        <v>140</v>
      </c>
    </row>
    <row r="366" s="2" customFormat="1" ht="21.75" customHeight="1">
      <c r="A366" s="40"/>
      <c r="B366" s="41"/>
      <c r="C366" s="206" t="s">
        <v>579</v>
      </c>
      <c r="D366" s="206" t="s">
        <v>142</v>
      </c>
      <c r="E366" s="207" t="s">
        <v>925</v>
      </c>
      <c r="F366" s="208" t="s">
        <v>926</v>
      </c>
      <c r="G366" s="209" t="s">
        <v>309</v>
      </c>
      <c r="H366" s="210">
        <v>0.151</v>
      </c>
      <c r="I366" s="211"/>
      <c r="J366" s="212">
        <f>ROUND(I366*H366,2)</f>
        <v>0</v>
      </c>
      <c r="K366" s="208" t="s">
        <v>146</v>
      </c>
      <c r="L366" s="46"/>
      <c r="M366" s="213" t="s">
        <v>75</v>
      </c>
      <c r="N366" s="214" t="s">
        <v>47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1123</v>
      </c>
      <c r="AT366" s="217" t="s">
        <v>142</v>
      </c>
      <c r="AU366" s="217" t="s">
        <v>87</v>
      </c>
      <c r="AY366" s="19" t="s">
        <v>140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85</v>
      </c>
      <c r="BK366" s="218">
        <f>ROUND(I366*H366,2)</f>
        <v>0</v>
      </c>
      <c r="BL366" s="19" t="s">
        <v>1123</v>
      </c>
      <c r="BM366" s="217" t="s">
        <v>1124</v>
      </c>
    </row>
    <row r="367" s="2" customFormat="1">
      <c r="A367" s="40"/>
      <c r="B367" s="41"/>
      <c r="C367" s="42"/>
      <c r="D367" s="219" t="s">
        <v>149</v>
      </c>
      <c r="E367" s="42"/>
      <c r="F367" s="220" t="s">
        <v>928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149</v>
      </c>
      <c r="AU367" s="19" t="s">
        <v>87</v>
      </c>
    </row>
    <row r="368" s="2" customFormat="1">
      <c r="A368" s="40"/>
      <c r="B368" s="41"/>
      <c r="C368" s="42"/>
      <c r="D368" s="219" t="s">
        <v>151</v>
      </c>
      <c r="E368" s="42"/>
      <c r="F368" s="224" t="s">
        <v>929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151</v>
      </c>
      <c r="AU368" s="19" t="s">
        <v>87</v>
      </c>
    </row>
    <row r="369" s="13" customFormat="1">
      <c r="A369" s="13"/>
      <c r="B369" s="225"/>
      <c r="C369" s="226"/>
      <c r="D369" s="219" t="s">
        <v>178</v>
      </c>
      <c r="E369" s="227" t="s">
        <v>75</v>
      </c>
      <c r="F369" s="228" t="s">
        <v>1119</v>
      </c>
      <c r="G369" s="226"/>
      <c r="H369" s="229">
        <v>0.151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178</v>
      </c>
      <c r="AU369" s="235" t="s">
        <v>87</v>
      </c>
      <c r="AV369" s="13" t="s">
        <v>87</v>
      </c>
      <c r="AW369" s="13" t="s">
        <v>38</v>
      </c>
      <c r="AX369" s="13" t="s">
        <v>85</v>
      </c>
      <c r="AY369" s="235" t="s">
        <v>140</v>
      </c>
    </row>
    <row r="370" s="12" customFormat="1" ht="22.8" customHeight="1">
      <c r="A370" s="12"/>
      <c r="B370" s="190"/>
      <c r="C370" s="191"/>
      <c r="D370" s="192" t="s">
        <v>76</v>
      </c>
      <c r="E370" s="204" t="s">
        <v>930</v>
      </c>
      <c r="F370" s="204" t="s">
        <v>931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SUM(P371:P373)</f>
        <v>0</v>
      </c>
      <c r="Q370" s="198"/>
      <c r="R370" s="199">
        <f>SUM(R371:R373)</f>
        <v>0</v>
      </c>
      <c r="S370" s="198"/>
      <c r="T370" s="200">
        <f>SUM(T371:T373)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85</v>
      </c>
      <c r="AT370" s="202" t="s">
        <v>76</v>
      </c>
      <c r="AU370" s="202" t="s">
        <v>85</v>
      </c>
      <c r="AY370" s="201" t="s">
        <v>140</v>
      </c>
      <c r="BK370" s="203">
        <f>SUM(BK371:BK373)</f>
        <v>0</v>
      </c>
    </row>
    <row r="371" s="2" customFormat="1" ht="16.5" customHeight="1">
      <c r="A371" s="40"/>
      <c r="B371" s="41"/>
      <c r="C371" s="206" t="s">
        <v>584</v>
      </c>
      <c r="D371" s="206" t="s">
        <v>142</v>
      </c>
      <c r="E371" s="207" t="s">
        <v>1125</v>
      </c>
      <c r="F371" s="208" t="s">
        <v>1126</v>
      </c>
      <c r="G371" s="209" t="s">
        <v>309</v>
      </c>
      <c r="H371" s="210">
        <v>927.14700000000005</v>
      </c>
      <c r="I371" s="211"/>
      <c r="J371" s="212">
        <f>ROUND(I371*H371,2)</f>
        <v>0</v>
      </c>
      <c r="K371" s="208" t="s">
        <v>146</v>
      </c>
      <c r="L371" s="46"/>
      <c r="M371" s="213" t="s">
        <v>75</v>
      </c>
      <c r="N371" s="214" t="s">
        <v>47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147</v>
      </c>
      <c r="AT371" s="217" t="s">
        <v>142</v>
      </c>
      <c r="AU371" s="217" t="s">
        <v>87</v>
      </c>
      <c r="AY371" s="19" t="s">
        <v>140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85</v>
      </c>
      <c r="BK371" s="218">
        <f>ROUND(I371*H371,2)</f>
        <v>0</v>
      </c>
      <c r="BL371" s="19" t="s">
        <v>147</v>
      </c>
      <c r="BM371" s="217" t="s">
        <v>1127</v>
      </c>
    </row>
    <row r="372" s="2" customFormat="1">
      <c r="A372" s="40"/>
      <c r="B372" s="41"/>
      <c r="C372" s="42"/>
      <c r="D372" s="219" t="s">
        <v>149</v>
      </c>
      <c r="E372" s="42"/>
      <c r="F372" s="220" t="s">
        <v>1128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149</v>
      </c>
      <c r="AU372" s="19" t="s">
        <v>87</v>
      </c>
    </row>
    <row r="373" s="2" customFormat="1">
      <c r="A373" s="40"/>
      <c r="B373" s="41"/>
      <c r="C373" s="42"/>
      <c r="D373" s="219" t="s">
        <v>151</v>
      </c>
      <c r="E373" s="42"/>
      <c r="F373" s="224" t="s">
        <v>937</v>
      </c>
      <c r="G373" s="42"/>
      <c r="H373" s="42"/>
      <c r="I373" s="221"/>
      <c r="J373" s="42"/>
      <c r="K373" s="42"/>
      <c r="L373" s="46"/>
      <c r="M373" s="278"/>
      <c r="N373" s="279"/>
      <c r="O373" s="280"/>
      <c r="P373" s="280"/>
      <c r="Q373" s="280"/>
      <c r="R373" s="280"/>
      <c r="S373" s="280"/>
      <c r="T373" s="281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151</v>
      </c>
      <c r="AU373" s="19" t="s">
        <v>87</v>
      </c>
    </row>
    <row r="374" s="2" customFormat="1" ht="6.96" customHeight="1">
      <c r="A374" s="40"/>
      <c r="B374" s="61"/>
      <c r="C374" s="62"/>
      <c r="D374" s="62"/>
      <c r="E374" s="62"/>
      <c r="F374" s="62"/>
      <c r="G374" s="62"/>
      <c r="H374" s="62"/>
      <c r="I374" s="62"/>
      <c r="J374" s="62"/>
      <c r="K374" s="62"/>
      <c r="L374" s="46"/>
      <c r="M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</row>
  </sheetData>
  <sheetProtection sheet="1" autoFilter="0" formatColumns="0" formatRows="0" objects="1" scenarios="1" spinCount="100000" saltValue="CLuYxpbNqNiisOya7YE+p84OG4bj1igeDlouZuhIyVjmfyQ53/B93u7ba4T+oINxgMO/CFmJfOwWVpFs+0Qd5A==" hashValue="2e9B3pYXwWczApjLZFa7RaXUQsB5fVGMYKLJpdc40+JhiDaXFHt13ApjdXcbjf4XCQO5iMCxOc3HocnRsKRrVQ==" algorithmName="SHA-512" password="CC35"/>
  <autoFilter ref="C87:K37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ROUND((SUM(BE82:BE92)),  2)</f>
        <v>0</v>
      </c>
      <c r="G33" s="40"/>
      <c r="H33" s="40"/>
      <c r="I33" s="150">
        <v>0.20999999999999999</v>
      </c>
      <c r="J33" s="149">
        <f>ROUND(((SUM(BE82:BE92))*I33),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ROUND((SUM(BF82:BF92)),  2)</f>
        <v>0</v>
      </c>
      <c r="G34" s="40"/>
      <c r="H34" s="40"/>
      <c r="I34" s="150">
        <v>0.14999999999999999</v>
      </c>
      <c r="J34" s="149">
        <f>ROUND(((SUM(BF82:BF92))*I34),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SO 06 - Přeložka sdělovacích kabelů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1130</v>
      </c>
      <c r="E61" s="170"/>
      <c r="F61" s="170"/>
      <c r="G61" s="170"/>
      <c r="H61" s="170"/>
      <c r="I61" s="170"/>
      <c r="J61" s="171">
        <f>J88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1131</v>
      </c>
      <c r="E62" s="176"/>
      <c r="F62" s="176"/>
      <c r="G62" s="176"/>
      <c r="H62" s="176"/>
      <c r="I62" s="176"/>
      <c r="J62" s="177">
        <f>J89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Vodojem Horská, zásobní řady a splašková kanalizace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SO 06 - Přeložka sdělovacích kabelů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Liberec</v>
      </c>
      <c r="G76" s="42"/>
      <c r="H76" s="42"/>
      <c r="I76" s="34" t="s">
        <v>24</v>
      </c>
      <c r="J76" s="74" t="str">
        <f>IF(J12="","",J12)</f>
        <v>26. 10. 2020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Statutární město Liberec</v>
      </c>
      <c r="G78" s="42"/>
      <c r="H78" s="42"/>
      <c r="I78" s="34" t="s">
        <v>34</v>
      </c>
      <c r="J78" s="38" t="str">
        <f>E21</f>
        <v>SNOWPLAN, spol. s 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39</v>
      </c>
      <c r="J79" s="38" t="str">
        <f>E24</f>
        <v>SNOWPLAN, spol. s 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112</v>
      </c>
      <c r="K81" s="183" t="s">
        <v>130</v>
      </c>
      <c r="L81" s="184"/>
      <c r="M81" s="94" t="s">
        <v>75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P83+P88</f>
        <v>0</v>
      </c>
      <c r="Q82" s="98"/>
      <c r="R82" s="187">
        <f>R83+R88</f>
        <v>0</v>
      </c>
      <c r="S82" s="98"/>
      <c r="T82" s="188">
        <f>T83+T88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76</v>
      </c>
      <c r="AU82" s="19" t="s">
        <v>113</v>
      </c>
      <c r="BK82" s="189">
        <f>BK83+BK88</f>
        <v>0</v>
      </c>
    </row>
    <row r="83" s="12" customFormat="1" ht="25.92" customHeight="1">
      <c r="A83" s="12"/>
      <c r="B83" s="190"/>
      <c r="C83" s="191"/>
      <c r="D83" s="192" t="s">
        <v>76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SUM(P84:P87)</f>
        <v>0</v>
      </c>
      <c r="Q83" s="198"/>
      <c r="R83" s="199">
        <f>SUM(R84:R87)</f>
        <v>0</v>
      </c>
      <c r="S83" s="198"/>
      <c r="T83" s="200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77</v>
      </c>
      <c r="AY83" s="201" t="s">
        <v>140</v>
      </c>
      <c r="BK83" s="203">
        <f>SUM(BK84:BK87)</f>
        <v>0</v>
      </c>
    </row>
    <row r="84" s="2" customFormat="1" ht="16.5" customHeight="1">
      <c r="A84" s="40"/>
      <c r="B84" s="41"/>
      <c r="C84" s="206" t="s">
        <v>85</v>
      </c>
      <c r="D84" s="206" t="s">
        <v>142</v>
      </c>
      <c r="E84" s="207" t="s">
        <v>1132</v>
      </c>
      <c r="F84" s="208" t="s">
        <v>1133</v>
      </c>
      <c r="G84" s="209" t="s">
        <v>145</v>
      </c>
      <c r="H84" s="210">
        <v>40</v>
      </c>
      <c r="I84" s="211"/>
      <c r="J84" s="212">
        <f>ROUND(I84*H84,2)</f>
        <v>0</v>
      </c>
      <c r="K84" s="208" t="s">
        <v>75</v>
      </c>
      <c r="L84" s="46"/>
      <c r="M84" s="213" t="s">
        <v>75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147</v>
      </c>
      <c r="AT84" s="217" t="s">
        <v>142</v>
      </c>
      <c r="AU84" s="217" t="s">
        <v>85</v>
      </c>
      <c r="AY84" s="19" t="s">
        <v>140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85</v>
      </c>
      <c r="BK84" s="218">
        <f>ROUND(I84*H84,2)</f>
        <v>0</v>
      </c>
      <c r="BL84" s="19" t="s">
        <v>147</v>
      </c>
      <c r="BM84" s="217" t="s">
        <v>1134</v>
      </c>
    </row>
    <row r="85" s="2" customFormat="1">
      <c r="A85" s="40"/>
      <c r="B85" s="41"/>
      <c r="C85" s="42"/>
      <c r="D85" s="219" t="s">
        <v>149</v>
      </c>
      <c r="E85" s="42"/>
      <c r="F85" s="220" t="s">
        <v>1133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149</v>
      </c>
      <c r="AU85" s="19" t="s">
        <v>85</v>
      </c>
    </row>
    <row r="86" s="2" customFormat="1">
      <c r="A86" s="40"/>
      <c r="B86" s="41"/>
      <c r="C86" s="42"/>
      <c r="D86" s="219" t="s">
        <v>394</v>
      </c>
      <c r="E86" s="42"/>
      <c r="F86" s="224" t="s">
        <v>1135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394</v>
      </c>
      <c r="AU86" s="19" t="s">
        <v>85</v>
      </c>
    </row>
    <row r="87" s="13" customFormat="1">
      <c r="A87" s="13"/>
      <c r="B87" s="225"/>
      <c r="C87" s="226"/>
      <c r="D87" s="219" t="s">
        <v>178</v>
      </c>
      <c r="E87" s="227" t="s">
        <v>75</v>
      </c>
      <c r="F87" s="228" t="s">
        <v>1136</v>
      </c>
      <c r="G87" s="226"/>
      <c r="H87" s="229">
        <v>40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178</v>
      </c>
      <c r="AU87" s="235" t="s">
        <v>85</v>
      </c>
      <c r="AV87" s="13" t="s">
        <v>87</v>
      </c>
      <c r="AW87" s="13" t="s">
        <v>38</v>
      </c>
      <c r="AX87" s="13" t="s">
        <v>85</v>
      </c>
      <c r="AY87" s="235" t="s">
        <v>140</v>
      </c>
    </row>
    <row r="88" s="12" customFormat="1" ht="25.92" customHeight="1">
      <c r="A88" s="12"/>
      <c r="B88" s="190"/>
      <c r="C88" s="191"/>
      <c r="D88" s="192" t="s">
        <v>76</v>
      </c>
      <c r="E88" s="193" t="s">
        <v>1137</v>
      </c>
      <c r="F88" s="193" t="s">
        <v>1138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</f>
        <v>0</v>
      </c>
      <c r="Q88" s="198"/>
      <c r="R88" s="199">
        <f>R89</f>
        <v>0</v>
      </c>
      <c r="S88" s="198"/>
      <c r="T88" s="20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166</v>
      </c>
      <c r="AT88" s="202" t="s">
        <v>76</v>
      </c>
      <c r="AU88" s="202" t="s">
        <v>77</v>
      </c>
      <c r="AY88" s="201" t="s">
        <v>140</v>
      </c>
      <c r="BK88" s="203">
        <f>BK89</f>
        <v>0</v>
      </c>
    </row>
    <row r="89" s="12" customFormat="1" ht="22.8" customHeight="1">
      <c r="A89" s="12"/>
      <c r="B89" s="190"/>
      <c r="C89" s="191"/>
      <c r="D89" s="192" t="s">
        <v>76</v>
      </c>
      <c r="E89" s="204" t="s">
        <v>1139</v>
      </c>
      <c r="F89" s="204" t="s">
        <v>1140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SUM(P90:P92)</f>
        <v>0</v>
      </c>
      <c r="Q89" s="198"/>
      <c r="R89" s="199">
        <f>SUM(R90:R92)</f>
        <v>0</v>
      </c>
      <c r="S89" s="198"/>
      <c r="T89" s="200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166</v>
      </c>
      <c r="AT89" s="202" t="s">
        <v>76</v>
      </c>
      <c r="AU89" s="202" t="s">
        <v>85</v>
      </c>
      <c r="AY89" s="201" t="s">
        <v>140</v>
      </c>
      <c r="BK89" s="203">
        <f>SUM(BK90:BK92)</f>
        <v>0</v>
      </c>
    </row>
    <row r="90" s="2" customFormat="1" ht="16.5" customHeight="1">
      <c r="A90" s="40"/>
      <c r="B90" s="41"/>
      <c r="C90" s="206" t="s">
        <v>87</v>
      </c>
      <c r="D90" s="206" t="s">
        <v>142</v>
      </c>
      <c r="E90" s="207" t="s">
        <v>1141</v>
      </c>
      <c r="F90" s="208" t="s">
        <v>1142</v>
      </c>
      <c r="G90" s="209" t="s">
        <v>1143</v>
      </c>
      <c r="H90" s="210">
        <v>1</v>
      </c>
      <c r="I90" s="211"/>
      <c r="J90" s="212">
        <f>ROUND(I90*H90,2)</f>
        <v>0</v>
      </c>
      <c r="K90" s="208" t="s">
        <v>146</v>
      </c>
      <c r="L90" s="46"/>
      <c r="M90" s="213" t="s">
        <v>75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1144</v>
      </c>
      <c r="AT90" s="217" t="s">
        <v>142</v>
      </c>
      <c r="AU90" s="217" t="s">
        <v>87</v>
      </c>
      <c r="AY90" s="19" t="s">
        <v>140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1144</v>
      </c>
      <c r="BM90" s="217" t="s">
        <v>1145</v>
      </c>
    </row>
    <row r="91" s="2" customFormat="1">
      <c r="A91" s="40"/>
      <c r="B91" s="41"/>
      <c r="C91" s="42"/>
      <c r="D91" s="219" t="s">
        <v>149</v>
      </c>
      <c r="E91" s="42"/>
      <c r="F91" s="220" t="s">
        <v>1142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149</v>
      </c>
      <c r="AU91" s="19" t="s">
        <v>87</v>
      </c>
    </row>
    <row r="92" s="2" customFormat="1">
      <c r="A92" s="40"/>
      <c r="B92" s="41"/>
      <c r="C92" s="42"/>
      <c r="D92" s="219" t="s">
        <v>394</v>
      </c>
      <c r="E92" s="42"/>
      <c r="F92" s="224" t="s">
        <v>1146</v>
      </c>
      <c r="G92" s="42"/>
      <c r="H92" s="42"/>
      <c r="I92" s="221"/>
      <c r="J92" s="42"/>
      <c r="K92" s="42"/>
      <c r="L92" s="46"/>
      <c r="M92" s="278"/>
      <c r="N92" s="279"/>
      <c r="O92" s="280"/>
      <c r="P92" s="280"/>
      <c r="Q92" s="280"/>
      <c r="R92" s="280"/>
      <c r="S92" s="280"/>
      <c r="T92" s="281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394</v>
      </c>
      <c r="AU92" s="19" t="s">
        <v>87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56K5LknU3tzoot17hlgH8uboIzxoIUzCX8Z90f/+vgrdTNN8rIPwDF6ruISmk7gh3+bKnAILgdKK4jEDddRi0A==" hashValue="5KJm2FnjKGTclznWGOMNTGxy6P5rms7+LJlCxpb+g1rZREd7qFnh5NAoA9M0fNbBOxtW9aYEjFF1sqXfc+J2QQ==" algorithmName="SHA-512" password="CC35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1147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ROUND((SUM(BE85:BE308)),  2)</f>
        <v>0</v>
      </c>
      <c r="G33" s="40"/>
      <c r="H33" s="40"/>
      <c r="I33" s="150">
        <v>0.20999999999999999</v>
      </c>
      <c r="J33" s="149">
        <f>ROUND(((SUM(BE85:BE308))*I33),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ROUND((SUM(BF85:BF308)),  2)</f>
        <v>0</v>
      </c>
      <c r="G34" s="40"/>
      <c r="H34" s="40"/>
      <c r="I34" s="150">
        <v>0.14999999999999999</v>
      </c>
      <c r="J34" s="149">
        <f>ROUND(((SUM(BF85:BF308))*I34),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ROUND((SUM(BG85:BG308)),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ROUND((SUM(BH85:BH308)),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ROUND((SUM(BI85:BI308)),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04a - Oprava povrchů-uznatelné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1148</v>
      </c>
      <c r="E62" s="176"/>
      <c r="F62" s="176"/>
      <c r="G62" s="176"/>
      <c r="H62" s="176"/>
      <c r="I62" s="176"/>
      <c r="J62" s="177">
        <f>J156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</v>
      </c>
      <c r="E63" s="176"/>
      <c r="F63" s="176"/>
      <c r="G63" s="176"/>
      <c r="H63" s="176"/>
      <c r="I63" s="176"/>
      <c r="J63" s="177">
        <f>J204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123</v>
      </c>
      <c r="E64" s="176"/>
      <c r="F64" s="176"/>
      <c r="G64" s="176"/>
      <c r="H64" s="176"/>
      <c r="I64" s="176"/>
      <c r="J64" s="177">
        <f>J258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</v>
      </c>
      <c r="E65" s="176"/>
      <c r="F65" s="176"/>
      <c r="G65" s="176"/>
      <c r="H65" s="176"/>
      <c r="I65" s="176"/>
      <c r="J65" s="177">
        <f>J305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04a - Oprava povrchů-uznatelné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126</v>
      </c>
      <c r="D84" s="182" t="s">
        <v>61</v>
      </c>
      <c r="E84" s="182" t="s">
        <v>57</v>
      </c>
      <c r="F84" s="182" t="s">
        <v>58</v>
      </c>
      <c r="G84" s="182" t="s">
        <v>127</v>
      </c>
      <c r="H84" s="182" t="s">
        <v>128</v>
      </c>
      <c r="I84" s="182" t="s">
        <v>129</v>
      </c>
      <c r="J84" s="182" t="s">
        <v>112</v>
      </c>
      <c r="K84" s="183" t="s">
        <v>130</v>
      </c>
      <c r="L84" s="184"/>
      <c r="M84" s="94" t="s">
        <v>75</v>
      </c>
      <c r="N84" s="95" t="s">
        <v>46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36.105356</v>
      </c>
      <c r="S85" s="98"/>
      <c r="T85" s="188">
        <f>T86</f>
        <v>3322.4926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138</v>
      </c>
      <c r="F86" s="193" t="s">
        <v>139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P87+P156+P204+P258+P305</f>
        <v>0</v>
      </c>
      <c r="Q86" s="198"/>
      <c r="R86" s="199">
        <f>R87+R156+R204+R258+R305</f>
        <v>36.105356</v>
      </c>
      <c r="S86" s="198"/>
      <c r="T86" s="200">
        <f>T87+T156+T204+T258+T305</f>
        <v>3322.4926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140</v>
      </c>
      <c r="BK86" s="203">
        <f>BK87+BK156+BK204+BK258+BK305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141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SUM(P88:P155)</f>
        <v>0</v>
      </c>
      <c r="Q87" s="198"/>
      <c r="R87" s="199">
        <f>SUM(R88:R155)</f>
        <v>0.40494049999999998</v>
      </c>
      <c r="S87" s="198"/>
      <c r="T87" s="200">
        <f>SUM(T88:T155)</f>
        <v>3299.3926000000001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140</v>
      </c>
      <c r="BK87" s="203">
        <f>SUM(BK88:BK155)</f>
        <v>0</v>
      </c>
    </row>
    <row r="88" s="2" customFormat="1" ht="16.5" customHeight="1">
      <c r="A88" s="40"/>
      <c r="B88" s="41"/>
      <c r="C88" s="206" t="s">
        <v>85</v>
      </c>
      <c r="D88" s="206" t="s">
        <v>142</v>
      </c>
      <c r="E88" s="207" t="s">
        <v>1149</v>
      </c>
      <c r="F88" s="208" t="s">
        <v>1150</v>
      </c>
      <c r="G88" s="209" t="s">
        <v>218</v>
      </c>
      <c r="H88" s="210">
        <v>6.5999999999999996</v>
      </c>
      <c r="I88" s="211"/>
      <c r="J88" s="212">
        <f>ROUND(I88*H88,2)</f>
        <v>0</v>
      </c>
      <c r="K88" s="208" t="s">
        <v>146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0.58599999999999997</v>
      </c>
      <c r="T88" s="216">
        <f>S88*H88</f>
        <v>3.8675999999999995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147</v>
      </c>
      <c r="AT88" s="217" t="s">
        <v>142</v>
      </c>
      <c r="AU88" s="217" t="s">
        <v>87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147</v>
      </c>
      <c r="BM88" s="217" t="s">
        <v>1151</v>
      </c>
    </row>
    <row r="89" s="2" customFormat="1">
      <c r="A89" s="40"/>
      <c r="B89" s="41"/>
      <c r="C89" s="42"/>
      <c r="D89" s="219" t="s">
        <v>149</v>
      </c>
      <c r="E89" s="42"/>
      <c r="F89" s="220" t="s">
        <v>1152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149</v>
      </c>
      <c r="AU89" s="19" t="s">
        <v>87</v>
      </c>
    </row>
    <row r="90" s="2" customFormat="1">
      <c r="A90" s="40"/>
      <c r="B90" s="41"/>
      <c r="C90" s="42"/>
      <c r="D90" s="219" t="s">
        <v>151</v>
      </c>
      <c r="E90" s="42"/>
      <c r="F90" s="224" t="s">
        <v>1153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151</v>
      </c>
      <c r="AU90" s="19" t="s">
        <v>87</v>
      </c>
    </row>
    <row r="91" s="13" customFormat="1">
      <c r="A91" s="13"/>
      <c r="B91" s="225"/>
      <c r="C91" s="226"/>
      <c r="D91" s="219" t="s">
        <v>178</v>
      </c>
      <c r="E91" s="227" t="s">
        <v>75</v>
      </c>
      <c r="F91" s="228" t="s">
        <v>1154</v>
      </c>
      <c r="G91" s="226"/>
      <c r="H91" s="229">
        <v>6.5999999999999996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178</v>
      </c>
      <c r="AU91" s="235" t="s">
        <v>87</v>
      </c>
      <c r="AV91" s="13" t="s">
        <v>87</v>
      </c>
      <c r="AW91" s="13" t="s">
        <v>38</v>
      </c>
      <c r="AX91" s="13" t="s">
        <v>85</v>
      </c>
      <c r="AY91" s="235" t="s">
        <v>140</v>
      </c>
    </row>
    <row r="92" s="2" customFormat="1" ht="16.5" customHeight="1">
      <c r="A92" s="40"/>
      <c r="B92" s="41"/>
      <c r="C92" s="206" t="s">
        <v>87</v>
      </c>
      <c r="D92" s="206" t="s">
        <v>142</v>
      </c>
      <c r="E92" s="207" t="s">
        <v>1155</v>
      </c>
      <c r="F92" s="208" t="s">
        <v>1156</v>
      </c>
      <c r="G92" s="209" t="s">
        <v>218</v>
      </c>
      <c r="H92" s="210">
        <v>1359.8599999999999</v>
      </c>
      <c r="I92" s="211"/>
      <c r="J92" s="212">
        <f>ROUND(I92*H92,2)</f>
        <v>0</v>
      </c>
      <c r="K92" s="208" t="s">
        <v>146</v>
      </c>
      <c r="L92" s="46"/>
      <c r="M92" s="213" t="s">
        <v>75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0.29999999999999999</v>
      </c>
      <c r="T92" s="216">
        <f>S92*H92</f>
        <v>407.95799999999997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87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147</v>
      </c>
      <c r="BM92" s="217" t="s">
        <v>1157</v>
      </c>
    </row>
    <row r="93" s="2" customFormat="1">
      <c r="A93" s="40"/>
      <c r="B93" s="41"/>
      <c r="C93" s="42"/>
      <c r="D93" s="219" t="s">
        <v>149</v>
      </c>
      <c r="E93" s="42"/>
      <c r="F93" s="220" t="s">
        <v>1158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149</v>
      </c>
      <c r="AU93" s="19" t="s">
        <v>87</v>
      </c>
    </row>
    <row r="94" s="2" customFormat="1">
      <c r="A94" s="40"/>
      <c r="B94" s="41"/>
      <c r="C94" s="42"/>
      <c r="D94" s="219" t="s">
        <v>151</v>
      </c>
      <c r="E94" s="42"/>
      <c r="F94" s="224" t="s">
        <v>1159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151</v>
      </c>
      <c r="AU94" s="19" t="s">
        <v>87</v>
      </c>
    </row>
    <row r="95" s="15" customFormat="1">
      <c r="A95" s="15"/>
      <c r="B95" s="247"/>
      <c r="C95" s="248"/>
      <c r="D95" s="219" t="s">
        <v>178</v>
      </c>
      <c r="E95" s="249" t="s">
        <v>75</v>
      </c>
      <c r="F95" s="250" t="s">
        <v>1160</v>
      </c>
      <c r="G95" s="248"/>
      <c r="H95" s="249" t="s">
        <v>75</v>
      </c>
      <c r="I95" s="251"/>
      <c r="J95" s="248"/>
      <c r="K95" s="248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178</v>
      </c>
      <c r="AU95" s="256" t="s">
        <v>87</v>
      </c>
      <c r="AV95" s="15" t="s">
        <v>85</v>
      </c>
      <c r="AW95" s="15" t="s">
        <v>38</v>
      </c>
      <c r="AX95" s="15" t="s">
        <v>77</v>
      </c>
      <c r="AY95" s="256" t="s">
        <v>140</v>
      </c>
    </row>
    <row r="96" s="13" customFormat="1">
      <c r="A96" s="13"/>
      <c r="B96" s="225"/>
      <c r="C96" s="226"/>
      <c r="D96" s="219" t="s">
        <v>178</v>
      </c>
      <c r="E96" s="227" t="s">
        <v>75</v>
      </c>
      <c r="F96" s="228" t="s">
        <v>1161</v>
      </c>
      <c r="G96" s="226"/>
      <c r="H96" s="229">
        <v>72.540000000000006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178</v>
      </c>
      <c r="AU96" s="235" t="s">
        <v>87</v>
      </c>
      <c r="AV96" s="13" t="s">
        <v>87</v>
      </c>
      <c r="AW96" s="13" t="s">
        <v>38</v>
      </c>
      <c r="AX96" s="13" t="s">
        <v>77</v>
      </c>
      <c r="AY96" s="235" t="s">
        <v>140</v>
      </c>
    </row>
    <row r="97" s="13" customFormat="1">
      <c r="A97" s="13"/>
      <c r="B97" s="225"/>
      <c r="C97" s="226"/>
      <c r="D97" s="219" t="s">
        <v>178</v>
      </c>
      <c r="E97" s="227" t="s">
        <v>75</v>
      </c>
      <c r="F97" s="228" t="s">
        <v>1162</v>
      </c>
      <c r="G97" s="226"/>
      <c r="H97" s="229">
        <v>1268.1500000000001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178</v>
      </c>
      <c r="AU97" s="235" t="s">
        <v>87</v>
      </c>
      <c r="AV97" s="13" t="s">
        <v>87</v>
      </c>
      <c r="AW97" s="13" t="s">
        <v>38</v>
      </c>
      <c r="AX97" s="13" t="s">
        <v>77</v>
      </c>
      <c r="AY97" s="235" t="s">
        <v>140</v>
      </c>
    </row>
    <row r="98" s="13" customFormat="1">
      <c r="A98" s="13"/>
      <c r="B98" s="225"/>
      <c r="C98" s="226"/>
      <c r="D98" s="219" t="s">
        <v>178</v>
      </c>
      <c r="E98" s="227" t="s">
        <v>75</v>
      </c>
      <c r="F98" s="228" t="s">
        <v>1163</v>
      </c>
      <c r="G98" s="226"/>
      <c r="H98" s="229">
        <v>19.170000000000002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178</v>
      </c>
      <c r="AU98" s="235" t="s">
        <v>87</v>
      </c>
      <c r="AV98" s="13" t="s">
        <v>87</v>
      </c>
      <c r="AW98" s="13" t="s">
        <v>38</v>
      </c>
      <c r="AX98" s="13" t="s">
        <v>77</v>
      </c>
      <c r="AY98" s="235" t="s">
        <v>140</v>
      </c>
    </row>
    <row r="99" s="16" customFormat="1">
      <c r="A99" s="16"/>
      <c r="B99" s="257"/>
      <c r="C99" s="258"/>
      <c r="D99" s="219" t="s">
        <v>178</v>
      </c>
      <c r="E99" s="259" t="s">
        <v>75</v>
      </c>
      <c r="F99" s="260" t="s">
        <v>254</v>
      </c>
      <c r="G99" s="258"/>
      <c r="H99" s="261">
        <v>1359.8599999999999</v>
      </c>
      <c r="I99" s="262"/>
      <c r="J99" s="258"/>
      <c r="K99" s="258"/>
      <c r="L99" s="263"/>
      <c r="M99" s="264"/>
      <c r="N99" s="265"/>
      <c r="O99" s="265"/>
      <c r="P99" s="265"/>
      <c r="Q99" s="265"/>
      <c r="R99" s="265"/>
      <c r="S99" s="265"/>
      <c r="T99" s="26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T99" s="267" t="s">
        <v>178</v>
      </c>
      <c r="AU99" s="267" t="s">
        <v>87</v>
      </c>
      <c r="AV99" s="16" t="s">
        <v>147</v>
      </c>
      <c r="AW99" s="16" t="s">
        <v>38</v>
      </c>
      <c r="AX99" s="16" t="s">
        <v>85</v>
      </c>
      <c r="AY99" s="267" t="s">
        <v>140</v>
      </c>
    </row>
    <row r="100" s="2" customFormat="1" ht="16.5" customHeight="1">
      <c r="A100" s="40"/>
      <c r="B100" s="41"/>
      <c r="C100" s="206" t="s">
        <v>157</v>
      </c>
      <c r="D100" s="206" t="s">
        <v>142</v>
      </c>
      <c r="E100" s="207" t="s">
        <v>1164</v>
      </c>
      <c r="F100" s="208" t="s">
        <v>1165</v>
      </c>
      <c r="G100" s="209" t="s">
        <v>218</v>
      </c>
      <c r="H100" s="210">
        <v>19.170000000000002</v>
      </c>
      <c r="I100" s="211"/>
      <c r="J100" s="212">
        <f>ROUND(I100*H100,2)</f>
        <v>0</v>
      </c>
      <c r="K100" s="208" t="s">
        <v>146</v>
      </c>
      <c r="L100" s="46"/>
      <c r="M100" s="213" t="s">
        <v>75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0.44</v>
      </c>
      <c r="T100" s="216">
        <f>S100*H100</f>
        <v>8.434800000000001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147</v>
      </c>
      <c r="AT100" s="217" t="s">
        <v>142</v>
      </c>
      <c r="AU100" s="217" t="s">
        <v>87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147</v>
      </c>
      <c r="BM100" s="217" t="s">
        <v>1166</v>
      </c>
    </row>
    <row r="101" s="2" customFormat="1">
      <c r="A101" s="40"/>
      <c r="B101" s="41"/>
      <c r="C101" s="42"/>
      <c r="D101" s="219" t="s">
        <v>149</v>
      </c>
      <c r="E101" s="42"/>
      <c r="F101" s="220" t="s">
        <v>1167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87</v>
      </c>
    </row>
    <row r="102" s="2" customFormat="1">
      <c r="A102" s="40"/>
      <c r="B102" s="41"/>
      <c r="C102" s="42"/>
      <c r="D102" s="219" t="s">
        <v>151</v>
      </c>
      <c r="E102" s="42"/>
      <c r="F102" s="224" t="s">
        <v>1159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87</v>
      </c>
    </row>
    <row r="103" s="15" customFormat="1">
      <c r="A103" s="15"/>
      <c r="B103" s="247"/>
      <c r="C103" s="248"/>
      <c r="D103" s="219" t="s">
        <v>178</v>
      </c>
      <c r="E103" s="249" t="s">
        <v>75</v>
      </c>
      <c r="F103" s="250" t="s">
        <v>1160</v>
      </c>
      <c r="G103" s="248"/>
      <c r="H103" s="249" t="s">
        <v>75</v>
      </c>
      <c r="I103" s="251"/>
      <c r="J103" s="248"/>
      <c r="K103" s="248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178</v>
      </c>
      <c r="AU103" s="256" t="s">
        <v>87</v>
      </c>
      <c r="AV103" s="15" t="s">
        <v>85</v>
      </c>
      <c r="AW103" s="15" t="s">
        <v>38</v>
      </c>
      <c r="AX103" s="15" t="s">
        <v>77</v>
      </c>
      <c r="AY103" s="256" t="s">
        <v>140</v>
      </c>
    </row>
    <row r="104" s="13" customFormat="1">
      <c r="A104" s="13"/>
      <c r="B104" s="225"/>
      <c r="C104" s="226"/>
      <c r="D104" s="219" t="s">
        <v>178</v>
      </c>
      <c r="E104" s="227" t="s">
        <v>75</v>
      </c>
      <c r="F104" s="228" t="s">
        <v>1163</v>
      </c>
      <c r="G104" s="226"/>
      <c r="H104" s="229">
        <v>19.170000000000002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178</v>
      </c>
      <c r="AU104" s="235" t="s">
        <v>87</v>
      </c>
      <c r="AV104" s="13" t="s">
        <v>87</v>
      </c>
      <c r="AW104" s="13" t="s">
        <v>38</v>
      </c>
      <c r="AX104" s="13" t="s">
        <v>77</v>
      </c>
      <c r="AY104" s="235" t="s">
        <v>140</v>
      </c>
    </row>
    <row r="105" s="14" customFormat="1">
      <c r="A105" s="14"/>
      <c r="B105" s="236"/>
      <c r="C105" s="237"/>
      <c r="D105" s="219" t="s">
        <v>178</v>
      </c>
      <c r="E105" s="238" t="s">
        <v>75</v>
      </c>
      <c r="F105" s="239" t="s">
        <v>180</v>
      </c>
      <c r="G105" s="237"/>
      <c r="H105" s="240">
        <v>19.170000000000002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178</v>
      </c>
      <c r="AU105" s="246" t="s">
        <v>87</v>
      </c>
      <c r="AV105" s="14" t="s">
        <v>157</v>
      </c>
      <c r="AW105" s="14" t="s">
        <v>38</v>
      </c>
      <c r="AX105" s="14" t="s">
        <v>85</v>
      </c>
      <c r="AY105" s="246" t="s">
        <v>140</v>
      </c>
    </row>
    <row r="106" s="2" customFormat="1" ht="16.5" customHeight="1">
      <c r="A106" s="40"/>
      <c r="B106" s="41"/>
      <c r="C106" s="206" t="s">
        <v>147</v>
      </c>
      <c r="D106" s="206" t="s">
        <v>142</v>
      </c>
      <c r="E106" s="207" t="s">
        <v>1168</v>
      </c>
      <c r="F106" s="208" t="s">
        <v>1169</v>
      </c>
      <c r="G106" s="209" t="s">
        <v>218</v>
      </c>
      <c r="H106" s="210">
        <v>1248.1500000000001</v>
      </c>
      <c r="I106" s="211"/>
      <c r="J106" s="212">
        <f>ROUND(I106*H106,2)</f>
        <v>0</v>
      </c>
      <c r="K106" s="208" t="s">
        <v>75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1.76</v>
      </c>
      <c r="T106" s="216">
        <f>S106*H106</f>
        <v>2196.7440000000001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147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147</v>
      </c>
      <c r="BM106" s="217" t="s">
        <v>1170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1171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15" customFormat="1">
      <c r="A108" s="15"/>
      <c r="B108" s="247"/>
      <c r="C108" s="248"/>
      <c r="D108" s="219" t="s">
        <v>178</v>
      </c>
      <c r="E108" s="249" t="s">
        <v>75</v>
      </c>
      <c r="F108" s="250" t="s">
        <v>1160</v>
      </c>
      <c r="G108" s="248"/>
      <c r="H108" s="249" t="s">
        <v>75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178</v>
      </c>
      <c r="AU108" s="256" t="s">
        <v>87</v>
      </c>
      <c r="AV108" s="15" t="s">
        <v>85</v>
      </c>
      <c r="AW108" s="15" t="s">
        <v>38</v>
      </c>
      <c r="AX108" s="15" t="s">
        <v>77</v>
      </c>
      <c r="AY108" s="256" t="s">
        <v>140</v>
      </c>
    </row>
    <row r="109" s="13" customFormat="1">
      <c r="A109" s="13"/>
      <c r="B109" s="225"/>
      <c r="C109" s="226"/>
      <c r="D109" s="219" t="s">
        <v>178</v>
      </c>
      <c r="E109" s="227" t="s">
        <v>75</v>
      </c>
      <c r="F109" s="228" t="s">
        <v>1172</v>
      </c>
      <c r="G109" s="226"/>
      <c r="H109" s="229">
        <v>1248.1500000000001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178</v>
      </c>
      <c r="AU109" s="235" t="s">
        <v>87</v>
      </c>
      <c r="AV109" s="13" t="s">
        <v>87</v>
      </c>
      <c r="AW109" s="13" t="s">
        <v>38</v>
      </c>
      <c r="AX109" s="13" t="s">
        <v>77</v>
      </c>
      <c r="AY109" s="235" t="s">
        <v>140</v>
      </c>
    </row>
    <row r="110" s="14" customFormat="1">
      <c r="A110" s="14"/>
      <c r="B110" s="236"/>
      <c r="C110" s="237"/>
      <c r="D110" s="219" t="s">
        <v>178</v>
      </c>
      <c r="E110" s="238" t="s">
        <v>75</v>
      </c>
      <c r="F110" s="239" t="s">
        <v>180</v>
      </c>
      <c r="G110" s="237"/>
      <c r="H110" s="240">
        <v>1248.1500000000001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178</v>
      </c>
      <c r="AU110" s="246" t="s">
        <v>87</v>
      </c>
      <c r="AV110" s="14" t="s">
        <v>157</v>
      </c>
      <c r="AW110" s="14" t="s">
        <v>38</v>
      </c>
      <c r="AX110" s="14" t="s">
        <v>85</v>
      </c>
      <c r="AY110" s="246" t="s">
        <v>140</v>
      </c>
    </row>
    <row r="111" s="2" customFormat="1" ht="16.5" customHeight="1">
      <c r="A111" s="40"/>
      <c r="B111" s="41"/>
      <c r="C111" s="206" t="s">
        <v>166</v>
      </c>
      <c r="D111" s="206" t="s">
        <v>142</v>
      </c>
      <c r="E111" s="207" t="s">
        <v>1173</v>
      </c>
      <c r="F111" s="208" t="s">
        <v>1174</v>
      </c>
      <c r="G111" s="209" t="s">
        <v>218</v>
      </c>
      <c r="H111" s="210">
        <v>5410</v>
      </c>
      <c r="I111" s="211"/>
      <c r="J111" s="212">
        <f>ROUND(I111*H111,2)</f>
        <v>0</v>
      </c>
      <c r="K111" s="208" t="s">
        <v>146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6.0000000000000002E-05</v>
      </c>
      <c r="R111" s="215">
        <f>Q111*H111</f>
        <v>0.3246</v>
      </c>
      <c r="S111" s="215">
        <v>0.091999999999999998</v>
      </c>
      <c r="T111" s="216">
        <f>S111*H111</f>
        <v>497.71999999999997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87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147</v>
      </c>
      <c r="BM111" s="217" t="s">
        <v>1175</v>
      </c>
    </row>
    <row r="112" s="2" customFormat="1">
      <c r="A112" s="40"/>
      <c r="B112" s="41"/>
      <c r="C112" s="42"/>
      <c r="D112" s="219" t="s">
        <v>149</v>
      </c>
      <c r="E112" s="42"/>
      <c r="F112" s="220" t="s">
        <v>1176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87</v>
      </c>
    </row>
    <row r="113" s="2" customFormat="1">
      <c r="A113" s="40"/>
      <c r="B113" s="41"/>
      <c r="C113" s="42"/>
      <c r="D113" s="219" t="s">
        <v>151</v>
      </c>
      <c r="E113" s="42"/>
      <c r="F113" s="224" t="s">
        <v>1177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151</v>
      </c>
      <c r="AU113" s="19" t="s">
        <v>87</v>
      </c>
    </row>
    <row r="114" s="13" customFormat="1">
      <c r="A114" s="13"/>
      <c r="B114" s="225"/>
      <c r="C114" s="226"/>
      <c r="D114" s="219" t="s">
        <v>178</v>
      </c>
      <c r="E114" s="227" t="s">
        <v>75</v>
      </c>
      <c r="F114" s="228" t="s">
        <v>1178</v>
      </c>
      <c r="G114" s="226"/>
      <c r="H114" s="229">
        <v>5410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178</v>
      </c>
      <c r="AU114" s="235" t="s">
        <v>87</v>
      </c>
      <c r="AV114" s="13" t="s">
        <v>87</v>
      </c>
      <c r="AW114" s="13" t="s">
        <v>38</v>
      </c>
      <c r="AX114" s="13" t="s">
        <v>85</v>
      </c>
      <c r="AY114" s="235" t="s">
        <v>140</v>
      </c>
    </row>
    <row r="115" s="2" customFormat="1" ht="16.5" customHeight="1">
      <c r="A115" s="40"/>
      <c r="B115" s="41"/>
      <c r="C115" s="206" t="s">
        <v>171</v>
      </c>
      <c r="D115" s="206" t="s">
        <v>142</v>
      </c>
      <c r="E115" s="207" t="s">
        <v>1179</v>
      </c>
      <c r="F115" s="208" t="s">
        <v>1180</v>
      </c>
      <c r="G115" s="209" t="s">
        <v>218</v>
      </c>
      <c r="H115" s="210">
        <v>1248.1500000000001</v>
      </c>
      <c r="I115" s="211"/>
      <c r="J115" s="212">
        <f>ROUND(I115*H115,2)</f>
        <v>0</v>
      </c>
      <c r="K115" s="208" t="s">
        <v>75</v>
      </c>
      <c r="L115" s="46"/>
      <c r="M115" s="213" t="s">
        <v>75</v>
      </c>
      <c r="N115" s="214" t="s">
        <v>47</v>
      </c>
      <c r="O115" s="86"/>
      <c r="P115" s="215">
        <f>O115*H115</f>
        <v>0</v>
      </c>
      <c r="Q115" s="215">
        <v>5.0000000000000002E-05</v>
      </c>
      <c r="R115" s="215">
        <f>Q115*H115</f>
        <v>0.062407500000000005</v>
      </c>
      <c r="S115" s="215">
        <v>0.128</v>
      </c>
      <c r="T115" s="216">
        <f>S115*H115</f>
        <v>159.76320000000001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147</v>
      </c>
      <c r="AT115" s="217" t="s">
        <v>142</v>
      </c>
      <c r="AU115" s="217" t="s">
        <v>87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147</v>
      </c>
      <c r="BM115" s="217" t="s">
        <v>1181</v>
      </c>
    </row>
    <row r="116" s="2" customFormat="1">
      <c r="A116" s="40"/>
      <c r="B116" s="41"/>
      <c r="C116" s="42"/>
      <c r="D116" s="219" t="s">
        <v>149</v>
      </c>
      <c r="E116" s="42"/>
      <c r="F116" s="220" t="s">
        <v>1182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149</v>
      </c>
      <c r="AU116" s="19" t="s">
        <v>87</v>
      </c>
    </row>
    <row r="117" s="15" customFormat="1">
      <c r="A117" s="15"/>
      <c r="B117" s="247"/>
      <c r="C117" s="248"/>
      <c r="D117" s="219" t="s">
        <v>178</v>
      </c>
      <c r="E117" s="249" t="s">
        <v>75</v>
      </c>
      <c r="F117" s="250" t="s">
        <v>1160</v>
      </c>
      <c r="G117" s="248"/>
      <c r="H117" s="249" t="s">
        <v>75</v>
      </c>
      <c r="I117" s="251"/>
      <c r="J117" s="248"/>
      <c r="K117" s="248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178</v>
      </c>
      <c r="AU117" s="256" t="s">
        <v>87</v>
      </c>
      <c r="AV117" s="15" t="s">
        <v>85</v>
      </c>
      <c r="AW117" s="15" t="s">
        <v>38</v>
      </c>
      <c r="AX117" s="15" t="s">
        <v>77</v>
      </c>
      <c r="AY117" s="256" t="s">
        <v>140</v>
      </c>
    </row>
    <row r="118" s="13" customFormat="1">
      <c r="A118" s="13"/>
      <c r="B118" s="225"/>
      <c r="C118" s="226"/>
      <c r="D118" s="219" t="s">
        <v>178</v>
      </c>
      <c r="E118" s="227" t="s">
        <v>75</v>
      </c>
      <c r="F118" s="228" t="s">
        <v>1172</v>
      </c>
      <c r="G118" s="226"/>
      <c r="H118" s="229">
        <v>1248.1500000000001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178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140</v>
      </c>
    </row>
    <row r="119" s="14" customFormat="1">
      <c r="A119" s="14"/>
      <c r="B119" s="236"/>
      <c r="C119" s="237"/>
      <c r="D119" s="219" t="s">
        <v>178</v>
      </c>
      <c r="E119" s="238" t="s">
        <v>75</v>
      </c>
      <c r="F119" s="239" t="s">
        <v>180</v>
      </c>
      <c r="G119" s="237"/>
      <c r="H119" s="240">
        <v>1248.1500000000001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178</v>
      </c>
      <c r="AU119" s="246" t="s">
        <v>87</v>
      </c>
      <c r="AV119" s="14" t="s">
        <v>157</v>
      </c>
      <c r="AW119" s="14" t="s">
        <v>38</v>
      </c>
      <c r="AX119" s="14" t="s">
        <v>85</v>
      </c>
      <c r="AY119" s="246" t="s">
        <v>140</v>
      </c>
    </row>
    <row r="120" s="2" customFormat="1" ht="16.5" customHeight="1">
      <c r="A120" s="40"/>
      <c r="B120" s="41"/>
      <c r="C120" s="206" t="s">
        <v>184</v>
      </c>
      <c r="D120" s="206" t="s">
        <v>142</v>
      </c>
      <c r="E120" s="207" t="s">
        <v>1183</v>
      </c>
      <c r="F120" s="208" t="s">
        <v>1184</v>
      </c>
      <c r="G120" s="209" t="s">
        <v>145</v>
      </c>
      <c r="H120" s="210">
        <v>6</v>
      </c>
      <c r="I120" s="211"/>
      <c r="J120" s="212">
        <f>ROUND(I120*H120,2)</f>
        <v>0</v>
      </c>
      <c r="K120" s="208" t="s">
        <v>146</v>
      </c>
      <c r="L120" s="46"/>
      <c r="M120" s="213" t="s">
        <v>75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0.28999999999999998</v>
      </c>
      <c r="T120" s="216">
        <f>S120*H120</f>
        <v>1.7399999999999998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147</v>
      </c>
      <c r="AT120" s="217" t="s">
        <v>142</v>
      </c>
      <c r="AU120" s="217" t="s">
        <v>87</v>
      </c>
      <c r="AY120" s="19" t="s">
        <v>140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147</v>
      </c>
      <c r="BM120" s="217" t="s">
        <v>1185</v>
      </c>
    </row>
    <row r="121" s="2" customFormat="1">
      <c r="A121" s="40"/>
      <c r="B121" s="41"/>
      <c r="C121" s="42"/>
      <c r="D121" s="219" t="s">
        <v>149</v>
      </c>
      <c r="E121" s="42"/>
      <c r="F121" s="220" t="s">
        <v>1186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149</v>
      </c>
      <c r="AU121" s="19" t="s">
        <v>87</v>
      </c>
    </row>
    <row r="122" s="2" customFormat="1">
      <c r="A122" s="40"/>
      <c r="B122" s="41"/>
      <c r="C122" s="42"/>
      <c r="D122" s="219" t="s">
        <v>151</v>
      </c>
      <c r="E122" s="42"/>
      <c r="F122" s="224" t="s">
        <v>1187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87</v>
      </c>
    </row>
    <row r="123" s="13" customFormat="1">
      <c r="A123" s="13"/>
      <c r="B123" s="225"/>
      <c r="C123" s="226"/>
      <c r="D123" s="219" t="s">
        <v>178</v>
      </c>
      <c r="E123" s="227" t="s">
        <v>75</v>
      </c>
      <c r="F123" s="228" t="s">
        <v>1188</v>
      </c>
      <c r="G123" s="226"/>
      <c r="H123" s="229">
        <v>6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178</v>
      </c>
      <c r="AU123" s="235" t="s">
        <v>87</v>
      </c>
      <c r="AV123" s="13" t="s">
        <v>87</v>
      </c>
      <c r="AW123" s="13" t="s">
        <v>38</v>
      </c>
      <c r="AX123" s="13" t="s">
        <v>85</v>
      </c>
      <c r="AY123" s="235" t="s">
        <v>140</v>
      </c>
    </row>
    <row r="124" s="2" customFormat="1" ht="16.5" customHeight="1">
      <c r="A124" s="40"/>
      <c r="B124" s="41"/>
      <c r="C124" s="206" t="s">
        <v>189</v>
      </c>
      <c r="D124" s="206" t="s">
        <v>142</v>
      </c>
      <c r="E124" s="207" t="s">
        <v>1189</v>
      </c>
      <c r="F124" s="208" t="s">
        <v>1190</v>
      </c>
      <c r="G124" s="209" t="s">
        <v>145</v>
      </c>
      <c r="H124" s="210">
        <v>113</v>
      </c>
      <c r="I124" s="211"/>
      <c r="J124" s="212">
        <f>ROUND(I124*H124,2)</f>
        <v>0</v>
      </c>
      <c r="K124" s="208" t="s">
        <v>146</v>
      </c>
      <c r="L124" s="46"/>
      <c r="M124" s="213" t="s">
        <v>75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0.20499999999999999</v>
      </c>
      <c r="T124" s="216">
        <f>S124*H124</f>
        <v>23.164999999999999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147</v>
      </c>
      <c r="AT124" s="217" t="s">
        <v>142</v>
      </c>
      <c r="AU124" s="217" t="s">
        <v>87</v>
      </c>
      <c r="AY124" s="19" t="s">
        <v>140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147</v>
      </c>
      <c r="BM124" s="217" t="s">
        <v>1191</v>
      </c>
    </row>
    <row r="125" s="2" customFormat="1">
      <c r="A125" s="40"/>
      <c r="B125" s="41"/>
      <c r="C125" s="42"/>
      <c r="D125" s="219" t="s">
        <v>149</v>
      </c>
      <c r="E125" s="42"/>
      <c r="F125" s="220" t="s">
        <v>1192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149</v>
      </c>
      <c r="AU125" s="19" t="s">
        <v>87</v>
      </c>
    </row>
    <row r="126" s="2" customFormat="1">
      <c r="A126" s="40"/>
      <c r="B126" s="41"/>
      <c r="C126" s="42"/>
      <c r="D126" s="219" t="s">
        <v>151</v>
      </c>
      <c r="E126" s="42"/>
      <c r="F126" s="224" t="s">
        <v>1187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87</v>
      </c>
    </row>
    <row r="127" s="13" customFormat="1">
      <c r="A127" s="13"/>
      <c r="B127" s="225"/>
      <c r="C127" s="226"/>
      <c r="D127" s="219" t="s">
        <v>178</v>
      </c>
      <c r="E127" s="227" t="s">
        <v>75</v>
      </c>
      <c r="F127" s="228" t="s">
        <v>1193</v>
      </c>
      <c r="G127" s="226"/>
      <c r="H127" s="229">
        <v>113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178</v>
      </c>
      <c r="AU127" s="235" t="s">
        <v>87</v>
      </c>
      <c r="AV127" s="13" t="s">
        <v>87</v>
      </c>
      <c r="AW127" s="13" t="s">
        <v>38</v>
      </c>
      <c r="AX127" s="13" t="s">
        <v>85</v>
      </c>
      <c r="AY127" s="235" t="s">
        <v>140</v>
      </c>
    </row>
    <row r="128" s="2" customFormat="1" ht="16.5" customHeight="1">
      <c r="A128" s="40"/>
      <c r="B128" s="41"/>
      <c r="C128" s="206" t="s">
        <v>210</v>
      </c>
      <c r="D128" s="206" t="s">
        <v>142</v>
      </c>
      <c r="E128" s="207" t="s">
        <v>1194</v>
      </c>
      <c r="F128" s="208" t="s">
        <v>1195</v>
      </c>
      <c r="G128" s="209" t="s">
        <v>218</v>
      </c>
      <c r="H128" s="210">
        <v>597.77999999999997</v>
      </c>
      <c r="I128" s="211"/>
      <c r="J128" s="212">
        <f>ROUND(I128*H128,2)</f>
        <v>0</v>
      </c>
      <c r="K128" s="208" t="s">
        <v>146</v>
      </c>
      <c r="L128" s="46"/>
      <c r="M128" s="213" t="s">
        <v>75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147</v>
      </c>
      <c r="AT128" s="217" t="s">
        <v>142</v>
      </c>
      <c r="AU128" s="217" t="s">
        <v>87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147</v>
      </c>
      <c r="BM128" s="217" t="s">
        <v>1196</v>
      </c>
    </row>
    <row r="129" s="2" customFormat="1">
      <c r="A129" s="40"/>
      <c r="B129" s="41"/>
      <c r="C129" s="42"/>
      <c r="D129" s="219" t="s">
        <v>149</v>
      </c>
      <c r="E129" s="42"/>
      <c r="F129" s="220" t="s">
        <v>1197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149</v>
      </c>
      <c r="AU129" s="19" t="s">
        <v>87</v>
      </c>
    </row>
    <row r="130" s="2" customFormat="1">
      <c r="A130" s="40"/>
      <c r="B130" s="41"/>
      <c r="C130" s="42"/>
      <c r="D130" s="219" t="s">
        <v>151</v>
      </c>
      <c r="E130" s="42"/>
      <c r="F130" s="224" t="s">
        <v>1198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151</v>
      </c>
      <c r="AU130" s="19" t="s">
        <v>87</v>
      </c>
    </row>
    <row r="131" s="13" customFormat="1">
      <c r="A131" s="13"/>
      <c r="B131" s="225"/>
      <c r="C131" s="226"/>
      <c r="D131" s="219" t="s">
        <v>178</v>
      </c>
      <c r="E131" s="227" t="s">
        <v>75</v>
      </c>
      <c r="F131" s="228" t="s">
        <v>1199</v>
      </c>
      <c r="G131" s="226"/>
      <c r="H131" s="229">
        <v>597.77999999999997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178</v>
      </c>
      <c r="AU131" s="235" t="s">
        <v>87</v>
      </c>
      <c r="AV131" s="13" t="s">
        <v>87</v>
      </c>
      <c r="AW131" s="13" t="s">
        <v>38</v>
      </c>
      <c r="AX131" s="13" t="s">
        <v>77</v>
      </c>
      <c r="AY131" s="235" t="s">
        <v>140</v>
      </c>
    </row>
    <row r="132" s="16" customFormat="1">
      <c r="A132" s="16"/>
      <c r="B132" s="257"/>
      <c r="C132" s="258"/>
      <c r="D132" s="219" t="s">
        <v>178</v>
      </c>
      <c r="E132" s="259" t="s">
        <v>75</v>
      </c>
      <c r="F132" s="260" t="s">
        <v>254</v>
      </c>
      <c r="G132" s="258"/>
      <c r="H132" s="261">
        <v>597.77999999999997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7" t="s">
        <v>178</v>
      </c>
      <c r="AU132" s="267" t="s">
        <v>87</v>
      </c>
      <c r="AV132" s="16" t="s">
        <v>147</v>
      </c>
      <c r="AW132" s="16" t="s">
        <v>38</v>
      </c>
      <c r="AX132" s="16" t="s">
        <v>85</v>
      </c>
      <c r="AY132" s="267" t="s">
        <v>140</v>
      </c>
    </row>
    <row r="133" s="2" customFormat="1" ht="16.5" customHeight="1">
      <c r="A133" s="40"/>
      <c r="B133" s="41"/>
      <c r="C133" s="206" t="s">
        <v>215</v>
      </c>
      <c r="D133" s="206" t="s">
        <v>142</v>
      </c>
      <c r="E133" s="207" t="s">
        <v>247</v>
      </c>
      <c r="F133" s="208" t="s">
        <v>248</v>
      </c>
      <c r="G133" s="209" t="s">
        <v>174</v>
      </c>
      <c r="H133" s="210">
        <v>89.667000000000002</v>
      </c>
      <c r="I133" s="211"/>
      <c r="J133" s="212">
        <f>ROUND(I133*H133,2)</f>
        <v>0</v>
      </c>
      <c r="K133" s="208" t="s">
        <v>146</v>
      </c>
      <c r="L133" s="46"/>
      <c r="M133" s="213" t="s">
        <v>75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147</v>
      </c>
      <c r="AT133" s="217" t="s">
        <v>142</v>
      </c>
      <c r="AU133" s="217" t="s">
        <v>87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147</v>
      </c>
      <c r="BM133" s="217" t="s">
        <v>1200</v>
      </c>
    </row>
    <row r="134" s="2" customFormat="1">
      <c r="A134" s="40"/>
      <c r="B134" s="41"/>
      <c r="C134" s="42"/>
      <c r="D134" s="219" t="s">
        <v>149</v>
      </c>
      <c r="E134" s="42"/>
      <c r="F134" s="220" t="s">
        <v>250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149</v>
      </c>
      <c r="AU134" s="19" t="s">
        <v>87</v>
      </c>
    </row>
    <row r="135" s="2" customFormat="1">
      <c r="A135" s="40"/>
      <c r="B135" s="41"/>
      <c r="C135" s="42"/>
      <c r="D135" s="219" t="s">
        <v>151</v>
      </c>
      <c r="E135" s="42"/>
      <c r="F135" s="224" t="s">
        <v>251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151</v>
      </c>
      <c r="AU135" s="19" t="s">
        <v>87</v>
      </c>
    </row>
    <row r="136" s="15" customFormat="1">
      <c r="A136" s="15"/>
      <c r="B136" s="247"/>
      <c r="C136" s="248"/>
      <c r="D136" s="219" t="s">
        <v>178</v>
      </c>
      <c r="E136" s="249" t="s">
        <v>75</v>
      </c>
      <c r="F136" s="250" t="s">
        <v>259</v>
      </c>
      <c r="G136" s="248"/>
      <c r="H136" s="249" t="s">
        <v>75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178</v>
      </c>
      <c r="AU136" s="256" t="s">
        <v>87</v>
      </c>
      <c r="AV136" s="15" t="s">
        <v>85</v>
      </c>
      <c r="AW136" s="15" t="s">
        <v>38</v>
      </c>
      <c r="AX136" s="15" t="s">
        <v>77</v>
      </c>
      <c r="AY136" s="256" t="s">
        <v>140</v>
      </c>
    </row>
    <row r="137" s="13" customFormat="1">
      <c r="A137" s="13"/>
      <c r="B137" s="225"/>
      <c r="C137" s="226"/>
      <c r="D137" s="219" t="s">
        <v>178</v>
      </c>
      <c r="E137" s="227" t="s">
        <v>75</v>
      </c>
      <c r="F137" s="228" t="s">
        <v>1201</v>
      </c>
      <c r="G137" s="226"/>
      <c r="H137" s="229">
        <v>89.667000000000002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178</v>
      </c>
      <c r="AU137" s="235" t="s">
        <v>87</v>
      </c>
      <c r="AV137" s="13" t="s">
        <v>87</v>
      </c>
      <c r="AW137" s="13" t="s">
        <v>38</v>
      </c>
      <c r="AX137" s="13" t="s">
        <v>85</v>
      </c>
      <c r="AY137" s="235" t="s">
        <v>140</v>
      </c>
    </row>
    <row r="138" s="2" customFormat="1" ht="16.5" customHeight="1">
      <c r="A138" s="40"/>
      <c r="B138" s="41"/>
      <c r="C138" s="206" t="s">
        <v>224</v>
      </c>
      <c r="D138" s="206" t="s">
        <v>142</v>
      </c>
      <c r="E138" s="207" t="s">
        <v>1202</v>
      </c>
      <c r="F138" s="208" t="s">
        <v>1203</v>
      </c>
      <c r="G138" s="209" t="s">
        <v>174</v>
      </c>
      <c r="H138" s="210">
        <v>89.667000000000002</v>
      </c>
      <c r="I138" s="211"/>
      <c r="J138" s="212">
        <f>ROUND(I138*H138,2)</f>
        <v>0</v>
      </c>
      <c r="K138" s="208" t="s">
        <v>146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1204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1205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2" customFormat="1">
      <c r="A140" s="40"/>
      <c r="B140" s="41"/>
      <c r="C140" s="42"/>
      <c r="D140" s="219" t="s">
        <v>151</v>
      </c>
      <c r="E140" s="42"/>
      <c r="F140" s="224" t="s">
        <v>292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</v>
      </c>
      <c r="AU140" s="19" t="s">
        <v>87</v>
      </c>
    </row>
    <row r="141" s="15" customFormat="1">
      <c r="A141" s="15"/>
      <c r="B141" s="247"/>
      <c r="C141" s="248"/>
      <c r="D141" s="219" t="s">
        <v>178</v>
      </c>
      <c r="E141" s="249" t="s">
        <v>75</v>
      </c>
      <c r="F141" s="250" t="s">
        <v>259</v>
      </c>
      <c r="G141" s="248"/>
      <c r="H141" s="249" t="s">
        <v>75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178</v>
      </c>
      <c r="AU141" s="256" t="s">
        <v>87</v>
      </c>
      <c r="AV141" s="15" t="s">
        <v>85</v>
      </c>
      <c r="AW141" s="15" t="s">
        <v>38</v>
      </c>
      <c r="AX141" s="15" t="s">
        <v>77</v>
      </c>
      <c r="AY141" s="256" t="s">
        <v>140</v>
      </c>
    </row>
    <row r="142" s="13" customFormat="1">
      <c r="A142" s="13"/>
      <c r="B142" s="225"/>
      <c r="C142" s="226"/>
      <c r="D142" s="219" t="s">
        <v>178</v>
      </c>
      <c r="E142" s="227" t="s">
        <v>75</v>
      </c>
      <c r="F142" s="228" t="s">
        <v>1201</v>
      </c>
      <c r="G142" s="226"/>
      <c r="H142" s="229">
        <v>89.667000000000002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178</v>
      </c>
      <c r="AU142" s="235" t="s">
        <v>87</v>
      </c>
      <c r="AV142" s="13" t="s">
        <v>87</v>
      </c>
      <c r="AW142" s="13" t="s">
        <v>38</v>
      </c>
      <c r="AX142" s="13" t="s">
        <v>85</v>
      </c>
      <c r="AY142" s="235" t="s">
        <v>140</v>
      </c>
    </row>
    <row r="143" s="2" customFormat="1" ht="21.75" customHeight="1">
      <c r="A143" s="40"/>
      <c r="B143" s="41"/>
      <c r="C143" s="206" t="s">
        <v>229</v>
      </c>
      <c r="D143" s="206" t="s">
        <v>142</v>
      </c>
      <c r="E143" s="207" t="s">
        <v>1206</v>
      </c>
      <c r="F143" s="208" t="s">
        <v>1207</v>
      </c>
      <c r="G143" s="209" t="s">
        <v>218</v>
      </c>
      <c r="H143" s="210">
        <v>597.77999999999997</v>
      </c>
      <c r="I143" s="211"/>
      <c r="J143" s="212">
        <f>ROUND(I143*H143,2)</f>
        <v>0</v>
      </c>
      <c r="K143" s="208" t="s">
        <v>146</v>
      </c>
      <c r="L143" s="46"/>
      <c r="M143" s="213" t="s">
        <v>75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147</v>
      </c>
      <c r="AT143" s="217" t="s">
        <v>142</v>
      </c>
      <c r="AU143" s="217" t="s">
        <v>87</v>
      </c>
      <c r="AY143" s="19" t="s">
        <v>140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85</v>
      </c>
      <c r="BK143" s="218">
        <f>ROUND(I143*H143,2)</f>
        <v>0</v>
      </c>
      <c r="BL143" s="19" t="s">
        <v>147</v>
      </c>
      <c r="BM143" s="217" t="s">
        <v>1208</v>
      </c>
    </row>
    <row r="144" s="2" customFormat="1">
      <c r="A144" s="40"/>
      <c r="B144" s="41"/>
      <c r="C144" s="42"/>
      <c r="D144" s="219" t="s">
        <v>149</v>
      </c>
      <c r="E144" s="42"/>
      <c r="F144" s="220" t="s">
        <v>1209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149</v>
      </c>
      <c r="AU144" s="19" t="s">
        <v>87</v>
      </c>
    </row>
    <row r="145" s="2" customFormat="1">
      <c r="A145" s="40"/>
      <c r="B145" s="41"/>
      <c r="C145" s="42"/>
      <c r="D145" s="219" t="s">
        <v>151</v>
      </c>
      <c r="E145" s="42"/>
      <c r="F145" s="224" t="s">
        <v>1210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151</v>
      </c>
      <c r="AU145" s="19" t="s">
        <v>87</v>
      </c>
    </row>
    <row r="146" s="13" customFormat="1">
      <c r="A146" s="13"/>
      <c r="B146" s="225"/>
      <c r="C146" s="226"/>
      <c r="D146" s="219" t="s">
        <v>178</v>
      </c>
      <c r="E146" s="227" t="s">
        <v>75</v>
      </c>
      <c r="F146" s="228" t="s">
        <v>1199</v>
      </c>
      <c r="G146" s="226"/>
      <c r="H146" s="229">
        <v>597.77999999999997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178</v>
      </c>
      <c r="AU146" s="235" t="s">
        <v>87</v>
      </c>
      <c r="AV146" s="13" t="s">
        <v>87</v>
      </c>
      <c r="AW146" s="13" t="s">
        <v>38</v>
      </c>
      <c r="AX146" s="13" t="s">
        <v>77</v>
      </c>
      <c r="AY146" s="235" t="s">
        <v>140</v>
      </c>
    </row>
    <row r="147" s="16" customFormat="1">
      <c r="A147" s="16"/>
      <c r="B147" s="257"/>
      <c r="C147" s="258"/>
      <c r="D147" s="219" t="s">
        <v>178</v>
      </c>
      <c r="E147" s="259" t="s">
        <v>75</v>
      </c>
      <c r="F147" s="260" t="s">
        <v>254</v>
      </c>
      <c r="G147" s="258"/>
      <c r="H147" s="261">
        <v>597.77999999999997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67" t="s">
        <v>178</v>
      </c>
      <c r="AU147" s="267" t="s">
        <v>87</v>
      </c>
      <c r="AV147" s="16" t="s">
        <v>147</v>
      </c>
      <c r="AW147" s="16" t="s">
        <v>38</v>
      </c>
      <c r="AX147" s="16" t="s">
        <v>85</v>
      </c>
      <c r="AY147" s="267" t="s">
        <v>140</v>
      </c>
    </row>
    <row r="148" s="2" customFormat="1" ht="16.5" customHeight="1">
      <c r="A148" s="40"/>
      <c r="B148" s="41"/>
      <c r="C148" s="268" t="s">
        <v>963</v>
      </c>
      <c r="D148" s="268" t="s">
        <v>334</v>
      </c>
      <c r="E148" s="269" t="s">
        <v>1211</v>
      </c>
      <c r="F148" s="270" t="s">
        <v>1212</v>
      </c>
      <c r="G148" s="271" t="s">
        <v>1213</v>
      </c>
      <c r="H148" s="272">
        <v>17.933</v>
      </c>
      <c r="I148" s="273"/>
      <c r="J148" s="274">
        <f>ROUND(I148*H148,2)</f>
        <v>0</v>
      </c>
      <c r="K148" s="270" t="s">
        <v>146</v>
      </c>
      <c r="L148" s="275"/>
      <c r="M148" s="276" t="s">
        <v>75</v>
      </c>
      <c r="N148" s="277" t="s">
        <v>47</v>
      </c>
      <c r="O148" s="86"/>
      <c r="P148" s="215">
        <f>O148*H148</f>
        <v>0</v>
      </c>
      <c r="Q148" s="215">
        <v>0.001</v>
      </c>
      <c r="R148" s="215">
        <f>Q148*H148</f>
        <v>0.017933000000000001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189</v>
      </c>
      <c r="AT148" s="217" t="s">
        <v>334</v>
      </c>
      <c r="AU148" s="217" t="s">
        <v>87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147</v>
      </c>
      <c r="BM148" s="217" t="s">
        <v>1214</v>
      </c>
    </row>
    <row r="149" s="2" customFormat="1">
      <c r="A149" s="40"/>
      <c r="B149" s="41"/>
      <c r="C149" s="42"/>
      <c r="D149" s="219" t="s">
        <v>149</v>
      </c>
      <c r="E149" s="42"/>
      <c r="F149" s="220" t="s">
        <v>1212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149</v>
      </c>
      <c r="AU149" s="19" t="s">
        <v>87</v>
      </c>
    </row>
    <row r="150" s="13" customFormat="1">
      <c r="A150" s="13"/>
      <c r="B150" s="225"/>
      <c r="C150" s="226"/>
      <c r="D150" s="219" t="s">
        <v>178</v>
      </c>
      <c r="E150" s="226"/>
      <c r="F150" s="228" t="s">
        <v>1215</v>
      </c>
      <c r="G150" s="226"/>
      <c r="H150" s="229">
        <v>17.933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178</v>
      </c>
      <c r="AU150" s="235" t="s">
        <v>87</v>
      </c>
      <c r="AV150" s="13" t="s">
        <v>87</v>
      </c>
      <c r="AW150" s="13" t="s">
        <v>4</v>
      </c>
      <c r="AX150" s="13" t="s">
        <v>85</v>
      </c>
      <c r="AY150" s="235" t="s">
        <v>140</v>
      </c>
    </row>
    <row r="151" s="2" customFormat="1" ht="21.75" customHeight="1">
      <c r="A151" s="40"/>
      <c r="B151" s="41"/>
      <c r="C151" s="206" t="s">
        <v>246</v>
      </c>
      <c r="D151" s="206" t="s">
        <v>142</v>
      </c>
      <c r="E151" s="207" t="s">
        <v>1216</v>
      </c>
      <c r="F151" s="208" t="s">
        <v>1217</v>
      </c>
      <c r="G151" s="209" t="s">
        <v>218</v>
      </c>
      <c r="H151" s="210">
        <v>597.77999999999997</v>
      </c>
      <c r="I151" s="211"/>
      <c r="J151" s="212">
        <f>ROUND(I151*H151,2)</f>
        <v>0</v>
      </c>
      <c r="K151" s="208" t="s">
        <v>146</v>
      </c>
      <c r="L151" s="46"/>
      <c r="M151" s="213" t="s">
        <v>75</v>
      </c>
      <c r="N151" s="214" t="s">
        <v>47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147</v>
      </c>
      <c r="AT151" s="217" t="s">
        <v>142</v>
      </c>
      <c r="AU151" s="217" t="s">
        <v>87</v>
      </c>
      <c r="AY151" s="19" t="s">
        <v>140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85</v>
      </c>
      <c r="BK151" s="218">
        <f>ROUND(I151*H151,2)</f>
        <v>0</v>
      </c>
      <c r="BL151" s="19" t="s">
        <v>147</v>
      </c>
      <c r="BM151" s="217" t="s">
        <v>1218</v>
      </c>
    </row>
    <row r="152" s="2" customFormat="1">
      <c r="A152" s="40"/>
      <c r="B152" s="41"/>
      <c r="C152" s="42"/>
      <c r="D152" s="219" t="s">
        <v>149</v>
      </c>
      <c r="E152" s="42"/>
      <c r="F152" s="220" t="s">
        <v>1219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149</v>
      </c>
      <c r="AU152" s="19" t="s">
        <v>87</v>
      </c>
    </row>
    <row r="153" s="2" customFormat="1">
      <c r="A153" s="40"/>
      <c r="B153" s="41"/>
      <c r="C153" s="42"/>
      <c r="D153" s="219" t="s">
        <v>151</v>
      </c>
      <c r="E153" s="42"/>
      <c r="F153" s="224" t="s">
        <v>1220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87</v>
      </c>
    </row>
    <row r="154" s="13" customFormat="1">
      <c r="A154" s="13"/>
      <c r="B154" s="225"/>
      <c r="C154" s="226"/>
      <c r="D154" s="219" t="s">
        <v>178</v>
      </c>
      <c r="E154" s="227" t="s">
        <v>75</v>
      </c>
      <c r="F154" s="228" t="s">
        <v>1199</v>
      </c>
      <c r="G154" s="226"/>
      <c r="H154" s="229">
        <v>597.77999999999997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178</v>
      </c>
      <c r="AU154" s="235" t="s">
        <v>87</v>
      </c>
      <c r="AV154" s="13" t="s">
        <v>87</v>
      </c>
      <c r="AW154" s="13" t="s">
        <v>38</v>
      </c>
      <c r="AX154" s="13" t="s">
        <v>77</v>
      </c>
      <c r="AY154" s="235" t="s">
        <v>140</v>
      </c>
    </row>
    <row r="155" s="16" customFormat="1">
      <c r="A155" s="16"/>
      <c r="B155" s="257"/>
      <c r="C155" s="258"/>
      <c r="D155" s="219" t="s">
        <v>178</v>
      </c>
      <c r="E155" s="259" t="s">
        <v>75</v>
      </c>
      <c r="F155" s="260" t="s">
        <v>254</v>
      </c>
      <c r="G155" s="258"/>
      <c r="H155" s="261">
        <v>597.77999999999997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7" t="s">
        <v>178</v>
      </c>
      <c r="AU155" s="267" t="s">
        <v>87</v>
      </c>
      <c r="AV155" s="16" t="s">
        <v>147</v>
      </c>
      <c r="AW155" s="16" t="s">
        <v>38</v>
      </c>
      <c r="AX155" s="16" t="s">
        <v>85</v>
      </c>
      <c r="AY155" s="267" t="s">
        <v>140</v>
      </c>
    </row>
    <row r="156" s="12" customFormat="1" ht="22.8" customHeight="1">
      <c r="A156" s="12"/>
      <c r="B156" s="190"/>
      <c r="C156" s="191"/>
      <c r="D156" s="192" t="s">
        <v>76</v>
      </c>
      <c r="E156" s="204" t="s">
        <v>166</v>
      </c>
      <c r="F156" s="204" t="s">
        <v>1221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SUM(P157:P203)</f>
        <v>0</v>
      </c>
      <c r="Q156" s="198"/>
      <c r="R156" s="199">
        <f>SUM(R157:R203)</f>
        <v>8.1263354999999997</v>
      </c>
      <c r="S156" s="198"/>
      <c r="T156" s="200">
        <f>SUM(T157:T203)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85</v>
      </c>
      <c r="AT156" s="202" t="s">
        <v>76</v>
      </c>
      <c r="AU156" s="202" t="s">
        <v>85</v>
      </c>
      <c r="AY156" s="201" t="s">
        <v>140</v>
      </c>
      <c r="BK156" s="203">
        <f>SUM(BK157:BK203)</f>
        <v>0</v>
      </c>
    </row>
    <row r="157" s="2" customFormat="1" ht="16.5" customHeight="1">
      <c r="A157" s="40"/>
      <c r="B157" s="41"/>
      <c r="C157" s="206" t="s">
        <v>8</v>
      </c>
      <c r="D157" s="206" t="s">
        <v>142</v>
      </c>
      <c r="E157" s="207" t="s">
        <v>1222</v>
      </c>
      <c r="F157" s="208" t="s">
        <v>1223</v>
      </c>
      <c r="G157" s="209" t="s">
        <v>218</v>
      </c>
      <c r="H157" s="210">
        <v>36.270000000000003</v>
      </c>
      <c r="I157" s="211"/>
      <c r="J157" s="212">
        <f>ROUND(I157*H157,2)</f>
        <v>0</v>
      </c>
      <c r="K157" s="208" t="s">
        <v>146</v>
      </c>
      <c r="L157" s="46"/>
      <c r="M157" s="213" t="s">
        <v>75</v>
      </c>
      <c r="N157" s="214" t="s">
        <v>47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147</v>
      </c>
      <c r="AT157" s="217" t="s">
        <v>142</v>
      </c>
      <c r="AU157" s="217" t="s">
        <v>87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85</v>
      </c>
      <c r="BK157" s="218">
        <f>ROUND(I157*H157,2)</f>
        <v>0</v>
      </c>
      <c r="BL157" s="19" t="s">
        <v>147</v>
      </c>
      <c r="BM157" s="217" t="s">
        <v>1224</v>
      </c>
    </row>
    <row r="158" s="2" customFormat="1">
      <c r="A158" s="40"/>
      <c r="B158" s="41"/>
      <c r="C158" s="42"/>
      <c r="D158" s="219" t="s">
        <v>149</v>
      </c>
      <c r="E158" s="42"/>
      <c r="F158" s="220" t="s">
        <v>1225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149</v>
      </c>
      <c r="AU158" s="19" t="s">
        <v>87</v>
      </c>
    </row>
    <row r="159" s="15" customFormat="1">
      <c r="A159" s="15"/>
      <c r="B159" s="247"/>
      <c r="C159" s="248"/>
      <c r="D159" s="219" t="s">
        <v>178</v>
      </c>
      <c r="E159" s="249" t="s">
        <v>75</v>
      </c>
      <c r="F159" s="250" t="s">
        <v>1160</v>
      </c>
      <c r="G159" s="248"/>
      <c r="H159" s="249" t="s">
        <v>75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178</v>
      </c>
      <c r="AU159" s="256" t="s">
        <v>87</v>
      </c>
      <c r="AV159" s="15" t="s">
        <v>85</v>
      </c>
      <c r="AW159" s="15" t="s">
        <v>38</v>
      </c>
      <c r="AX159" s="15" t="s">
        <v>77</v>
      </c>
      <c r="AY159" s="256" t="s">
        <v>140</v>
      </c>
    </row>
    <row r="160" s="13" customFormat="1">
      <c r="A160" s="13"/>
      <c r="B160" s="225"/>
      <c r="C160" s="226"/>
      <c r="D160" s="219" t="s">
        <v>178</v>
      </c>
      <c r="E160" s="227" t="s">
        <v>75</v>
      </c>
      <c r="F160" s="228" t="s">
        <v>1226</v>
      </c>
      <c r="G160" s="226"/>
      <c r="H160" s="229">
        <v>36.270000000000003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178</v>
      </c>
      <c r="AU160" s="235" t="s">
        <v>87</v>
      </c>
      <c r="AV160" s="13" t="s">
        <v>87</v>
      </c>
      <c r="AW160" s="13" t="s">
        <v>38</v>
      </c>
      <c r="AX160" s="13" t="s">
        <v>85</v>
      </c>
      <c r="AY160" s="235" t="s">
        <v>140</v>
      </c>
    </row>
    <row r="161" s="2" customFormat="1" ht="16.5" customHeight="1">
      <c r="A161" s="40"/>
      <c r="B161" s="41"/>
      <c r="C161" s="206" t="s">
        <v>261</v>
      </c>
      <c r="D161" s="206" t="s">
        <v>142</v>
      </c>
      <c r="E161" s="207" t="s">
        <v>1227</v>
      </c>
      <c r="F161" s="208" t="s">
        <v>1228</v>
      </c>
      <c r="G161" s="209" t="s">
        <v>218</v>
      </c>
      <c r="H161" s="210">
        <v>19.170000000000002</v>
      </c>
      <c r="I161" s="211"/>
      <c r="J161" s="212">
        <f>ROUND(I161*H161,2)</f>
        <v>0</v>
      </c>
      <c r="K161" s="208" t="s">
        <v>146</v>
      </c>
      <c r="L161" s="46"/>
      <c r="M161" s="213" t="s">
        <v>75</v>
      </c>
      <c r="N161" s="214" t="s">
        <v>47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147</v>
      </c>
      <c r="AT161" s="217" t="s">
        <v>142</v>
      </c>
      <c r="AU161" s="217" t="s">
        <v>87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147</v>
      </c>
      <c r="BM161" s="217" t="s">
        <v>1229</v>
      </c>
    </row>
    <row r="162" s="2" customFormat="1">
      <c r="A162" s="40"/>
      <c r="B162" s="41"/>
      <c r="C162" s="42"/>
      <c r="D162" s="219" t="s">
        <v>149</v>
      </c>
      <c r="E162" s="42"/>
      <c r="F162" s="220" t="s">
        <v>1230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149</v>
      </c>
      <c r="AU162" s="19" t="s">
        <v>87</v>
      </c>
    </row>
    <row r="163" s="15" customFormat="1">
      <c r="A163" s="15"/>
      <c r="B163" s="247"/>
      <c r="C163" s="248"/>
      <c r="D163" s="219" t="s">
        <v>178</v>
      </c>
      <c r="E163" s="249" t="s">
        <v>75</v>
      </c>
      <c r="F163" s="250" t="s">
        <v>1160</v>
      </c>
      <c r="G163" s="248"/>
      <c r="H163" s="249" t="s">
        <v>75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178</v>
      </c>
      <c r="AU163" s="256" t="s">
        <v>87</v>
      </c>
      <c r="AV163" s="15" t="s">
        <v>85</v>
      </c>
      <c r="AW163" s="15" t="s">
        <v>38</v>
      </c>
      <c r="AX163" s="15" t="s">
        <v>77</v>
      </c>
      <c r="AY163" s="256" t="s">
        <v>140</v>
      </c>
    </row>
    <row r="164" s="13" customFormat="1">
      <c r="A164" s="13"/>
      <c r="B164" s="225"/>
      <c r="C164" s="226"/>
      <c r="D164" s="219" t="s">
        <v>178</v>
      </c>
      <c r="E164" s="227" t="s">
        <v>75</v>
      </c>
      <c r="F164" s="228" t="s">
        <v>1163</v>
      </c>
      <c r="G164" s="226"/>
      <c r="H164" s="229">
        <v>19.170000000000002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178</v>
      </c>
      <c r="AU164" s="235" t="s">
        <v>87</v>
      </c>
      <c r="AV164" s="13" t="s">
        <v>87</v>
      </c>
      <c r="AW164" s="13" t="s">
        <v>38</v>
      </c>
      <c r="AX164" s="13" t="s">
        <v>77</v>
      </c>
      <c r="AY164" s="235" t="s">
        <v>140</v>
      </c>
    </row>
    <row r="165" s="16" customFormat="1">
      <c r="A165" s="16"/>
      <c r="B165" s="257"/>
      <c r="C165" s="258"/>
      <c r="D165" s="219" t="s">
        <v>178</v>
      </c>
      <c r="E165" s="259" t="s">
        <v>75</v>
      </c>
      <c r="F165" s="260" t="s">
        <v>254</v>
      </c>
      <c r="G165" s="258"/>
      <c r="H165" s="261">
        <v>19.170000000000002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7" t="s">
        <v>178</v>
      </c>
      <c r="AU165" s="267" t="s">
        <v>87</v>
      </c>
      <c r="AV165" s="16" t="s">
        <v>147</v>
      </c>
      <c r="AW165" s="16" t="s">
        <v>38</v>
      </c>
      <c r="AX165" s="16" t="s">
        <v>85</v>
      </c>
      <c r="AY165" s="267" t="s">
        <v>140</v>
      </c>
    </row>
    <row r="166" s="2" customFormat="1" ht="16.5" customHeight="1">
      <c r="A166" s="40"/>
      <c r="B166" s="41"/>
      <c r="C166" s="206" t="s">
        <v>270</v>
      </c>
      <c r="D166" s="206" t="s">
        <v>142</v>
      </c>
      <c r="E166" s="207" t="s">
        <v>1231</v>
      </c>
      <c r="F166" s="208" t="s">
        <v>1232</v>
      </c>
      <c r="G166" s="209" t="s">
        <v>218</v>
      </c>
      <c r="H166" s="210">
        <v>55.439999999999998</v>
      </c>
      <c r="I166" s="211"/>
      <c r="J166" s="212">
        <f>ROUND(I166*H166,2)</f>
        <v>0</v>
      </c>
      <c r="K166" s="208" t="s">
        <v>146</v>
      </c>
      <c r="L166" s="46"/>
      <c r="M166" s="213" t="s">
        <v>75</v>
      </c>
      <c r="N166" s="214" t="s">
        <v>47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147</v>
      </c>
      <c r="AT166" s="217" t="s">
        <v>142</v>
      </c>
      <c r="AU166" s="217" t="s">
        <v>87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85</v>
      </c>
      <c r="BK166" s="218">
        <f>ROUND(I166*H166,2)</f>
        <v>0</v>
      </c>
      <c r="BL166" s="19" t="s">
        <v>147</v>
      </c>
      <c r="BM166" s="217" t="s">
        <v>1233</v>
      </c>
    </row>
    <row r="167" s="2" customFormat="1">
      <c r="A167" s="40"/>
      <c r="B167" s="41"/>
      <c r="C167" s="42"/>
      <c r="D167" s="219" t="s">
        <v>149</v>
      </c>
      <c r="E167" s="42"/>
      <c r="F167" s="220" t="s">
        <v>1234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149</v>
      </c>
      <c r="AU167" s="19" t="s">
        <v>87</v>
      </c>
    </row>
    <row r="168" s="2" customFormat="1">
      <c r="A168" s="40"/>
      <c r="B168" s="41"/>
      <c r="C168" s="42"/>
      <c r="D168" s="219" t="s">
        <v>394</v>
      </c>
      <c r="E168" s="42"/>
      <c r="F168" s="224" t="s">
        <v>1235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394</v>
      </c>
      <c r="AU168" s="19" t="s">
        <v>87</v>
      </c>
    </row>
    <row r="169" s="15" customFormat="1">
      <c r="A169" s="15"/>
      <c r="B169" s="247"/>
      <c r="C169" s="248"/>
      <c r="D169" s="219" t="s">
        <v>178</v>
      </c>
      <c r="E169" s="249" t="s">
        <v>75</v>
      </c>
      <c r="F169" s="250" t="s">
        <v>1160</v>
      </c>
      <c r="G169" s="248"/>
      <c r="H169" s="249" t="s">
        <v>75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178</v>
      </c>
      <c r="AU169" s="256" t="s">
        <v>87</v>
      </c>
      <c r="AV169" s="15" t="s">
        <v>85</v>
      </c>
      <c r="AW169" s="15" t="s">
        <v>38</v>
      </c>
      <c r="AX169" s="15" t="s">
        <v>77</v>
      </c>
      <c r="AY169" s="256" t="s">
        <v>140</v>
      </c>
    </row>
    <row r="170" s="13" customFormat="1">
      <c r="A170" s="13"/>
      <c r="B170" s="225"/>
      <c r="C170" s="226"/>
      <c r="D170" s="219" t="s">
        <v>178</v>
      </c>
      <c r="E170" s="227" t="s">
        <v>75</v>
      </c>
      <c r="F170" s="228" t="s">
        <v>1226</v>
      </c>
      <c r="G170" s="226"/>
      <c r="H170" s="229">
        <v>36.270000000000003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178</v>
      </c>
      <c r="AU170" s="235" t="s">
        <v>87</v>
      </c>
      <c r="AV170" s="13" t="s">
        <v>87</v>
      </c>
      <c r="AW170" s="13" t="s">
        <v>38</v>
      </c>
      <c r="AX170" s="13" t="s">
        <v>77</v>
      </c>
      <c r="AY170" s="235" t="s">
        <v>140</v>
      </c>
    </row>
    <row r="171" s="13" customFormat="1">
      <c r="A171" s="13"/>
      <c r="B171" s="225"/>
      <c r="C171" s="226"/>
      <c r="D171" s="219" t="s">
        <v>178</v>
      </c>
      <c r="E171" s="227" t="s">
        <v>75</v>
      </c>
      <c r="F171" s="228" t="s">
        <v>1163</v>
      </c>
      <c r="G171" s="226"/>
      <c r="H171" s="229">
        <v>19.170000000000002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178</v>
      </c>
      <c r="AU171" s="235" t="s">
        <v>87</v>
      </c>
      <c r="AV171" s="13" t="s">
        <v>87</v>
      </c>
      <c r="AW171" s="13" t="s">
        <v>38</v>
      </c>
      <c r="AX171" s="13" t="s">
        <v>77</v>
      </c>
      <c r="AY171" s="235" t="s">
        <v>140</v>
      </c>
    </row>
    <row r="172" s="16" customFormat="1">
      <c r="A172" s="16"/>
      <c r="B172" s="257"/>
      <c r="C172" s="258"/>
      <c r="D172" s="219" t="s">
        <v>178</v>
      </c>
      <c r="E172" s="259" t="s">
        <v>75</v>
      </c>
      <c r="F172" s="260" t="s">
        <v>254</v>
      </c>
      <c r="G172" s="258"/>
      <c r="H172" s="261">
        <v>55.439999999999998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67" t="s">
        <v>178</v>
      </c>
      <c r="AU172" s="267" t="s">
        <v>87</v>
      </c>
      <c r="AV172" s="16" t="s">
        <v>147</v>
      </c>
      <c r="AW172" s="16" t="s">
        <v>38</v>
      </c>
      <c r="AX172" s="16" t="s">
        <v>85</v>
      </c>
      <c r="AY172" s="267" t="s">
        <v>140</v>
      </c>
    </row>
    <row r="173" s="2" customFormat="1" ht="16.5" customHeight="1">
      <c r="A173" s="40"/>
      <c r="B173" s="41"/>
      <c r="C173" s="206" t="s">
        <v>276</v>
      </c>
      <c r="D173" s="206" t="s">
        <v>142</v>
      </c>
      <c r="E173" s="207" t="s">
        <v>1236</v>
      </c>
      <c r="F173" s="208" t="s">
        <v>1237</v>
      </c>
      <c r="G173" s="209" t="s">
        <v>218</v>
      </c>
      <c r="H173" s="210">
        <v>1268.1500000000001</v>
      </c>
      <c r="I173" s="211"/>
      <c r="J173" s="212">
        <f>ROUND(I173*H173,2)</f>
        <v>0</v>
      </c>
      <c r="K173" s="208" t="s">
        <v>146</v>
      </c>
      <c r="L173" s="46"/>
      <c r="M173" s="213" t="s">
        <v>75</v>
      </c>
      <c r="N173" s="214" t="s">
        <v>47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147</v>
      </c>
      <c r="AT173" s="217" t="s">
        <v>142</v>
      </c>
      <c r="AU173" s="217" t="s">
        <v>87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85</v>
      </c>
      <c r="BK173" s="218">
        <f>ROUND(I173*H173,2)</f>
        <v>0</v>
      </c>
      <c r="BL173" s="19" t="s">
        <v>147</v>
      </c>
      <c r="BM173" s="217" t="s">
        <v>1238</v>
      </c>
    </row>
    <row r="174" s="2" customFormat="1">
      <c r="A174" s="40"/>
      <c r="B174" s="41"/>
      <c r="C174" s="42"/>
      <c r="D174" s="219" t="s">
        <v>149</v>
      </c>
      <c r="E174" s="42"/>
      <c r="F174" s="220" t="s">
        <v>1239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149</v>
      </c>
      <c r="AU174" s="19" t="s">
        <v>87</v>
      </c>
    </row>
    <row r="175" s="15" customFormat="1">
      <c r="A175" s="15"/>
      <c r="B175" s="247"/>
      <c r="C175" s="248"/>
      <c r="D175" s="219" t="s">
        <v>178</v>
      </c>
      <c r="E175" s="249" t="s">
        <v>75</v>
      </c>
      <c r="F175" s="250" t="s">
        <v>1160</v>
      </c>
      <c r="G175" s="248"/>
      <c r="H175" s="249" t="s">
        <v>75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178</v>
      </c>
      <c r="AU175" s="256" t="s">
        <v>87</v>
      </c>
      <c r="AV175" s="15" t="s">
        <v>85</v>
      </c>
      <c r="AW175" s="15" t="s">
        <v>38</v>
      </c>
      <c r="AX175" s="15" t="s">
        <v>77</v>
      </c>
      <c r="AY175" s="256" t="s">
        <v>140</v>
      </c>
    </row>
    <row r="176" s="13" customFormat="1">
      <c r="A176" s="13"/>
      <c r="B176" s="225"/>
      <c r="C176" s="226"/>
      <c r="D176" s="219" t="s">
        <v>178</v>
      </c>
      <c r="E176" s="227" t="s">
        <v>75</v>
      </c>
      <c r="F176" s="228" t="s">
        <v>1162</v>
      </c>
      <c r="G176" s="226"/>
      <c r="H176" s="229">
        <v>1268.1500000000001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178</v>
      </c>
      <c r="AU176" s="235" t="s">
        <v>87</v>
      </c>
      <c r="AV176" s="13" t="s">
        <v>87</v>
      </c>
      <c r="AW176" s="13" t="s">
        <v>38</v>
      </c>
      <c r="AX176" s="13" t="s">
        <v>77</v>
      </c>
      <c r="AY176" s="235" t="s">
        <v>140</v>
      </c>
    </row>
    <row r="177" s="16" customFormat="1">
      <c r="A177" s="16"/>
      <c r="B177" s="257"/>
      <c r="C177" s="258"/>
      <c r="D177" s="219" t="s">
        <v>178</v>
      </c>
      <c r="E177" s="259" t="s">
        <v>75</v>
      </c>
      <c r="F177" s="260" t="s">
        <v>254</v>
      </c>
      <c r="G177" s="258"/>
      <c r="H177" s="261">
        <v>1268.1500000000001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67" t="s">
        <v>178</v>
      </c>
      <c r="AU177" s="267" t="s">
        <v>87</v>
      </c>
      <c r="AV177" s="16" t="s">
        <v>147</v>
      </c>
      <c r="AW177" s="16" t="s">
        <v>38</v>
      </c>
      <c r="AX177" s="16" t="s">
        <v>85</v>
      </c>
      <c r="AY177" s="267" t="s">
        <v>140</v>
      </c>
    </row>
    <row r="178" s="2" customFormat="1" ht="16.5" customHeight="1">
      <c r="A178" s="40"/>
      <c r="B178" s="41"/>
      <c r="C178" s="206" t="s">
        <v>282</v>
      </c>
      <c r="D178" s="206" t="s">
        <v>142</v>
      </c>
      <c r="E178" s="207" t="s">
        <v>1240</v>
      </c>
      <c r="F178" s="208" t="s">
        <v>1241</v>
      </c>
      <c r="G178" s="209" t="s">
        <v>218</v>
      </c>
      <c r="H178" s="210">
        <v>1268.1500000000001</v>
      </c>
      <c r="I178" s="211"/>
      <c r="J178" s="212">
        <f>ROUND(I178*H178,2)</f>
        <v>0</v>
      </c>
      <c r="K178" s="208" t="s">
        <v>146</v>
      </c>
      <c r="L178" s="46"/>
      <c r="M178" s="213" t="s">
        <v>75</v>
      </c>
      <c r="N178" s="214" t="s">
        <v>47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147</v>
      </c>
      <c r="AT178" s="217" t="s">
        <v>142</v>
      </c>
      <c r="AU178" s="217" t="s">
        <v>87</v>
      </c>
      <c r="AY178" s="19" t="s">
        <v>140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85</v>
      </c>
      <c r="BK178" s="218">
        <f>ROUND(I178*H178,2)</f>
        <v>0</v>
      </c>
      <c r="BL178" s="19" t="s">
        <v>147</v>
      </c>
      <c r="BM178" s="217" t="s">
        <v>1242</v>
      </c>
    </row>
    <row r="179" s="2" customFormat="1">
      <c r="A179" s="40"/>
      <c r="B179" s="41"/>
      <c r="C179" s="42"/>
      <c r="D179" s="219" t="s">
        <v>149</v>
      </c>
      <c r="E179" s="42"/>
      <c r="F179" s="220" t="s">
        <v>1243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149</v>
      </c>
      <c r="AU179" s="19" t="s">
        <v>87</v>
      </c>
    </row>
    <row r="180" s="2" customFormat="1">
      <c r="A180" s="40"/>
      <c r="B180" s="41"/>
      <c r="C180" s="42"/>
      <c r="D180" s="219" t="s">
        <v>151</v>
      </c>
      <c r="E180" s="42"/>
      <c r="F180" s="224" t="s">
        <v>1244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151</v>
      </c>
      <c r="AU180" s="19" t="s">
        <v>87</v>
      </c>
    </row>
    <row r="181" s="15" customFormat="1">
      <c r="A181" s="15"/>
      <c r="B181" s="247"/>
      <c r="C181" s="248"/>
      <c r="D181" s="219" t="s">
        <v>178</v>
      </c>
      <c r="E181" s="249" t="s">
        <v>75</v>
      </c>
      <c r="F181" s="250" t="s">
        <v>1160</v>
      </c>
      <c r="G181" s="248"/>
      <c r="H181" s="249" t="s">
        <v>75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178</v>
      </c>
      <c r="AU181" s="256" t="s">
        <v>87</v>
      </c>
      <c r="AV181" s="15" t="s">
        <v>85</v>
      </c>
      <c r="AW181" s="15" t="s">
        <v>38</v>
      </c>
      <c r="AX181" s="15" t="s">
        <v>77</v>
      </c>
      <c r="AY181" s="256" t="s">
        <v>140</v>
      </c>
    </row>
    <row r="182" s="13" customFormat="1">
      <c r="A182" s="13"/>
      <c r="B182" s="225"/>
      <c r="C182" s="226"/>
      <c r="D182" s="219" t="s">
        <v>178</v>
      </c>
      <c r="E182" s="227" t="s">
        <v>75</v>
      </c>
      <c r="F182" s="228" t="s">
        <v>1162</v>
      </c>
      <c r="G182" s="226"/>
      <c r="H182" s="229">
        <v>1268.1500000000001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178</v>
      </c>
      <c r="AU182" s="235" t="s">
        <v>87</v>
      </c>
      <c r="AV182" s="13" t="s">
        <v>87</v>
      </c>
      <c r="AW182" s="13" t="s">
        <v>38</v>
      </c>
      <c r="AX182" s="13" t="s">
        <v>77</v>
      </c>
      <c r="AY182" s="235" t="s">
        <v>140</v>
      </c>
    </row>
    <row r="183" s="16" customFormat="1">
      <c r="A183" s="16"/>
      <c r="B183" s="257"/>
      <c r="C183" s="258"/>
      <c r="D183" s="219" t="s">
        <v>178</v>
      </c>
      <c r="E183" s="259" t="s">
        <v>75</v>
      </c>
      <c r="F183" s="260" t="s">
        <v>254</v>
      </c>
      <c r="G183" s="258"/>
      <c r="H183" s="261">
        <v>1268.1500000000001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7" t="s">
        <v>178</v>
      </c>
      <c r="AU183" s="267" t="s">
        <v>87</v>
      </c>
      <c r="AV183" s="16" t="s">
        <v>147</v>
      </c>
      <c r="AW183" s="16" t="s">
        <v>38</v>
      </c>
      <c r="AX183" s="16" t="s">
        <v>85</v>
      </c>
      <c r="AY183" s="267" t="s">
        <v>140</v>
      </c>
    </row>
    <row r="184" s="2" customFormat="1" ht="16.5" customHeight="1">
      <c r="A184" s="40"/>
      <c r="B184" s="41"/>
      <c r="C184" s="206" t="s">
        <v>287</v>
      </c>
      <c r="D184" s="206" t="s">
        <v>142</v>
      </c>
      <c r="E184" s="207" t="s">
        <v>1245</v>
      </c>
      <c r="F184" s="208" t="s">
        <v>1246</v>
      </c>
      <c r="G184" s="209" t="s">
        <v>218</v>
      </c>
      <c r="H184" s="210">
        <v>1268.1500000000001</v>
      </c>
      <c r="I184" s="211"/>
      <c r="J184" s="212">
        <f>ROUND(I184*H184,2)</f>
        <v>0</v>
      </c>
      <c r="K184" s="208" t="s">
        <v>146</v>
      </c>
      <c r="L184" s="46"/>
      <c r="M184" s="213" t="s">
        <v>75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147</v>
      </c>
      <c r="AT184" s="217" t="s">
        <v>142</v>
      </c>
      <c r="AU184" s="217" t="s">
        <v>87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85</v>
      </c>
      <c r="BK184" s="218">
        <f>ROUND(I184*H184,2)</f>
        <v>0</v>
      </c>
      <c r="BL184" s="19" t="s">
        <v>147</v>
      </c>
      <c r="BM184" s="217" t="s">
        <v>1247</v>
      </c>
    </row>
    <row r="185" s="2" customFormat="1">
      <c r="A185" s="40"/>
      <c r="B185" s="41"/>
      <c r="C185" s="42"/>
      <c r="D185" s="219" t="s">
        <v>149</v>
      </c>
      <c r="E185" s="42"/>
      <c r="F185" s="220" t="s">
        <v>1248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149</v>
      </c>
      <c r="AU185" s="19" t="s">
        <v>87</v>
      </c>
    </row>
    <row r="186" s="2" customFormat="1">
      <c r="A186" s="40"/>
      <c r="B186" s="41"/>
      <c r="C186" s="42"/>
      <c r="D186" s="219" t="s">
        <v>151</v>
      </c>
      <c r="E186" s="42"/>
      <c r="F186" s="224" t="s">
        <v>1249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151</v>
      </c>
      <c r="AU186" s="19" t="s">
        <v>87</v>
      </c>
    </row>
    <row r="187" s="15" customFormat="1">
      <c r="A187" s="15"/>
      <c r="B187" s="247"/>
      <c r="C187" s="248"/>
      <c r="D187" s="219" t="s">
        <v>178</v>
      </c>
      <c r="E187" s="249" t="s">
        <v>75</v>
      </c>
      <c r="F187" s="250" t="s">
        <v>1160</v>
      </c>
      <c r="G187" s="248"/>
      <c r="H187" s="249" t="s">
        <v>75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178</v>
      </c>
      <c r="AU187" s="256" t="s">
        <v>87</v>
      </c>
      <c r="AV187" s="15" t="s">
        <v>85</v>
      </c>
      <c r="AW187" s="15" t="s">
        <v>38</v>
      </c>
      <c r="AX187" s="15" t="s">
        <v>77</v>
      </c>
      <c r="AY187" s="256" t="s">
        <v>140</v>
      </c>
    </row>
    <row r="188" s="13" customFormat="1">
      <c r="A188" s="13"/>
      <c r="B188" s="225"/>
      <c r="C188" s="226"/>
      <c r="D188" s="219" t="s">
        <v>178</v>
      </c>
      <c r="E188" s="227" t="s">
        <v>75</v>
      </c>
      <c r="F188" s="228" t="s">
        <v>1162</v>
      </c>
      <c r="G188" s="226"/>
      <c r="H188" s="229">
        <v>1268.1500000000001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178</v>
      </c>
      <c r="AU188" s="235" t="s">
        <v>87</v>
      </c>
      <c r="AV188" s="13" t="s">
        <v>87</v>
      </c>
      <c r="AW188" s="13" t="s">
        <v>38</v>
      </c>
      <c r="AX188" s="13" t="s">
        <v>77</v>
      </c>
      <c r="AY188" s="235" t="s">
        <v>140</v>
      </c>
    </row>
    <row r="189" s="16" customFormat="1">
      <c r="A189" s="16"/>
      <c r="B189" s="257"/>
      <c r="C189" s="258"/>
      <c r="D189" s="219" t="s">
        <v>178</v>
      </c>
      <c r="E189" s="259" t="s">
        <v>75</v>
      </c>
      <c r="F189" s="260" t="s">
        <v>254</v>
      </c>
      <c r="G189" s="258"/>
      <c r="H189" s="261">
        <v>1268.1500000000001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7" t="s">
        <v>178</v>
      </c>
      <c r="AU189" s="267" t="s">
        <v>87</v>
      </c>
      <c r="AV189" s="16" t="s">
        <v>147</v>
      </c>
      <c r="AW189" s="16" t="s">
        <v>38</v>
      </c>
      <c r="AX189" s="16" t="s">
        <v>85</v>
      </c>
      <c r="AY189" s="267" t="s">
        <v>140</v>
      </c>
    </row>
    <row r="190" s="2" customFormat="1" ht="16.5" customHeight="1">
      <c r="A190" s="40"/>
      <c r="B190" s="41"/>
      <c r="C190" s="206" t="s">
        <v>7</v>
      </c>
      <c r="D190" s="206" t="s">
        <v>142</v>
      </c>
      <c r="E190" s="207" t="s">
        <v>1250</v>
      </c>
      <c r="F190" s="208" t="s">
        <v>1251</v>
      </c>
      <c r="G190" s="209" t="s">
        <v>218</v>
      </c>
      <c r="H190" s="210">
        <v>6678.1499999999996</v>
      </c>
      <c r="I190" s="211"/>
      <c r="J190" s="212">
        <f>ROUND(I190*H190,2)</f>
        <v>0</v>
      </c>
      <c r="K190" s="208" t="s">
        <v>146</v>
      </c>
      <c r="L190" s="46"/>
      <c r="M190" s="213" t="s">
        <v>75</v>
      </c>
      <c r="N190" s="214" t="s">
        <v>47</v>
      </c>
      <c r="O190" s="86"/>
      <c r="P190" s="215">
        <f>O190*H190</f>
        <v>0</v>
      </c>
      <c r="Q190" s="215">
        <v>0.00060999999999999997</v>
      </c>
      <c r="R190" s="215">
        <f>Q190*H190</f>
        <v>4.0736714999999997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147</v>
      </c>
      <c r="AT190" s="217" t="s">
        <v>142</v>
      </c>
      <c r="AU190" s="217" t="s">
        <v>87</v>
      </c>
      <c r="AY190" s="19" t="s">
        <v>140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147</v>
      </c>
      <c r="BM190" s="217" t="s">
        <v>1252</v>
      </c>
    </row>
    <row r="191" s="2" customFormat="1">
      <c r="A191" s="40"/>
      <c r="B191" s="41"/>
      <c r="C191" s="42"/>
      <c r="D191" s="219" t="s">
        <v>149</v>
      </c>
      <c r="E191" s="42"/>
      <c r="F191" s="220" t="s">
        <v>1253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149</v>
      </c>
      <c r="AU191" s="19" t="s">
        <v>87</v>
      </c>
    </row>
    <row r="192" s="13" customFormat="1">
      <c r="A192" s="13"/>
      <c r="B192" s="225"/>
      <c r="C192" s="226"/>
      <c r="D192" s="219" t="s">
        <v>178</v>
      </c>
      <c r="E192" s="227" t="s">
        <v>75</v>
      </c>
      <c r="F192" s="228" t="s">
        <v>1178</v>
      </c>
      <c r="G192" s="226"/>
      <c r="H192" s="229">
        <v>5410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178</v>
      </c>
      <c r="AU192" s="235" t="s">
        <v>87</v>
      </c>
      <c r="AV192" s="13" t="s">
        <v>87</v>
      </c>
      <c r="AW192" s="13" t="s">
        <v>38</v>
      </c>
      <c r="AX192" s="13" t="s">
        <v>77</v>
      </c>
      <c r="AY192" s="235" t="s">
        <v>140</v>
      </c>
    </row>
    <row r="193" s="15" customFormat="1">
      <c r="A193" s="15"/>
      <c r="B193" s="247"/>
      <c r="C193" s="248"/>
      <c r="D193" s="219" t="s">
        <v>178</v>
      </c>
      <c r="E193" s="249" t="s">
        <v>75</v>
      </c>
      <c r="F193" s="250" t="s">
        <v>1160</v>
      </c>
      <c r="G193" s="248"/>
      <c r="H193" s="249" t="s">
        <v>75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6" t="s">
        <v>178</v>
      </c>
      <c r="AU193" s="256" t="s">
        <v>87</v>
      </c>
      <c r="AV193" s="15" t="s">
        <v>85</v>
      </c>
      <c r="AW193" s="15" t="s">
        <v>38</v>
      </c>
      <c r="AX193" s="15" t="s">
        <v>77</v>
      </c>
      <c r="AY193" s="256" t="s">
        <v>140</v>
      </c>
    </row>
    <row r="194" s="13" customFormat="1">
      <c r="A194" s="13"/>
      <c r="B194" s="225"/>
      <c r="C194" s="226"/>
      <c r="D194" s="219" t="s">
        <v>178</v>
      </c>
      <c r="E194" s="227" t="s">
        <v>75</v>
      </c>
      <c r="F194" s="228" t="s">
        <v>1162</v>
      </c>
      <c r="G194" s="226"/>
      <c r="H194" s="229">
        <v>1268.1500000000001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178</v>
      </c>
      <c r="AU194" s="235" t="s">
        <v>87</v>
      </c>
      <c r="AV194" s="13" t="s">
        <v>87</v>
      </c>
      <c r="AW194" s="13" t="s">
        <v>38</v>
      </c>
      <c r="AX194" s="13" t="s">
        <v>77</v>
      </c>
      <c r="AY194" s="235" t="s">
        <v>140</v>
      </c>
    </row>
    <row r="195" s="16" customFormat="1">
      <c r="A195" s="16"/>
      <c r="B195" s="257"/>
      <c r="C195" s="258"/>
      <c r="D195" s="219" t="s">
        <v>178</v>
      </c>
      <c r="E195" s="259" t="s">
        <v>75</v>
      </c>
      <c r="F195" s="260" t="s">
        <v>254</v>
      </c>
      <c r="G195" s="258"/>
      <c r="H195" s="261">
        <v>6678.1499999999996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67" t="s">
        <v>178</v>
      </c>
      <c r="AU195" s="267" t="s">
        <v>87</v>
      </c>
      <c r="AV195" s="16" t="s">
        <v>147</v>
      </c>
      <c r="AW195" s="16" t="s">
        <v>38</v>
      </c>
      <c r="AX195" s="16" t="s">
        <v>85</v>
      </c>
      <c r="AY195" s="267" t="s">
        <v>140</v>
      </c>
    </row>
    <row r="196" s="2" customFormat="1" ht="21.75" customHeight="1">
      <c r="A196" s="40"/>
      <c r="B196" s="41"/>
      <c r="C196" s="206" t="s">
        <v>299</v>
      </c>
      <c r="D196" s="206" t="s">
        <v>142</v>
      </c>
      <c r="E196" s="207" t="s">
        <v>1254</v>
      </c>
      <c r="F196" s="208" t="s">
        <v>1255</v>
      </c>
      <c r="G196" s="209" t="s">
        <v>218</v>
      </c>
      <c r="H196" s="210">
        <v>5410</v>
      </c>
      <c r="I196" s="211"/>
      <c r="J196" s="212">
        <f>ROUND(I196*H196,2)</f>
        <v>0</v>
      </c>
      <c r="K196" s="208" t="s">
        <v>146</v>
      </c>
      <c r="L196" s="46"/>
      <c r="M196" s="213" t="s">
        <v>75</v>
      </c>
      <c r="N196" s="214" t="s">
        <v>47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147</v>
      </c>
      <c r="AT196" s="217" t="s">
        <v>142</v>
      </c>
      <c r="AU196" s="217" t="s">
        <v>87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85</v>
      </c>
      <c r="BK196" s="218">
        <f>ROUND(I196*H196,2)</f>
        <v>0</v>
      </c>
      <c r="BL196" s="19" t="s">
        <v>147</v>
      </c>
      <c r="BM196" s="217" t="s">
        <v>1256</v>
      </c>
    </row>
    <row r="197" s="2" customFormat="1">
      <c r="A197" s="40"/>
      <c r="B197" s="41"/>
      <c r="C197" s="42"/>
      <c r="D197" s="219" t="s">
        <v>149</v>
      </c>
      <c r="E197" s="42"/>
      <c r="F197" s="220" t="s">
        <v>1257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149</v>
      </c>
      <c r="AU197" s="19" t="s">
        <v>87</v>
      </c>
    </row>
    <row r="198" s="2" customFormat="1">
      <c r="A198" s="40"/>
      <c r="B198" s="41"/>
      <c r="C198" s="42"/>
      <c r="D198" s="219" t="s">
        <v>151</v>
      </c>
      <c r="E198" s="42"/>
      <c r="F198" s="224" t="s">
        <v>1258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151</v>
      </c>
      <c r="AU198" s="19" t="s">
        <v>87</v>
      </c>
    </row>
    <row r="199" s="13" customFormat="1">
      <c r="A199" s="13"/>
      <c r="B199" s="225"/>
      <c r="C199" s="226"/>
      <c r="D199" s="219" t="s">
        <v>178</v>
      </c>
      <c r="E199" s="227" t="s">
        <v>75</v>
      </c>
      <c r="F199" s="228" t="s">
        <v>1178</v>
      </c>
      <c r="G199" s="226"/>
      <c r="H199" s="229">
        <v>5410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178</v>
      </c>
      <c r="AU199" s="235" t="s">
        <v>87</v>
      </c>
      <c r="AV199" s="13" t="s">
        <v>87</v>
      </c>
      <c r="AW199" s="13" t="s">
        <v>38</v>
      </c>
      <c r="AX199" s="13" t="s">
        <v>85</v>
      </c>
      <c r="AY199" s="235" t="s">
        <v>140</v>
      </c>
    </row>
    <row r="200" s="2" customFormat="1" ht="16.5" customHeight="1">
      <c r="A200" s="40"/>
      <c r="B200" s="41"/>
      <c r="C200" s="206" t="s">
        <v>306</v>
      </c>
      <c r="D200" s="206" t="s">
        <v>142</v>
      </c>
      <c r="E200" s="207" t="s">
        <v>1259</v>
      </c>
      <c r="F200" s="208" t="s">
        <v>1260</v>
      </c>
      <c r="G200" s="209" t="s">
        <v>218</v>
      </c>
      <c r="H200" s="210">
        <v>6.5999999999999996</v>
      </c>
      <c r="I200" s="211"/>
      <c r="J200" s="212">
        <f>ROUND(I200*H200,2)</f>
        <v>0</v>
      </c>
      <c r="K200" s="208" t="s">
        <v>146</v>
      </c>
      <c r="L200" s="46"/>
      <c r="M200" s="213" t="s">
        <v>75</v>
      </c>
      <c r="N200" s="214" t="s">
        <v>47</v>
      </c>
      <c r="O200" s="86"/>
      <c r="P200" s="215">
        <f>O200*H200</f>
        <v>0</v>
      </c>
      <c r="Q200" s="215">
        <v>0.61404000000000003</v>
      </c>
      <c r="R200" s="215">
        <f>Q200*H200</f>
        <v>4.052664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147</v>
      </c>
      <c r="AT200" s="217" t="s">
        <v>142</v>
      </c>
      <c r="AU200" s="217" t="s">
        <v>87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85</v>
      </c>
      <c r="BK200" s="218">
        <f>ROUND(I200*H200,2)</f>
        <v>0</v>
      </c>
      <c r="BL200" s="19" t="s">
        <v>147</v>
      </c>
      <c r="BM200" s="217" t="s">
        <v>1261</v>
      </c>
    </row>
    <row r="201" s="2" customFormat="1">
      <c r="A201" s="40"/>
      <c r="B201" s="41"/>
      <c r="C201" s="42"/>
      <c r="D201" s="219" t="s">
        <v>149</v>
      </c>
      <c r="E201" s="42"/>
      <c r="F201" s="220" t="s">
        <v>1262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149</v>
      </c>
      <c r="AU201" s="19" t="s">
        <v>87</v>
      </c>
    </row>
    <row r="202" s="2" customFormat="1">
      <c r="A202" s="40"/>
      <c r="B202" s="41"/>
      <c r="C202" s="42"/>
      <c r="D202" s="219" t="s">
        <v>151</v>
      </c>
      <c r="E202" s="42"/>
      <c r="F202" s="224" t="s">
        <v>1263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151</v>
      </c>
      <c r="AU202" s="19" t="s">
        <v>87</v>
      </c>
    </row>
    <row r="203" s="13" customFormat="1">
      <c r="A203" s="13"/>
      <c r="B203" s="225"/>
      <c r="C203" s="226"/>
      <c r="D203" s="219" t="s">
        <v>178</v>
      </c>
      <c r="E203" s="227" t="s">
        <v>75</v>
      </c>
      <c r="F203" s="228" t="s">
        <v>1154</v>
      </c>
      <c r="G203" s="226"/>
      <c r="H203" s="229">
        <v>6.5999999999999996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178</v>
      </c>
      <c r="AU203" s="235" t="s">
        <v>87</v>
      </c>
      <c r="AV203" s="13" t="s">
        <v>87</v>
      </c>
      <c r="AW203" s="13" t="s">
        <v>38</v>
      </c>
      <c r="AX203" s="13" t="s">
        <v>85</v>
      </c>
      <c r="AY203" s="235" t="s">
        <v>140</v>
      </c>
    </row>
    <row r="204" s="12" customFormat="1" ht="22.8" customHeight="1">
      <c r="A204" s="12"/>
      <c r="B204" s="190"/>
      <c r="C204" s="191"/>
      <c r="D204" s="192" t="s">
        <v>76</v>
      </c>
      <c r="E204" s="204" t="s">
        <v>210</v>
      </c>
      <c r="F204" s="204" t="s">
        <v>890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SUM(P205:P257)</f>
        <v>0</v>
      </c>
      <c r="Q204" s="198"/>
      <c r="R204" s="199">
        <f>SUM(R205:R257)</f>
        <v>27.574080000000002</v>
      </c>
      <c r="S204" s="198"/>
      <c r="T204" s="200">
        <f>SUM(T205:T257)</f>
        <v>23.100000000000001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85</v>
      </c>
      <c r="AT204" s="202" t="s">
        <v>76</v>
      </c>
      <c r="AU204" s="202" t="s">
        <v>85</v>
      </c>
      <c r="AY204" s="201" t="s">
        <v>140</v>
      </c>
      <c r="BK204" s="203">
        <f>SUM(BK205:BK257)</f>
        <v>0</v>
      </c>
    </row>
    <row r="205" s="2" customFormat="1" ht="16.5" customHeight="1">
      <c r="A205" s="40"/>
      <c r="B205" s="41"/>
      <c r="C205" s="206" t="s">
        <v>314</v>
      </c>
      <c r="D205" s="206" t="s">
        <v>142</v>
      </c>
      <c r="E205" s="207" t="s">
        <v>1264</v>
      </c>
      <c r="F205" s="208" t="s">
        <v>1265</v>
      </c>
      <c r="G205" s="209" t="s">
        <v>145</v>
      </c>
      <c r="H205" s="210">
        <v>6</v>
      </c>
      <c r="I205" s="211"/>
      <c r="J205" s="212">
        <f>ROUND(I205*H205,2)</f>
        <v>0</v>
      </c>
      <c r="K205" s="208" t="s">
        <v>146</v>
      </c>
      <c r="L205" s="46"/>
      <c r="M205" s="213" t="s">
        <v>75</v>
      </c>
      <c r="N205" s="214" t="s">
        <v>47</v>
      </c>
      <c r="O205" s="86"/>
      <c r="P205" s="215">
        <f>O205*H205</f>
        <v>0</v>
      </c>
      <c r="Q205" s="215">
        <v>0.20219000000000001</v>
      </c>
      <c r="R205" s="215">
        <f>Q205*H205</f>
        <v>1.2131400000000001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147</v>
      </c>
      <c r="AT205" s="217" t="s">
        <v>142</v>
      </c>
      <c r="AU205" s="217" t="s">
        <v>87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85</v>
      </c>
      <c r="BK205" s="218">
        <f>ROUND(I205*H205,2)</f>
        <v>0</v>
      </c>
      <c r="BL205" s="19" t="s">
        <v>147</v>
      </c>
      <c r="BM205" s="217" t="s">
        <v>1266</v>
      </c>
    </row>
    <row r="206" s="2" customFormat="1">
      <c r="A206" s="40"/>
      <c r="B206" s="41"/>
      <c r="C206" s="42"/>
      <c r="D206" s="219" t="s">
        <v>149</v>
      </c>
      <c r="E206" s="42"/>
      <c r="F206" s="220" t="s">
        <v>1267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149</v>
      </c>
      <c r="AU206" s="19" t="s">
        <v>87</v>
      </c>
    </row>
    <row r="207" s="2" customFormat="1">
      <c r="A207" s="40"/>
      <c r="B207" s="41"/>
      <c r="C207" s="42"/>
      <c r="D207" s="219" t="s">
        <v>151</v>
      </c>
      <c r="E207" s="42"/>
      <c r="F207" s="224" t="s">
        <v>1268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151</v>
      </c>
      <c r="AU207" s="19" t="s">
        <v>87</v>
      </c>
    </row>
    <row r="208" s="13" customFormat="1">
      <c r="A208" s="13"/>
      <c r="B208" s="225"/>
      <c r="C208" s="226"/>
      <c r="D208" s="219" t="s">
        <v>178</v>
      </c>
      <c r="E208" s="227" t="s">
        <v>75</v>
      </c>
      <c r="F208" s="228" t="s">
        <v>1188</v>
      </c>
      <c r="G208" s="226"/>
      <c r="H208" s="229">
        <v>6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178</v>
      </c>
      <c r="AU208" s="235" t="s">
        <v>87</v>
      </c>
      <c r="AV208" s="13" t="s">
        <v>87</v>
      </c>
      <c r="AW208" s="13" t="s">
        <v>38</v>
      </c>
      <c r="AX208" s="13" t="s">
        <v>85</v>
      </c>
      <c r="AY208" s="235" t="s">
        <v>140</v>
      </c>
    </row>
    <row r="209" s="2" customFormat="1" ht="16.5" customHeight="1">
      <c r="A209" s="40"/>
      <c r="B209" s="41"/>
      <c r="C209" s="268" t="s">
        <v>321</v>
      </c>
      <c r="D209" s="268" t="s">
        <v>334</v>
      </c>
      <c r="E209" s="269" t="s">
        <v>1269</v>
      </c>
      <c r="F209" s="270" t="s">
        <v>1270</v>
      </c>
      <c r="G209" s="271" t="s">
        <v>145</v>
      </c>
      <c r="H209" s="272">
        <v>4</v>
      </c>
      <c r="I209" s="273"/>
      <c r="J209" s="274">
        <f>ROUND(I209*H209,2)</f>
        <v>0</v>
      </c>
      <c r="K209" s="270" t="s">
        <v>146</v>
      </c>
      <c r="L209" s="275"/>
      <c r="M209" s="276" t="s">
        <v>75</v>
      </c>
      <c r="N209" s="277" t="s">
        <v>47</v>
      </c>
      <c r="O209" s="86"/>
      <c r="P209" s="215">
        <f>O209*H209</f>
        <v>0</v>
      </c>
      <c r="Q209" s="215">
        <v>0.080000000000000002</v>
      </c>
      <c r="R209" s="215">
        <f>Q209*H209</f>
        <v>0.32000000000000001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189</v>
      </c>
      <c r="AT209" s="217" t="s">
        <v>334</v>
      </c>
      <c r="AU209" s="217" t="s">
        <v>87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147</v>
      </c>
      <c r="BM209" s="217" t="s">
        <v>1271</v>
      </c>
    </row>
    <row r="210" s="2" customFormat="1">
      <c r="A210" s="40"/>
      <c r="B210" s="41"/>
      <c r="C210" s="42"/>
      <c r="D210" s="219" t="s">
        <v>149</v>
      </c>
      <c r="E210" s="42"/>
      <c r="F210" s="220" t="s">
        <v>1270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149</v>
      </c>
      <c r="AU210" s="19" t="s">
        <v>87</v>
      </c>
    </row>
    <row r="211" s="13" customFormat="1">
      <c r="A211" s="13"/>
      <c r="B211" s="225"/>
      <c r="C211" s="226"/>
      <c r="D211" s="219" t="s">
        <v>178</v>
      </c>
      <c r="E211" s="227" t="s">
        <v>75</v>
      </c>
      <c r="F211" s="228" t="s">
        <v>1272</v>
      </c>
      <c r="G211" s="226"/>
      <c r="H211" s="229">
        <v>4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178</v>
      </c>
      <c r="AU211" s="235" t="s">
        <v>87</v>
      </c>
      <c r="AV211" s="13" t="s">
        <v>87</v>
      </c>
      <c r="AW211" s="13" t="s">
        <v>38</v>
      </c>
      <c r="AX211" s="13" t="s">
        <v>85</v>
      </c>
      <c r="AY211" s="235" t="s">
        <v>140</v>
      </c>
    </row>
    <row r="212" s="2" customFormat="1" ht="16.5" customHeight="1">
      <c r="A212" s="40"/>
      <c r="B212" s="41"/>
      <c r="C212" s="206" t="s">
        <v>333</v>
      </c>
      <c r="D212" s="206" t="s">
        <v>142</v>
      </c>
      <c r="E212" s="207" t="s">
        <v>1273</v>
      </c>
      <c r="F212" s="208" t="s">
        <v>1274</v>
      </c>
      <c r="G212" s="209" t="s">
        <v>145</v>
      </c>
      <c r="H212" s="210">
        <v>113</v>
      </c>
      <c r="I212" s="211"/>
      <c r="J212" s="212">
        <f>ROUND(I212*H212,2)</f>
        <v>0</v>
      </c>
      <c r="K212" s="208" t="s">
        <v>146</v>
      </c>
      <c r="L212" s="46"/>
      <c r="M212" s="213" t="s">
        <v>75</v>
      </c>
      <c r="N212" s="214" t="s">
        <v>47</v>
      </c>
      <c r="O212" s="86"/>
      <c r="P212" s="215">
        <f>O212*H212</f>
        <v>0</v>
      </c>
      <c r="Q212" s="215">
        <v>0.15540000000000001</v>
      </c>
      <c r="R212" s="215">
        <f>Q212*H212</f>
        <v>17.560200000000002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147</v>
      </c>
      <c r="AT212" s="217" t="s">
        <v>142</v>
      </c>
      <c r="AU212" s="217" t="s">
        <v>87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85</v>
      </c>
      <c r="BK212" s="218">
        <f>ROUND(I212*H212,2)</f>
        <v>0</v>
      </c>
      <c r="BL212" s="19" t="s">
        <v>147</v>
      </c>
      <c r="BM212" s="217" t="s">
        <v>1275</v>
      </c>
    </row>
    <row r="213" s="2" customFormat="1">
      <c r="A213" s="40"/>
      <c r="B213" s="41"/>
      <c r="C213" s="42"/>
      <c r="D213" s="219" t="s">
        <v>149</v>
      </c>
      <c r="E213" s="42"/>
      <c r="F213" s="220" t="s">
        <v>1276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149</v>
      </c>
      <c r="AU213" s="19" t="s">
        <v>87</v>
      </c>
    </row>
    <row r="214" s="2" customFormat="1">
      <c r="A214" s="40"/>
      <c r="B214" s="41"/>
      <c r="C214" s="42"/>
      <c r="D214" s="219" t="s">
        <v>151</v>
      </c>
      <c r="E214" s="42"/>
      <c r="F214" s="224" t="s">
        <v>1268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151</v>
      </c>
      <c r="AU214" s="19" t="s">
        <v>87</v>
      </c>
    </row>
    <row r="215" s="13" customFormat="1">
      <c r="A215" s="13"/>
      <c r="B215" s="225"/>
      <c r="C215" s="226"/>
      <c r="D215" s="219" t="s">
        <v>178</v>
      </c>
      <c r="E215" s="227" t="s">
        <v>75</v>
      </c>
      <c r="F215" s="228" t="s">
        <v>1193</v>
      </c>
      <c r="G215" s="226"/>
      <c r="H215" s="229">
        <v>113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178</v>
      </c>
      <c r="AU215" s="235" t="s">
        <v>87</v>
      </c>
      <c r="AV215" s="13" t="s">
        <v>87</v>
      </c>
      <c r="AW215" s="13" t="s">
        <v>38</v>
      </c>
      <c r="AX215" s="13" t="s">
        <v>85</v>
      </c>
      <c r="AY215" s="235" t="s">
        <v>140</v>
      </c>
    </row>
    <row r="216" s="2" customFormat="1" ht="16.5" customHeight="1">
      <c r="A216" s="40"/>
      <c r="B216" s="41"/>
      <c r="C216" s="268" t="s">
        <v>339</v>
      </c>
      <c r="D216" s="268" t="s">
        <v>334</v>
      </c>
      <c r="E216" s="269" t="s">
        <v>1269</v>
      </c>
      <c r="F216" s="270" t="s">
        <v>1270</v>
      </c>
      <c r="G216" s="271" t="s">
        <v>145</v>
      </c>
      <c r="H216" s="272">
        <v>21</v>
      </c>
      <c r="I216" s="273"/>
      <c r="J216" s="274">
        <f>ROUND(I216*H216,2)</f>
        <v>0</v>
      </c>
      <c r="K216" s="270" t="s">
        <v>146</v>
      </c>
      <c r="L216" s="275"/>
      <c r="M216" s="276" t="s">
        <v>75</v>
      </c>
      <c r="N216" s="277" t="s">
        <v>47</v>
      </c>
      <c r="O216" s="86"/>
      <c r="P216" s="215">
        <f>O216*H216</f>
        <v>0</v>
      </c>
      <c r="Q216" s="215">
        <v>0.080000000000000002</v>
      </c>
      <c r="R216" s="215">
        <f>Q216*H216</f>
        <v>1.6799999999999999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189</v>
      </c>
      <c r="AT216" s="217" t="s">
        <v>334</v>
      </c>
      <c r="AU216" s="217" t="s">
        <v>87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147</v>
      </c>
      <c r="BM216" s="217" t="s">
        <v>1277</v>
      </c>
    </row>
    <row r="217" s="2" customFormat="1">
      <c r="A217" s="40"/>
      <c r="B217" s="41"/>
      <c r="C217" s="42"/>
      <c r="D217" s="219" t="s">
        <v>149</v>
      </c>
      <c r="E217" s="42"/>
      <c r="F217" s="220" t="s">
        <v>1270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149</v>
      </c>
      <c r="AU217" s="19" t="s">
        <v>87</v>
      </c>
    </row>
    <row r="218" s="13" customFormat="1">
      <c r="A218" s="13"/>
      <c r="B218" s="225"/>
      <c r="C218" s="226"/>
      <c r="D218" s="219" t="s">
        <v>178</v>
      </c>
      <c r="E218" s="227" t="s">
        <v>75</v>
      </c>
      <c r="F218" s="228" t="s">
        <v>1278</v>
      </c>
      <c r="G218" s="226"/>
      <c r="H218" s="229">
        <v>21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178</v>
      </c>
      <c r="AU218" s="235" t="s">
        <v>87</v>
      </c>
      <c r="AV218" s="13" t="s">
        <v>87</v>
      </c>
      <c r="AW218" s="13" t="s">
        <v>38</v>
      </c>
      <c r="AX218" s="13" t="s">
        <v>85</v>
      </c>
      <c r="AY218" s="235" t="s">
        <v>140</v>
      </c>
    </row>
    <row r="219" s="2" customFormat="1" ht="16.5" customHeight="1">
      <c r="A219" s="40"/>
      <c r="B219" s="41"/>
      <c r="C219" s="206" t="s">
        <v>341</v>
      </c>
      <c r="D219" s="206" t="s">
        <v>142</v>
      </c>
      <c r="E219" s="207" t="s">
        <v>1279</v>
      </c>
      <c r="F219" s="208" t="s">
        <v>1280</v>
      </c>
      <c r="G219" s="209" t="s">
        <v>145</v>
      </c>
      <c r="H219" s="210">
        <v>830</v>
      </c>
      <c r="I219" s="211"/>
      <c r="J219" s="212">
        <f>ROUND(I219*H219,2)</f>
        <v>0</v>
      </c>
      <c r="K219" s="208" t="s">
        <v>146</v>
      </c>
      <c r="L219" s="46"/>
      <c r="M219" s="213" t="s">
        <v>75</v>
      </c>
      <c r="N219" s="214" t="s">
        <v>47</v>
      </c>
      <c r="O219" s="86"/>
      <c r="P219" s="215">
        <f>O219*H219</f>
        <v>0</v>
      </c>
      <c r="Q219" s="215">
        <v>1.0000000000000001E-05</v>
      </c>
      <c r="R219" s="215">
        <f>Q219*H219</f>
        <v>0.0083000000000000001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147</v>
      </c>
      <c r="AT219" s="217" t="s">
        <v>142</v>
      </c>
      <c r="AU219" s="217" t="s">
        <v>87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85</v>
      </c>
      <c r="BK219" s="218">
        <f>ROUND(I219*H219,2)</f>
        <v>0</v>
      </c>
      <c r="BL219" s="19" t="s">
        <v>147</v>
      </c>
      <c r="BM219" s="217" t="s">
        <v>1281</v>
      </c>
    </row>
    <row r="220" s="2" customFormat="1">
      <c r="A220" s="40"/>
      <c r="B220" s="41"/>
      <c r="C220" s="42"/>
      <c r="D220" s="219" t="s">
        <v>149</v>
      </c>
      <c r="E220" s="42"/>
      <c r="F220" s="220" t="s">
        <v>1282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149</v>
      </c>
      <c r="AU220" s="19" t="s">
        <v>87</v>
      </c>
    </row>
    <row r="221" s="2" customFormat="1">
      <c r="A221" s="40"/>
      <c r="B221" s="41"/>
      <c r="C221" s="42"/>
      <c r="D221" s="219" t="s">
        <v>151</v>
      </c>
      <c r="E221" s="42"/>
      <c r="F221" s="224" t="s">
        <v>1283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151</v>
      </c>
      <c r="AU221" s="19" t="s">
        <v>87</v>
      </c>
    </row>
    <row r="222" s="13" customFormat="1">
      <c r="A222" s="13"/>
      <c r="B222" s="225"/>
      <c r="C222" s="226"/>
      <c r="D222" s="219" t="s">
        <v>178</v>
      </c>
      <c r="E222" s="227" t="s">
        <v>75</v>
      </c>
      <c r="F222" s="228" t="s">
        <v>1284</v>
      </c>
      <c r="G222" s="226"/>
      <c r="H222" s="229">
        <v>830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178</v>
      </c>
      <c r="AU222" s="235" t="s">
        <v>87</v>
      </c>
      <c r="AV222" s="13" t="s">
        <v>87</v>
      </c>
      <c r="AW222" s="13" t="s">
        <v>38</v>
      </c>
      <c r="AX222" s="13" t="s">
        <v>85</v>
      </c>
      <c r="AY222" s="235" t="s">
        <v>140</v>
      </c>
    </row>
    <row r="223" s="2" customFormat="1" ht="16.5" customHeight="1">
      <c r="A223" s="40"/>
      <c r="B223" s="41"/>
      <c r="C223" s="206" t="s">
        <v>355</v>
      </c>
      <c r="D223" s="206" t="s">
        <v>142</v>
      </c>
      <c r="E223" s="207" t="s">
        <v>1285</v>
      </c>
      <c r="F223" s="208" t="s">
        <v>1286</v>
      </c>
      <c r="G223" s="209" t="s">
        <v>145</v>
      </c>
      <c r="H223" s="210">
        <v>830</v>
      </c>
      <c r="I223" s="211"/>
      <c r="J223" s="212">
        <f>ROUND(I223*H223,2)</f>
        <v>0</v>
      </c>
      <c r="K223" s="208" t="s">
        <v>146</v>
      </c>
      <c r="L223" s="46"/>
      <c r="M223" s="213" t="s">
        <v>75</v>
      </c>
      <c r="N223" s="214" t="s">
        <v>47</v>
      </c>
      <c r="O223" s="86"/>
      <c r="P223" s="215">
        <f>O223*H223</f>
        <v>0</v>
      </c>
      <c r="Q223" s="215">
        <v>0.00034000000000000002</v>
      </c>
      <c r="R223" s="215">
        <f>Q223*H223</f>
        <v>0.28220000000000001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147</v>
      </c>
      <c r="AT223" s="217" t="s">
        <v>142</v>
      </c>
      <c r="AU223" s="217" t="s">
        <v>87</v>
      </c>
      <c r="AY223" s="19" t="s">
        <v>140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85</v>
      </c>
      <c r="BK223" s="218">
        <f>ROUND(I223*H223,2)</f>
        <v>0</v>
      </c>
      <c r="BL223" s="19" t="s">
        <v>147</v>
      </c>
      <c r="BM223" s="217" t="s">
        <v>1287</v>
      </c>
    </row>
    <row r="224" s="2" customFormat="1">
      <c r="A224" s="40"/>
      <c r="B224" s="41"/>
      <c r="C224" s="42"/>
      <c r="D224" s="219" t="s">
        <v>149</v>
      </c>
      <c r="E224" s="42"/>
      <c r="F224" s="220" t="s">
        <v>1288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87</v>
      </c>
    </row>
    <row r="225" s="2" customFormat="1">
      <c r="A225" s="40"/>
      <c r="B225" s="41"/>
      <c r="C225" s="42"/>
      <c r="D225" s="219" t="s">
        <v>151</v>
      </c>
      <c r="E225" s="42"/>
      <c r="F225" s="224" t="s">
        <v>1289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87</v>
      </c>
    </row>
    <row r="226" s="13" customFormat="1">
      <c r="A226" s="13"/>
      <c r="B226" s="225"/>
      <c r="C226" s="226"/>
      <c r="D226" s="219" t="s">
        <v>178</v>
      </c>
      <c r="E226" s="227" t="s">
        <v>75</v>
      </c>
      <c r="F226" s="228" t="s">
        <v>1284</v>
      </c>
      <c r="G226" s="226"/>
      <c r="H226" s="229">
        <v>830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178</v>
      </c>
      <c r="AU226" s="235" t="s">
        <v>87</v>
      </c>
      <c r="AV226" s="13" t="s">
        <v>87</v>
      </c>
      <c r="AW226" s="13" t="s">
        <v>38</v>
      </c>
      <c r="AX226" s="13" t="s">
        <v>85</v>
      </c>
      <c r="AY226" s="235" t="s">
        <v>140</v>
      </c>
    </row>
    <row r="227" s="2" customFormat="1" ht="16.5" customHeight="1">
      <c r="A227" s="40"/>
      <c r="B227" s="41"/>
      <c r="C227" s="206" t="s">
        <v>360</v>
      </c>
      <c r="D227" s="206" t="s">
        <v>142</v>
      </c>
      <c r="E227" s="207" t="s">
        <v>1290</v>
      </c>
      <c r="F227" s="208" t="s">
        <v>1291</v>
      </c>
      <c r="G227" s="209" t="s">
        <v>145</v>
      </c>
      <c r="H227" s="210">
        <v>830</v>
      </c>
      <c r="I227" s="211"/>
      <c r="J227" s="212">
        <f>ROUND(I227*H227,2)</f>
        <v>0</v>
      </c>
      <c r="K227" s="208" t="s">
        <v>146</v>
      </c>
      <c r="L227" s="46"/>
      <c r="M227" s="213" t="s">
        <v>75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147</v>
      </c>
      <c r="AT227" s="217" t="s">
        <v>142</v>
      </c>
      <c r="AU227" s="217" t="s">
        <v>87</v>
      </c>
      <c r="AY227" s="19" t="s">
        <v>140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85</v>
      </c>
      <c r="BK227" s="218">
        <f>ROUND(I227*H227,2)</f>
        <v>0</v>
      </c>
      <c r="BL227" s="19" t="s">
        <v>147</v>
      </c>
      <c r="BM227" s="217" t="s">
        <v>1292</v>
      </c>
    </row>
    <row r="228" s="2" customFormat="1">
      <c r="A228" s="40"/>
      <c r="B228" s="41"/>
      <c r="C228" s="42"/>
      <c r="D228" s="219" t="s">
        <v>149</v>
      </c>
      <c r="E228" s="42"/>
      <c r="F228" s="220" t="s">
        <v>1293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149</v>
      </c>
      <c r="AU228" s="19" t="s">
        <v>87</v>
      </c>
    </row>
    <row r="229" s="2" customFormat="1">
      <c r="A229" s="40"/>
      <c r="B229" s="41"/>
      <c r="C229" s="42"/>
      <c r="D229" s="219" t="s">
        <v>151</v>
      </c>
      <c r="E229" s="42"/>
      <c r="F229" s="224" t="s">
        <v>1294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87</v>
      </c>
    </row>
    <row r="230" s="13" customFormat="1">
      <c r="A230" s="13"/>
      <c r="B230" s="225"/>
      <c r="C230" s="226"/>
      <c r="D230" s="219" t="s">
        <v>178</v>
      </c>
      <c r="E230" s="227" t="s">
        <v>75</v>
      </c>
      <c r="F230" s="228" t="s">
        <v>1284</v>
      </c>
      <c r="G230" s="226"/>
      <c r="H230" s="229">
        <v>830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178</v>
      </c>
      <c r="AU230" s="235" t="s">
        <v>87</v>
      </c>
      <c r="AV230" s="13" t="s">
        <v>87</v>
      </c>
      <c r="AW230" s="13" t="s">
        <v>38</v>
      </c>
      <c r="AX230" s="13" t="s">
        <v>85</v>
      </c>
      <c r="AY230" s="235" t="s">
        <v>140</v>
      </c>
    </row>
    <row r="231" s="2" customFormat="1" ht="16.5" customHeight="1">
      <c r="A231" s="40"/>
      <c r="B231" s="41"/>
      <c r="C231" s="206" t="s">
        <v>365</v>
      </c>
      <c r="D231" s="206" t="s">
        <v>142</v>
      </c>
      <c r="E231" s="207" t="s">
        <v>1295</v>
      </c>
      <c r="F231" s="208" t="s">
        <v>1296</v>
      </c>
      <c r="G231" s="209" t="s">
        <v>145</v>
      </c>
      <c r="H231" s="210">
        <v>2822</v>
      </c>
      <c r="I231" s="211"/>
      <c r="J231" s="212">
        <f>ROUND(I231*H231,2)</f>
        <v>0</v>
      </c>
      <c r="K231" s="208" t="s">
        <v>146</v>
      </c>
      <c r="L231" s="46"/>
      <c r="M231" s="213" t="s">
        <v>75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142</v>
      </c>
      <c r="AU231" s="217" t="s">
        <v>87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85</v>
      </c>
      <c r="BK231" s="218">
        <f>ROUND(I231*H231,2)</f>
        <v>0</v>
      </c>
      <c r="BL231" s="19" t="s">
        <v>147</v>
      </c>
      <c r="BM231" s="217" t="s">
        <v>1297</v>
      </c>
    </row>
    <row r="232" s="2" customFormat="1">
      <c r="A232" s="40"/>
      <c r="B232" s="41"/>
      <c r="C232" s="42"/>
      <c r="D232" s="219" t="s">
        <v>149</v>
      </c>
      <c r="E232" s="42"/>
      <c r="F232" s="220" t="s">
        <v>1298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149</v>
      </c>
      <c r="AU232" s="19" t="s">
        <v>87</v>
      </c>
    </row>
    <row r="233" s="2" customFormat="1">
      <c r="A233" s="40"/>
      <c r="B233" s="41"/>
      <c r="C233" s="42"/>
      <c r="D233" s="219" t="s">
        <v>151</v>
      </c>
      <c r="E233" s="42"/>
      <c r="F233" s="224" t="s">
        <v>1294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151</v>
      </c>
      <c r="AU233" s="19" t="s">
        <v>87</v>
      </c>
    </row>
    <row r="234" s="15" customFormat="1">
      <c r="A234" s="15"/>
      <c r="B234" s="247"/>
      <c r="C234" s="248"/>
      <c r="D234" s="219" t="s">
        <v>178</v>
      </c>
      <c r="E234" s="249" t="s">
        <v>75</v>
      </c>
      <c r="F234" s="250" t="s">
        <v>1299</v>
      </c>
      <c r="G234" s="248"/>
      <c r="H234" s="249" t="s">
        <v>75</v>
      </c>
      <c r="I234" s="251"/>
      <c r="J234" s="248"/>
      <c r="K234" s="248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178</v>
      </c>
      <c r="AU234" s="256" t="s">
        <v>87</v>
      </c>
      <c r="AV234" s="15" t="s">
        <v>85</v>
      </c>
      <c r="AW234" s="15" t="s">
        <v>38</v>
      </c>
      <c r="AX234" s="15" t="s">
        <v>77</v>
      </c>
      <c r="AY234" s="256" t="s">
        <v>140</v>
      </c>
    </row>
    <row r="235" s="15" customFormat="1">
      <c r="A235" s="15"/>
      <c r="B235" s="247"/>
      <c r="C235" s="248"/>
      <c r="D235" s="219" t="s">
        <v>178</v>
      </c>
      <c r="E235" s="249" t="s">
        <v>75</v>
      </c>
      <c r="F235" s="250" t="s">
        <v>1300</v>
      </c>
      <c r="G235" s="248"/>
      <c r="H235" s="249" t="s">
        <v>75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178</v>
      </c>
      <c r="AU235" s="256" t="s">
        <v>87</v>
      </c>
      <c r="AV235" s="15" t="s">
        <v>85</v>
      </c>
      <c r="AW235" s="15" t="s">
        <v>38</v>
      </c>
      <c r="AX235" s="15" t="s">
        <v>77</v>
      </c>
      <c r="AY235" s="256" t="s">
        <v>140</v>
      </c>
    </row>
    <row r="236" s="13" customFormat="1">
      <c r="A236" s="13"/>
      <c r="B236" s="225"/>
      <c r="C236" s="226"/>
      <c r="D236" s="219" t="s">
        <v>178</v>
      </c>
      <c r="E236" s="227" t="s">
        <v>75</v>
      </c>
      <c r="F236" s="228" t="s">
        <v>1301</v>
      </c>
      <c r="G236" s="226"/>
      <c r="H236" s="229">
        <v>1891.8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178</v>
      </c>
      <c r="AU236" s="235" t="s">
        <v>87</v>
      </c>
      <c r="AV236" s="13" t="s">
        <v>87</v>
      </c>
      <c r="AW236" s="13" t="s">
        <v>38</v>
      </c>
      <c r="AX236" s="13" t="s">
        <v>77</v>
      </c>
      <c r="AY236" s="235" t="s">
        <v>140</v>
      </c>
    </row>
    <row r="237" s="13" customFormat="1">
      <c r="A237" s="13"/>
      <c r="B237" s="225"/>
      <c r="C237" s="226"/>
      <c r="D237" s="219" t="s">
        <v>178</v>
      </c>
      <c r="E237" s="227" t="s">
        <v>75</v>
      </c>
      <c r="F237" s="228" t="s">
        <v>1302</v>
      </c>
      <c r="G237" s="226"/>
      <c r="H237" s="229">
        <v>426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178</v>
      </c>
      <c r="AU237" s="235" t="s">
        <v>87</v>
      </c>
      <c r="AV237" s="13" t="s">
        <v>87</v>
      </c>
      <c r="AW237" s="13" t="s">
        <v>38</v>
      </c>
      <c r="AX237" s="13" t="s">
        <v>77</v>
      </c>
      <c r="AY237" s="235" t="s">
        <v>140</v>
      </c>
    </row>
    <row r="238" s="13" customFormat="1">
      <c r="A238" s="13"/>
      <c r="B238" s="225"/>
      <c r="C238" s="226"/>
      <c r="D238" s="219" t="s">
        <v>178</v>
      </c>
      <c r="E238" s="227" t="s">
        <v>75</v>
      </c>
      <c r="F238" s="228" t="s">
        <v>1303</v>
      </c>
      <c r="G238" s="226"/>
      <c r="H238" s="229">
        <v>317.19999999999999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178</v>
      </c>
      <c r="AU238" s="235" t="s">
        <v>87</v>
      </c>
      <c r="AV238" s="13" t="s">
        <v>87</v>
      </c>
      <c r="AW238" s="13" t="s">
        <v>38</v>
      </c>
      <c r="AX238" s="13" t="s">
        <v>77</v>
      </c>
      <c r="AY238" s="235" t="s">
        <v>140</v>
      </c>
    </row>
    <row r="239" s="13" customFormat="1">
      <c r="A239" s="13"/>
      <c r="B239" s="225"/>
      <c r="C239" s="226"/>
      <c r="D239" s="219" t="s">
        <v>178</v>
      </c>
      <c r="E239" s="227" t="s">
        <v>75</v>
      </c>
      <c r="F239" s="228" t="s">
        <v>1304</v>
      </c>
      <c r="G239" s="226"/>
      <c r="H239" s="229">
        <v>130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178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140</v>
      </c>
    </row>
    <row r="240" s="13" customFormat="1">
      <c r="A240" s="13"/>
      <c r="B240" s="225"/>
      <c r="C240" s="226"/>
      <c r="D240" s="219" t="s">
        <v>178</v>
      </c>
      <c r="E240" s="227" t="s">
        <v>75</v>
      </c>
      <c r="F240" s="228" t="s">
        <v>1305</v>
      </c>
      <c r="G240" s="226"/>
      <c r="H240" s="229">
        <v>28.199999999999999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178</v>
      </c>
      <c r="AU240" s="235" t="s">
        <v>87</v>
      </c>
      <c r="AV240" s="13" t="s">
        <v>87</v>
      </c>
      <c r="AW240" s="13" t="s">
        <v>38</v>
      </c>
      <c r="AX240" s="13" t="s">
        <v>77</v>
      </c>
      <c r="AY240" s="235" t="s">
        <v>140</v>
      </c>
    </row>
    <row r="241" s="13" customFormat="1">
      <c r="A241" s="13"/>
      <c r="B241" s="225"/>
      <c r="C241" s="226"/>
      <c r="D241" s="219" t="s">
        <v>178</v>
      </c>
      <c r="E241" s="227" t="s">
        <v>75</v>
      </c>
      <c r="F241" s="228" t="s">
        <v>1306</v>
      </c>
      <c r="G241" s="226"/>
      <c r="H241" s="229">
        <v>24.800000000000001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178</v>
      </c>
      <c r="AU241" s="235" t="s">
        <v>87</v>
      </c>
      <c r="AV241" s="13" t="s">
        <v>87</v>
      </c>
      <c r="AW241" s="13" t="s">
        <v>38</v>
      </c>
      <c r="AX241" s="13" t="s">
        <v>77</v>
      </c>
      <c r="AY241" s="235" t="s">
        <v>140</v>
      </c>
    </row>
    <row r="242" s="13" customFormat="1">
      <c r="A242" s="13"/>
      <c r="B242" s="225"/>
      <c r="C242" s="226"/>
      <c r="D242" s="219" t="s">
        <v>178</v>
      </c>
      <c r="E242" s="227" t="s">
        <v>75</v>
      </c>
      <c r="F242" s="228" t="s">
        <v>1307</v>
      </c>
      <c r="G242" s="226"/>
      <c r="H242" s="229">
        <v>4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178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140</v>
      </c>
    </row>
    <row r="243" s="14" customFormat="1">
      <c r="A243" s="14"/>
      <c r="B243" s="236"/>
      <c r="C243" s="237"/>
      <c r="D243" s="219" t="s">
        <v>178</v>
      </c>
      <c r="E243" s="238" t="s">
        <v>75</v>
      </c>
      <c r="F243" s="239" t="s">
        <v>180</v>
      </c>
      <c r="G243" s="237"/>
      <c r="H243" s="240">
        <v>2822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178</v>
      </c>
      <c r="AU243" s="246" t="s">
        <v>87</v>
      </c>
      <c r="AV243" s="14" t="s">
        <v>157</v>
      </c>
      <c r="AW243" s="14" t="s">
        <v>38</v>
      </c>
      <c r="AX243" s="14" t="s">
        <v>85</v>
      </c>
      <c r="AY243" s="246" t="s">
        <v>140</v>
      </c>
    </row>
    <row r="244" s="2" customFormat="1" ht="16.5" customHeight="1">
      <c r="A244" s="40"/>
      <c r="B244" s="41"/>
      <c r="C244" s="206" t="s">
        <v>377</v>
      </c>
      <c r="D244" s="206" t="s">
        <v>142</v>
      </c>
      <c r="E244" s="207" t="s">
        <v>1308</v>
      </c>
      <c r="F244" s="208" t="s">
        <v>1309</v>
      </c>
      <c r="G244" s="209" t="s">
        <v>388</v>
      </c>
      <c r="H244" s="210">
        <v>1</v>
      </c>
      <c r="I244" s="211"/>
      <c r="J244" s="212">
        <f>ROUND(I244*H244,2)</f>
        <v>0</v>
      </c>
      <c r="K244" s="208" t="s">
        <v>75</v>
      </c>
      <c r="L244" s="46"/>
      <c r="M244" s="213" t="s">
        <v>75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147</v>
      </c>
      <c r="AT244" s="217" t="s">
        <v>142</v>
      </c>
      <c r="AU244" s="217" t="s">
        <v>87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85</v>
      </c>
      <c r="BK244" s="218">
        <f>ROUND(I244*H244,2)</f>
        <v>0</v>
      </c>
      <c r="BL244" s="19" t="s">
        <v>147</v>
      </c>
      <c r="BM244" s="217" t="s">
        <v>1310</v>
      </c>
    </row>
    <row r="245" s="2" customFormat="1">
      <c r="A245" s="40"/>
      <c r="B245" s="41"/>
      <c r="C245" s="42"/>
      <c r="D245" s="219" t="s">
        <v>149</v>
      </c>
      <c r="E245" s="42"/>
      <c r="F245" s="220" t="s">
        <v>1311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149</v>
      </c>
      <c r="AU245" s="19" t="s">
        <v>87</v>
      </c>
    </row>
    <row r="246" s="2" customFormat="1" ht="16.5" customHeight="1">
      <c r="A246" s="40"/>
      <c r="B246" s="41"/>
      <c r="C246" s="206" t="s">
        <v>385</v>
      </c>
      <c r="D246" s="206" t="s">
        <v>142</v>
      </c>
      <c r="E246" s="207" t="s">
        <v>1312</v>
      </c>
      <c r="F246" s="208" t="s">
        <v>1313</v>
      </c>
      <c r="G246" s="209" t="s">
        <v>145</v>
      </c>
      <c r="H246" s="210">
        <v>11</v>
      </c>
      <c r="I246" s="211"/>
      <c r="J246" s="212">
        <f>ROUND(I246*H246,2)</f>
        <v>0</v>
      </c>
      <c r="K246" s="208" t="s">
        <v>146</v>
      </c>
      <c r="L246" s="46"/>
      <c r="M246" s="213" t="s">
        <v>75</v>
      </c>
      <c r="N246" s="214" t="s">
        <v>47</v>
      </c>
      <c r="O246" s="86"/>
      <c r="P246" s="215">
        <f>O246*H246</f>
        <v>0</v>
      </c>
      <c r="Q246" s="215">
        <v>0.59184000000000003</v>
      </c>
      <c r="R246" s="215">
        <f>Q246*H246</f>
        <v>6.5102400000000005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147</v>
      </c>
      <c r="AT246" s="217" t="s">
        <v>142</v>
      </c>
      <c r="AU246" s="217" t="s">
        <v>87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85</v>
      </c>
      <c r="BK246" s="218">
        <f>ROUND(I246*H246,2)</f>
        <v>0</v>
      </c>
      <c r="BL246" s="19" t="s">
        <v>147</v>
      </c>
      <c r="BM246" s="217" t="s">
        <v>1314</v>
      </c>
    </row>
    <row r="247" s="2" customFormat="1">
      <c r="A247" s="40"/>
      <c r="B247" s="41"/>
      <c r="C247" s="42"/>
      <c r="D247" s="219" t="s">
        <v>149</v>
      </c>
      <c r="E247" s="42"/>
      <c r="F247" s="220" t="s">
        <v>1315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149</v>
      </c>
      <c r="AU247" s="19" t="s">
        <v>87</v>
      </c>
    </row>
    <row r="248" s="2" customFormat="1">
      <c r="A248" s="40"/>
      <c r="B248" s="41"/>
      <c r="C248" s="42"/>
      <c r="D248" s="219" t="s">
        <v>151</v>
      </c>
      <c r="E248" s="42"/>
      <c r="F248" s="224" t="s">
        <v>1316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151</v>
      </c>
      <c r="AU248" s="19" t="s">
        <v>87</v>
      </c>
    </row>
    <row r="249" s="2" customFormat="1" ht="16.5" customHeight="1">
      <c r="A249" s="40"/>
      <c r="B249" s="41"/>
      <c r="C249" s="206" t="s">
        <v>390</v>
      </c>
      <c r="D249" s="206" t="s">
        <v>142</v>
      </c>
      <c r="E249" s="207" t="s">
        <v>1317</v>
      </c>
      <c r="F249" s="208" t="s">
        <v>1318</v>
      </c>
      <c r="G249" s="209" t="s">
        <v>145</v>
      </c>
      <c r="H249" s="210">
        <v>11</v>
      </c>
      <c r="I249" s="211"/>
      <c r="J249" s="212">
        <f>ROUND(I249*H249,2)</f>
        <v>0</v>
      </c>
      <c r="K249" s="208" t="s">
        <v>146</v>
      </c>
      <c r="L249" s="46"/>
      <c r="M249" s="213" t="s">
        <v>75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2.1000000000000001</v>
      </c>
      <c r="T249" s="216">
        <f>S249*H249</f>
        <v>23.100000000000001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147</v>
      </c>
      <c r="AT249" s="217" t="s">
        <v>142</v>
      </c>
      <c r="AU249" s="217" t="s">
        <v>87</v>
      </c>
      <c r="AY249" s="19" t="s">
        <v>140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85</v>
      </c>
      <c r="BK249" s="218">
        <f>ROUND(I249*H249,2)</f>
        <v>0</v>
      </c>
      <c r="BL249" s="19" t="s">
        <v>147</v>
      </c>
      <c r="BM249" s="217" t="s">
        <v>1319</v>
      </c>
    </row>
    <row r="250" s="2" customFormat="1">
      <c r="A250" s="40"/>
      <c r="B250" s="41"/>
      <c r="C250" s="42"/>
      <c r="D250" s="219" t="s">
        <v>149</v>
      </c>
      <c r="E250" s="42"/>
      <c r="F250" s="220" t="s">
        <v>1320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149</v>
      </c>
      <c r="AU250" s="19" t="s">
        <v>87</v>
      </c>
    </row>
    <row r="251" s="2" customFormat="1">
      <c r="A251" s="40"/>
      <c r="B251" s="41"/>
      <c r="C251" s="42"/>
      <c r="D251" s="219" t="s">
        <v>151</v>
      </c>
      <c r="E251" s="42"/>
      <c r="F251" s="224" t="s">
        <v>1321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151</v>
      </c>
      <c r="AU251" s="19" t="s">
        <v>87</v>
      </c>
    </row>
    <row r="252" s="2" customFormat="1" ht="16.5" customHeight="1">
      <c r="A252" s="40"/>
      <c r="B252" s="41"/>
      <c r="C252" s="206" t="s">
        <v>396</v>
      </c>
      <c r="D252" s="206" t="s">
        <v>142</v>
      </c>
      <c r="E252" s="207" t="s">
        <v>1322</v>
      </c>
      <c r="F252" s="208" t="s">
        <v>1323</v>
      </c>
      <c r="G252" s="209" t="s">
        <v>145</v>
      </c>
      <c r="H252" s="210">
        <v>94</v>
      </c>
      <c r="I252" s="211"/>
      <c r="J252" s="212">
        <f>ROUND(I252*H252,2)</f>
        <v>0</v>
      </c>
      <c r="K252" s="208" t="s">
        <v>146</v>
      </c>
      <c r="L252" s="46"/>
      <c r="M252" s="213" t="s">
        <v>75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147</v>
      </c>
      <c r="AT252" s="217" t="s">
        <v>142</v>
      </c>
      <c r="AU252" s="217" t="s">
        <v>87</v>
      </c>
      <c r="AY252" s="19" t="s">
        <v>140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85</v>
      </c>
      <c r="BK252" s="218">
        <f>ROUND(I252*H252,2)</f>
        <v>0</v>
      </c>
      <c r="BL252" s="19" t="s">
        <v>147</v>
      </c>
      <c r="BM252" s="217" t="s">
        <v>1324</v>
      </c>
    </row>
    <row r="253" s="2" customFormat="1">
      <c r="A253" s="40"/>
      <c r="B253" s="41"/>
      <c r="C253" s="42"/>
      <c r="D253" s="219" t="s">
        <v>149</v>
      </c>
      <c r="E253" s="42"/>
      <c r="F253" s="220" t="s">
        <v>1325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149</v>
      </c>
      <c r="AU253" s="19" t="s">
        <v>87</v>
      </c>
    </row>
    <row r="254" s="2" customFormat="1">
      <c r="A254" s="40"/>
      <c r="B254" s="41"/>
      <c r="C254" s="42"/>
      <c r="D254" s="219" t="s">
        <v>151</v>
      </c>
      <c r="E254" s="42"/>
      <c r="F254" s="224" t="s">
        <v>1326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151</v>
      </c>
      <c r="AU254" s="19" t="s">
        <v>87</v>
      </c>
    </row>
    <row r="255" s="13" customFormat="1">
      <c r="A255" s="13"/>
      <c r="B255" s="225"/>
      <c r="C255" s="226"/>
      <c r="D255" s="219" t="s">
        <v>178</v>
      </c>
      <c r="E255" s="227" t="s">
        <v>75</v>
      </c>
      <c r="F255" s="228" t="s">
        <v>1327</v>
      </c>
      <c r="G255" s="226"/>
      <c r="H255" s="229">
        <v>92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178</v>
      </c>
      <c r="AU255" s="235" t="s">
        <v>87</v>
      </c>
      <c r="AV255" s="13" t="s">
        <v>87</v>
      </c>
      <c r="AW255" s="13" t="s">
        <v>38</v>
      </c>
      <c r="AX255" s="13" t="s">
        <v>77</v>
      </c>
      <c r="AY255" s="235" t="s">
        <v>140</v>
      </c>
    </row>
    <row r="256" s="13" customFormat="1">
      <c r="A256" s="13"/>
      <c r="B256" s="225"/>
      <c r="C256" s="226"/>
      <c r="D256" s="219" t="s">
        <v>178</v>
      </c>
      <c r="E256" s="227" t="s">
        <v>75</v>
      </c>
      <c r="F256" s="228" t="s">
        <v>1328</v>
      </c>
      <c r="G256" s="226"/>
      <c r="H256" s="229">
        <v>2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178</v>
      </c>
      <c r="AU256" s="235" t="s">
        <v>87</v>
      </c>
      <c r="AV256" s="13" t="s">
        <v>87</v>
      </c>
      <c r="AW256" s="13" t="s">
        <v>38</v>
      </c>
      <c r="AX256" s="13" t="s">
        <v>77</v>
      </c>
      <c r="AY256" s="235" t="s">
        <v>140</v>
      </c>
    </row>
    <row r="257" s="16" customFormat="1">
      <c r="A257" s="16"/>
      <c r="B257" s="257"/>
      <c r="C257" s="258"/>
      <c r="D257" s="219" t="s">
        <v>178</v>
      </c>
      <c r="E257" s="259" t="s">
        <v>75</v>
      </c>
      <c r="F257" s="260" t="s">
        <v>254</v>
      </c>
      <c r="G257" s="258"/>
      <c r="H257" s="261">
        <v>94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7" t="s">
        <v>178</v>
      </c>
      <c r="AU257" s="267" t="s">
        <v>87</v>
      </c>
      <c r="AV257" s="16" t="s">
        <v>147</v>
      </c>
      <c r="AW257" s="16" t="s">
        <v>38</v>
      </c>
      <c r="AX257" s="16" t="s">
        <v>85</v>
      </c>
      <c r="AY257" s="267" t="s">
        <v>140</v>
      </c>
    </row>
    <row r="258" s="12" customFormat="1" ht="22.8" customHeight="1">
      <c r="A258" s="12"/>
      <c r="B258" s="190"/>
      <c r="C258" s="191"/>
      <c r="D258" s="192" t="s">
        <v>76</v>
      </c>
      <c r="E258" s="204" t="s">
        <v>908</v>
      </c>
      <c r="F258" s="204" t="s">
        <v>909</v>
      </c>
      <c r="G258" s="191"/>
      <c r="H258" s="191"/>
      <c r="I258" s="194"/>
      <c r="J258" s="205">
        <f>BK258</f>
        <v>0</v>
      </c>
      <c r="K258" s="191"/>
      <c r="L258" s="196"/>
      <c r="M258" s="197"/>
      <c r="N258" s="198"/>
      <c r="O258" s="198"/>
      <c r="P258" s="199">
        <f>SUM(P259:P304)</f>
        <v>0</v>
      </c>
      <c r="Q258" s="198"/>
      <c r="R258" s="199">
        <f>SUM(R259:R304)</f>
        <v>0</v>
      </c>
      <c r="S258" s="198"/>
      <c r="T258" s="200">
        <f>SUM(T259:T304)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85</v>
      </c>
      <c r="AT258" s="202" t="s">
        <v>76</v>
      </c>
      <c r="AU258" s="202" t="s">
        <v>85</v>
      </c>
      <c r="AY258" s="201" t="s">
        <v>140</v>
      </c>
      <c r="BK258" s="203">
        <f>SUM(BK259:BK304)</f>
        <v>0</v>
      </c>
    </row>
    <row r="259" s="2" customFormat="1" ht="16.5" customHeight="1">
      <c r="A259" s="40"/>
      <c r="B259" s="41"/>
      <c r="C259" s="206" t="s">
        <v>403</v>
      </c>
      <c r="D259" s="206" t="s">
        <v>142</v>
      </c>
      <c r="E259" s="207" t="s">
        <v>1329</v>
      </c>
      <c r="F259" s="208" t="s">
        <v>1330</v>
      </c>
      <c r="G259" s="209" t="s">
        <v>309</v>
      </c>
      <c r="H259" s="210">
        <v>1233.6389999999999</v>
      </c>
      <c r="I259" s="211"/>
      <c r="J259" s="212">
        <f>ROUND(I259*H259,2)</f>
        <v>0</v>
      </c>
      <c r="K259" s="208" t="s">
        <v>146</v>
      </c>
      <c r="L259" s="46"/>
      <c r="M259" s="213" t="s">
        <v>75</v>
      </c>
      <c r="N259" s="214" t="s">
        <v>47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147</v>
      </c>
      <c r="AT259" s="217" t="s">
        <v>142</v>
      </c>
      <c r="AU259" s="217" t="s">
        <v>87</v>
      </c>
      <c r="AY259" s="19" t="s">
        <v>140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85</v>
      </c>
      <c r="BK259" s="218">
        <f>ROUND(I259*H259,2)</f>
        <v>0</v>
      </c>
      <c r="BL259" s="19" t="s">
        <v>147</v>
      </c>
      <c r="BM259" s="217" t="s">
        <v>1331</v>
      </c>
    </row>
    <row r="260" s="2" customFormat="1">
      <c r="A260" s="40"/>
      <c r="B260" s="41"/>
      <c r="C260" s="42"/>
      <c r="D260" s="219" t="s">
        <v>149</v>
      </c>
      <c r="E260" s="42"/>
      <c r="F260" s="220" t="s">
        <v>1332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149</v>
      </c>
      <c r="AU260" s="19" t="s">
        <v>87</v>
      </c>
    </row>
    <row r="261" s="2" customFormat="1">
      <c r="A261" s="40"/>
      <c r="B261" s="41"/>
      <c r="C261" s="42"/>
      <c r="D261" s="219" t="s">
        <v>151</v>
      </c>
      <c r="E261" s="42"/>
      <c r="F261" s="224" t="s">
        <v>1333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151</v>
      </c>
      <c r="AU261" s="19" t="s">
        <v>87</v>
      </c>
    </row>
    <row r="262" s="13" customFormat="1">
      <c r="A262" s="13"/>
      <c r="B262" s="225"/>
      <c r="C262" s="226"/>
      <c r="D262" s="219" t="s">
        <v>178</v>
      </c>
      <c r="E262" s="227" t="s">
        <v>75</v>
      </c>
      <c r="F262" s="228" t="s">
        <v>1334</v>
      </c>
      <c r="G262" s="226"/>
      <c r="H262" s="229">
        <v>416.39299999999997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178</v>
      </c>
      <c r="AU262" s="235" t="s">
        <v>87</v>
      </c>
      <c r="AV262" s="13" t="s">
        <v>87</v>
      </c>
      <c r="AW262" s="13" t="s">
        <v>38</v>
      </c>
      <c r="AX262" s="13" t="s">
        <v>77</v>
      </c>
      <c r="AY262" s="235" t="s">
        <v>140</v>
      </c>
    </row>
    <row r="263" s="13" customFormat="1">
      <c r="A263" s="13"/>
      <c r="B263" s="225"/>
      <c r="C263" s="226"/>
      <c r="D263" s="219" t="s">
        <v>178</v>
      </c>
      <c r="E263" s="227" t="s">
        <v>75</v>
      </c>
      <c r="F263" s="228" t="s">
        <v>1335</v>
      </c>
      <c r="G263" s="226"/>
      <c r="H263" s="229">
        <v>817.24599999999998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178</v>
      </c>
      <c r="AU263" s="235" t="s">
        <v>87</v>
      </c>
      <c r="AV263" s="13" t="s">
        <v>87</v>
      </c>
      <c r="AW263" s="13" t="s">
        <v>38</v>
      </c>
      <c r="AX263" s="13" t="s">
        <v>77</v>
      </c>
      <c r="AY263" s="235" t="s">
        <v>140</v>
      </c>
    </row>
    <row r="264" s="16" customFormat="1">
      <c r="A264" s="16"/>
      <c r="B264" s="257"/>
      <c r="C264" s="258"/>
      <c r="D264" s="219" t="s">
        <v>178</v>
      </c>
      <c r="E264" s="259" t="s">
        <v>75</v>
      </c>
      <c r="F264" s="260" t="s">
        <v>254</v>
      </c>
      <c r="G264" s="258"/>
      <c r="H264" s="261">
        <v>1233.6389999999999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67" t="s">
        <v>178</v>
      </c>
      <c r="AU264" s="267" t="s">
        <v>87</v>
      </c>
      <c r="AV264" s="16" t="s">
        <v>147</v>
      </c>
      <c r="AW264" s="16" t="s">
        <v>38</v>
      </c>
      <c r="AX264" s="16" t="s">
        <v>85</v>
      </c>
      <c r="AY264" s="267" t="s">
        <v>140</v>
      </c>
    </row>
    <row r="265" s="15" customFormat="1">
      <c r="A265" s="15"/>
      <c r="B265" s="247"/>
      <c r="C265" s="248"/>
      <c r="D265" s="219" t="s">
        <v>178</v>
      </c>
      <c r="E265" s="249" t="s">
        <v>75</v>
      </c>
      <c r="F265" s="250" t="s">
        <v>1336</v>
      </c>
      <c r="G265" s="248"/>
      <c r="H265" s="249" t="s">
        <v>75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178</v>
      </c>
      <c r="AU265" s="256" t="s">
        <v>87</v>
      </c>
      <c r="AV265" s="15" t="s">
        <v>85</v>
      </c>
      <c r="AW265" s="15" t="s">
        <v>38</v>
      </c>
      <c r="AX265" s="15" t="s">
        <v>77</v>
      </c>
      <c r="AY265" s="256" t="s">
        <v>140</v>
      </c>
    </row>
    <row r="266" s="2" customFormat="1" ht="16.5" customHeight="1">
      <c r="A266" s="40"/>
      <c r="B266" s="41"/>
      <c r="C266" s="206" t="s">
        <v>410</v>
      </c>
      <c r="D266" s="206" t="s">
        <v>142</v>
      </c>
      <c r="E266" s="207" t="s">
        <v>1337</v>
      </c>
      <c r="F266" s="208" t="s">
        <v>1338</v>
      </c>
      <c r="G266" s="209" t="s">
        <v>309</v>
      </c>
      <c r="H266" s="210">
        <v>6168.1949999999997</v>
      </c>
      <c r="I266" s="211"/>
      <c r="J266" s="212">
        <f>ROUND(I266*H266,2)</f>
        <v>0</v>
      </c>
      <c r="K266" s="208" t="s">
        <v>146</v>
      </c>
      <c r="L266" s="46"/>
      <c r="M266" s="213" t="s">
        <v>75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147</v>
      </c>
      <c r="AT266" s="217" t="s">
        <v>142</v>
      </c>
      <c r="AU266" s="217" t="s">
        <v>87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85</v>
      </c>
      <c r="BK266" s="218">
        <f>ROUND(I266*H266,2)</f>
        <v>0</v>
      </c>
      <c r="BL266" s="19" t="s">
        <v>147</v>
      </c>
      <c r="BM266" s="217" t="s">
        <v>1339</v>
      </c>
    </row>
    <row r="267" s="2" customFormat="1">
      <c r="A267" s="40"/>
      <c r="B267" s="41"/>
      <c r="C267" s="42"/>
      <c r="D267" s="219" t="s">
        <v>149</v>
      </c>
      <c r="E267" s="42"/>
      <c r="F267" s="220" t="s">
        <v>1340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149</v>
      </c>
      <c r="AU267" s="19" t="s">
        <v>87</v>
      </c>
    </row>
    <row r="268" s="2" customFormat="1">
      <c r="A268" s="40"/>
      <c r="B268" s="41"/>
      <c r="C268" s="42"/>
      <c r="D268" s="219" t="s">
        <v>151</v>
      </c>
      <c r="E268" s="42"/>
      <c r="F268" s="224" t="s">
        <v>1333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151</v>
      </c>
      <c r="AU268" s="19" t="s">
        <v>87</v>
      </c>
    </row>
    <row r="269" s="13" customFormat="1">
      <c r="A269" s="13"/>
      <c r="B269" s="225"/>
      <c r="C269" s="226"/>
      <c r="D269" s="219" t="s">
        <v>178</v>
      </c>
      <c r="E269" s="227" t="s">
        <v>75</v>
      </c>
      <c r="F269" s="228" t="s">
        <v>1341</v>
      </c>
      <c r="G269" s="226"/>
      <c r="H269" s="229">
        <v>6168.1949999999997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178</v>
      </c>
      <c r="AU269" s="235" t="s">
        <v>87</v>
      </c>
      <c r="AV269" s="13" t="s">
        <v>87</v>
      </c>
      <c r="AW269" s="13" t="s">
        <v>38</v>
      </c>
      <c r="AX269" s="13" t="s">
        <v>85</v>
      </c>
      <c r="AY269" s="235" t="s">
        <v>140</v>
      </c>
    </row>
    <row r="270" s="2" customFormat="1" ht="16.5" customHeight="1">
      <c r="A270" s="40"/>
      <c r="B270" s="41"/>
      <c r="C270" s="206" t="s">
        <v>417</v>
      </c>
      <c r="D270" s="206" t="s">
        <v>142</v>
      </c>
      <c r="E270" s="207" t="s">
        <v>1342</v>
      </c>
      <c r="F270" s="208" t="s">
        <v>1343</v>
      </c>
      <c r="G270" s="209" t="s">
        <v>309</v>
      </c>
      <c r="H270" s="210">
        <v>2196.7440000000001</v>
      </c>
      <c r="I270" s="211"/>
      <c r="J270" s="212">
        <f>ROUND(I270*H270,2)</f>
        <v>0</v>
      </c>
      <c r="K270" s="208" t="s">
        <v>146</v>
      </c>
      <c r="L270" s="46"/>
      <c r="M270" s="213" t="s">
        <v>75</v>
      </c>
      <c r="N270" s="214" t="s">
        <v>47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147</v>
      </c>
      <c r="AT270" s="217" t="s">
        <v>142</v>
      </c>
      <c r="AU270" s="217" t="s">
        <v>87</v>
      </c>
      <c r="AY270" s="19" t="s">
        <v>140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147</v>
      </c>
      <c r="BM270" s="217" t="s">
        <v>1344</v>
      </c>
    </row>
    <row r="271" s="2" customFormat="1">
      <c r="A271" s="40"/>
      <c r="B271" s="41"/>
      <c r="C271" s="42"/>
      <c r="D271" s="219" t="s">
        <v>149</v>
      </c>
      <c r="E271" s="42"/>
      <c r="F271" s="220" t="s">
        <v>1345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149</v>
      </c>
      <c r="AU271" s="19" t="s">
        <v>87</v>
      </c>
    </row>
    <row r="272" s="2" customFormat="1">
      <c r="A272" s="40"/>
      <c r="B272" s="41"/>
      <c r="C272" s="42"/>
      <c r="D272" s="219" t="s">
        <v>151</v>
      </c>
      <c r="E272" s="42"/>
      <c r="F272" s="224" t="s">
        <v>1333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151</v>
      </c>
      <c r="AU272" s="19" t="s">
        <v>87</v>
      </c>
    </row>
    <row r="273" s="13" customFormat="1">
      <c r="A273" s="13"/>
      <c r="B273" s="225"/>
      <c r="C273" s="226"/>
      <c r="D273" s="219" t="s">
        <v>178</v>
      </c>
      <c r="E273" s="227" t="s">
        <v>75</v>
      </c>
      <c r="F273" s="228" t="s">
        <v>1346</v>
      </c>
      <c r="G273" s="226"/>
      <c r="H273" s="229">
        <v>2196.7440000000001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178</v>
      </c>
      <c r="AU273" s="235" t="s">
        <v>87</v>
      </c>
      <c r="AV273" s="13" t="s">
        <v>87</v>
      </c>
      <c r="AW273" s="13" t="s">
        <v>38</v>
      </c>
      <c r="AX273" s="13" t="s">
        <v>77</v>
      </c>
      <c r="AY273" s="235" t="s">
        <v>140</v>
      </c>
    </row>
    <row r="274" s="16" customFormat="1">
      <c r="A274" s="16"/>
      <c r="B274" s="257"/>
      <c r="C274" s="258"/>
      <c r="D274" s="219" t="s">
        <v>178</v>
      </c>
      <c r="E274" s="259" t="s">
        <v>75</v>
      </c>
      <c r="F274" s="260" t="s">
        <v>254</v>
      </c>
      <c r="G274" s="258"/>
      <c r="H274" s="261">
        <v>2196.7440000000001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67" t="s">
        <v>178</v>
      </c>
      <c r="AU274" s="267" t="s">
        <v>87</v>
      </c>
      <c r="AV274" s="16" t="s">
        <v>147</v>
      </c>
      <c r="AW274" s="16" t="s">
        <v>38</v>
      </c>
      <c r="AX274" s="16" t="s">
        <v>85</v>
      </c>
      <c r="AY274" s="267" t="s">
        <v>140</v>
      </c>
    </row>
    <row r="275" s="15" customFormat="1">
      <c r="A275" s="15"/>
      <c r="B275" s="247"/>
      <c r="C275" s="248"/>
      <c r="D275" s="219" t="s">
        <v>178</v>
      </c>
      <c r="E275" s="249" t="s">
        <v>75</v>
      </c>
      <c r="F275" s="250" t="s">
        <v>1120</v>
      </c>
      <c r="G275" s="248"/>
      <c r="H275" s="249" t="s">
        <v>75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178</v>
      </c>
      <c r="AU275" s="256" t="s">
        <v>87</v>
      </c>
      <c r="AV275" s="15" t="s">
        <v>85</v>
      </c>
      <c r="AW275" s="15" t="s">
        <v>38</v>
      </c>
      <c r="AX275" s="15" t="s">
        <v>77</v>
      </c>
      <c r="AY275" s="256" t="s">
        <v>140</v>
      </c>
    </row>
    <row r="276" s="2" customFormat="1" ht="16.5" customHeight="1">
      <c r="A276" s="40"/>
      <c r="B276" s="41"/>
      <c r="C276" s="206" t="s">
        <v>430</v>
      </c>
      <c r="D276" s="206" t="s">
        <v>142</v>
      </c>
      <c r="E276" s="207" t="s">
        <v>1347</v>
      </c>
      <c r="F276" s="208" t="s">
        <v>1348</v>
      </c>
      <c r="G276" s="209" t="s">
        <v>309</v>
      </c>
      <c r="H276" s="210">
        <v>10983.719999999999</v>
      </c>
      <c r="I276" s="211"/>
      <c r="J276" s="212">
        <f>ROUND(I276*H276,2)</f>
        <v>0</v>
      </c>
      <c r="K276" s="208" t="s">
        <v>146</v>
      </c>
      <c r="L276" s="46"/>
      <c r="M276" s="213" t="s">
        <v>75</v>
      </c>
      <c r="N276" s="214" t="s">
        <v>47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147</v>
      </c>
      <c r="AT276" s="217" t="s">
        <v>142</v>
      </c>
      <c r="AU276" s="217" t="s">
        <v>87</v>
      </c>
      <c r="AY276" s="19" t="s">
        <v>140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85</v>
      </c>
      <c r="BK276" s="218">
        <f>ROUND(I276*H276,2)</f>
        <v>0</v>
      </c>
      <c r="BL276" s="19" t="s">
        <v>147</v>
      </c>
      <c r="BM276" s="217" t="s">
        <v>1349</v>
      </c>
    </row>
    <row r="277" s="2" customFormat="1">
      <c r="A277" s="40"/>
      <c r="B277" s="41"/>
      <c r="C277" s="42"/>
      <c r="D277" s="219" t="s">
        <v>149</v>
      </c>
      <c r="E277" s="42"/>
      <c r="F277" s="220" t="s">
        <v>1340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149</v>
      </c>
      <c r="AU277" s="19" t="s">
        <v>87</v>
      </c>
    </row>
    <row r="278" s="2" customFormat="1">
      <c r="A278" s="40"/>
      <c r="B278" s="41"/>
      <c r="C278" s="42"/>
      <c r="D278" s="219" t="s">
        <v>151</v>
      </c>
      <c r="E278" s="42"/>
      <c r="F278" s="224" t="s">
        <v>1333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151</v>
      </c>
      <c r="AU278" s="19" t="s">
        <v>87</v>
      </c>
    </row>
    <row r="279" s="13" customFormat="1">
      <c r="A279" s="13"/>
      <c r="B279" s="225"/>
      <c r="C279" s="226"/>
      <c r="D279" s="219" t="s">
        <v>178</v>
      </c>
      <c r="E279" s="227" t="s">
        <v>75</v>
      </c>
      <c r="F279" s="228" t="s">
        <v>1350</v>
      </c>
      <c r="G279" s="226"/>
      <c r="H279" s="229">
        <v>10983.719999999999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178</v>
      </c>
      <c r="AU279" s="235" t="s">
        <v>87</v>
      </c>
      <c r="AV279" s="13" t="s">
        <v>87</v>
      </c>
      <c r="AW279" s="13" t="s">
        <v>38</v>
      </c>
      <c r="AX279" s="13" t="s">
        <v>85</v>
      </c>
      <c r="AY279" s="235" t="s">
        <v>140</v>
      </c>
    </row>
    <row r="280" s="2" customFormat="1" ht="16.5" customHeight="1">
      <c r="A280" s="40"/>
      <c r="B280" s="41"/>
      <c r="C280" s="206" t="s">
        <v>446</v>
      </c>
      <c r="D280" s="206" t="s">
        <v>142</v>
      </c>
      <c r="E280" s="207" t="s">
        <v>1351</v>
      </c>
      <c r="F280" s="208" t="s">
        <v>1352</v>
      </c>
      <c r="G280" s="209" t="s">
        <v>309</v>
      </c>
      <c r="H280" s="210">
        <v>23.100000000000001</v>
      </c>
      <c r="I280" s="211"/>
      <c r="J280" s="212">
        <f>ROUND(I280*H280,2)</f>
        <v>0</v>
      </c>
      <c r="K280" s="208" t="s">
        <v>146</v>
      </c>
      <c r="L280" s="46"/>
      <c r="M280" s="213" t="s">
        <v>75</v>
      </c>
      <c r="N280" s="214" t="s">
        <v>47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147</v>
      </c>
      <c r="AT280" s="217" t="s">
        <v>142</v>
      </c>
      <c r="AU280" s="217" t="s">
        <v>87</v>
      </c>
      <c r="AY280" s="19" t="s">
        <v>140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85</v>
      </c>
      <c r="BK280" s="218">
        <f>ROUND(I280*H280,2)</f>
        <v>0</v>
      </c>
      <c r="BL280" s="19" t="s">
        <v>147</v>
      </c>
      <c r="BM280" s="217" t="s">
        <v>1353</v>
      </c>
    </row>
    <row r="281" s="2" customFormat="1">
      <c r="A281" s="40"/>
      <c r="B281" s="41"/>
      <c r="C281" s="42"/>
      <c r="D281" s="219" t="s">
        <v>149</v>
      </c>
      <c r="E281" s="42"/>
      <c r="F281" s="220" t="s">
        <v>1354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149</v>
      </c>
      <c r="AU281" s="19" t="s">
        <v>87</v>
      </c>
    </row>
    <row r="282" s="2" customFormat="1">
      <c r="A282" s="40"/>
      <c r="B282" s="41"/>
      <c r="C282" s="42"/>
      <c r="D282" s="219" t="s">
        <v>151</v>
      </c>
      <c r="E282" s="42"/>
      <c r="F282" s="224" t="s">
        <v>1355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151</v>
      </c>
      <c r="AU282" s="19" t="s">
        <v>87</v>
      </c>
    </row>
    <row r="283" s="15" customFormat="1">
      <c r="A283" s="15"/>
      <c r="B283" s="247"/>
      <c r="C283" s="248"/>
      <c r="D283" s="219" t="s">
        <v>178</v>
      </c>
      <c r="E283" s="249" t="s">
        <v>75</v>
      </c>
      <c r="F283" s="250" t="s">
        <v>1120</v>
      </c>
      <c r="G283" s="248"/>
      <c r="H283" s="249" t="s">
        <v>75</v>
      </c>
      <c r="I283" s="251"/>
      <c r="J283" s="248"/>
      <c r="K283" s="248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178</v>
      </c>
      <c r="AU283" s="256" t="s">
        <v>87</v>
      </c>
      <c r="AV283" s="15" t="s">
        <v>85</v>
      </c>
      <c r="AW283" s="15" t="s">
        <v>38</v>
      </c>
      <c r="AX283" s="15" t="s">
        <v>77</v>
      </c>
      <c r="AY283" s="256" t="s">
        <v>140</v>
      </c>
    </row>
    <row r="284" s="13" customFormat="1">
      <c r="A284" s="13"/>
      <c r="B284" s="225"/>
      <c r="C284" s="226"/>
      <c r="D284" s="219" t="s">
        <v>178</v>
      </c>
      <c r="E284" s="227" t="s">
        <v>75</v>
      </c>
      <c r="F284" s="228" t="s">
        <v>1356</v>
      </c>
      <c r="G284" s="226"/>
      <c r="H284" s="229">
        <v>23.100000000000001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178</v>
      </c>
      <c r="AU284" s="235" t="s">
        <v>87</v>
      </c>
      <c r="AV284" s="13" t="s">
        <v>87</v>
      </c>
      <c r="AW284" s="13" t="s">
        <v>38</v>
      </c>
      <c r="AX284" s="13" t="s">
        <v>85</v>
      </c>
      <c r="AY284" s="235" t="s">
        <v>140</v>
      </c>
    </row>
    <row r="285" s="2" customFormat="1" ht="16.5" customHeight="1">
      <c r="A285" s="40"/>
      <c r="B285" s="41"/>
      <c r="C285" s="206" t="s">
        <v>452</v>
      </c>
      <c r="D285" s="206" t="s">
        <v>142</v>
      </c>
      <c r="E285" s="207" t="s">
        <v>1357</v>
      </c>
      <c r="F285" s="208" t="s">
        <v>1358</v>
      </c>
      <c r="G285" s="209" t="s">
        <v>309</v>
      </c>
      <c r="H285" s="210">
        <v>115.5</v>
      </c>
      <c r="I285" s="211"/>
      <c r="J285" s="212">
        <f>ROUND(I285*H285,2)</f>
        <v>0</v>
      </c>
      <c r="K285" s="208" t="s">
        <v>146</v>
      </c>
      <c r="L285" s="46"/>
      <c r="M285" s="213" t="s">
        <v>75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147</v>
      </c>
      <c r="AT285" s="217" t="s">
        <v>142</v>
      </c>
      <c r="AU285" s="217" t="s">
        <v>87</v>
      </c>
      <c r="AY285" s="19" t="s">
        <v>140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85</v>
      </c>
      <c r="BK285" s="218">
        <f>ROUND(I285*H285,2)</f>
        <v>0</v>
      </c>
      <c r="BL285" s="19" t="s">
        <v>147</v>
      </c>
      <c r="BM285" s="217" t="s">
        <v>1359</v>
      </c>
    </row>
    <row r="286" s="2" customFormat="1">
      <c r="A286" s="40"/>
      <c r="B286" s="41"/>
      <c r="C286" s="42"/>
      <c r="D286" s="219" t="s">
        <v>149</v>
      </c>
      <c r="E286" s="42"/>
      <c r="F286" s="220" t="s">
        <v>1360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149</v>
      </c>
      <c r="AU286" s="19" t="s">
        <v>87</v>
      </c>
    </row>
    <row r="287" s="2" customFormat="1">
      <c r="A287" s="40"/>
      <c r="B287" s="41"/>
      <c r="C287" s="42"/>
      <c r="D287" s="219" t="s">
        <v>151</v>
      </c>
      <c r="E287" s="42"/>
      <c r="F287" s="224" t="s">
        <v>1355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151</v>
      </c>
      <c r="AU287" s="19" t="s">
        <v>87</v>
      </c>
    </row>
    <row r="288" s="13" customFormat="1">
      <c r="A288" s="13"/>
      <c r="B288" s="225"/>
      <c r="C288" s="226"/>
      <c r="D288" s="219" t="s">
        <v>178</v>
      </c>
      <c r="E288" s="227" t="s">
        <v>75</v>
      </c>
      <c r="F288" s="228" t="s">
        <v>1361</v>
      </c>
      <c r="G288" s="226"/>
      <c r="H288" s="229">
        <v>115.5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178</v>
      </c>
      <c r="AU288" s="235" t="s">
        <v>87</v>
      </c>
      <c r="AV288" s="13" t="s">
        <v>87</v>
      </c>
      <c r="AW288" s="13" t="s">
        <v>38</v>
      </c>
      <c r="AX288" s="13" t="s">
        <v>85</v>
      </c>
      <c r="AY288" s="235" t="s">
        <v>140</v>
      </c>
    </row>
    <row r="289" s="2" customFormat="1" ht="21.75" customHeight="1">
      <c r="A289" s="40"/>
      <c r="B289" s="41"/>
      <c r="C289" s="206" t="s">
        <v>458</v>
      </c>
      <c r="D289" s="206" t="s">
        <v>142</v>
      </c>
      <c r="E289" s="207" t="s">
        <v>1362</v>
      </c>
      <c r="F289" s="208" t="s">
        <v>1363</v>
      </c>
      <c r="G289" s="209" t="s">
        <v>309</v>
      </c>
      <c r="H289" s="210">
        <v>2196.7440000000001</v>
      </c>
      <c r="I289" s="211"/>
      <c r="J289" s="212">
        <f>ROUND(I289*H289,2)</f>
        <v>0</v>
      </c>
      <c r="K289" s="208" t="s">
        <v>146</v>
      </c>
      <c r="L289" s="46"/>
      <c r="M289" s="213" t="s">
        <v>75</v>
      </c>
      <c r="N289" s="214" t="s">
        <v>47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147</v>
      </c>
      <c r="AT289" s="217" t="s">
        <v>142</v>
      </c>
      <c r="AU289" s="217" t="s">
        <v>87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85</v>
      </c>
      <c r="BK289" s="218">
        <f>ROUND(I289*H289,2)</f>
        <v>0</v>
      </c>
      <c r="BL289" s="19" t="s">
        <v>147</v>
      </c>
      <c r="BM289" s="217" t="s">
        <v>1364</v>
      </c>
    </row>
    <row r="290" s="2" customFormat="1">
      <c r="A290" s="40"/>
      <c r="B290" s="41"/>
      <c r="C290" s="42"/>
      <c r="D290" s="219" t="s">
        <v>149</v>
      </c>
      <c r="E290" s="42"/>
      <c r="F290" s="220" t="s">
        <v>1365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149</v>
      </c>
      <c r="AU290" s="19" t="s">
        <v>87</v>
      </c>
    </row>
    <row r="291" s="2" customFormat="1">
      <c r="A291" s="40"/>
      <c r="B291" s="41"/>
      <c r="C291" s="42"/>
      <c r="D291" s="219" t="s">
        <v>151</v>
      </c>
      <c r="E291" s="42"/>
      <c r="F291" s="224" t="s">
        <v>929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151</v>
      </c>
      <c r="AU291" s="19" t="s">
        <v>87</v>
      </c>
    </row>
    <row r="292" s="13" customFormat="1">
      <c r="A292" s="13"/>
      <c r="B292" s="225"/>
      <c r="C292" s="226"/>
      <c r="D292" s="219" t="s">
        <v>178</v>
      </c>
      <c r="E292" s="227" t="s">
        <v>75</v>
      </c>
      <c r="F292" s="228" t="s">
        <v>1346</v>
      </c>
      <c r="G292" s="226"/>
      <c r="H292" s="229">
        <v>2196.7440000000001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178</v>
      </c>
      <c r="AU292" s="235" t="s">
        <v>87</v>
      </c>
      <c r="AV292" s="13" t="s">
        <v>87</v>
      </c>
      <c r="AW292" s="13" t="s">
        <v>38</v>
      </c>
      <c r="AX292" s="13" t="s">
        <v>85</v>
      </c>
      <c r="AY292" s="235" t="s">
        <v>140</v>
      </c>
    </row>
    <row r="293" s="2" customFormat="1" ht="21.75" customHeight="1">
      <c r="A293" s="40"/>
      <c r="B293" s="41"/>
      <c r="C293" s="206" t="s">
        <v>473</v>
      </c>
      <c r="D293" s="206" t="s">
        <v>142</v>
      </c>
      <c r="E293" s="207" t="s">
        <v>925</v>
      </c>
      <c r="F293" s="208" t="s">
        <v>926</v>
      </c>
      <c r="G293" s="209" t="s">
        <v>309</v>
      </c>
      <c r="H293" s="210">
        <v>23.100000000000001</v>
      </c>
      <c r="I293" s="211"/>
      <c r="J293" s="212">
        <f>ROUND(I293*H293,2)</f>
        <v>0</v>
      </c>
      <c r="K293" s="208" t="s">
        <v>146</v>
      </c>
      <c r="L293" s="46"/>
      <c r="M293" s="213" t="s">
        <v>75</v>
      </c>
      <c r="N293" s="214" t="s">
        <v>47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147</v>
      </c>
      <c r="AT293" s="217" t="s">
        <v>142</v>
      </c>
      <c r="AU293" s="217" t="s">
        <v>87</v>
      </c>
      <c r="AY293" s="19" t="s">
        <v>140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85</v>
      </c>
      <c r="BK293" s="218">
        <f>ROUND(I293*H293,2)</f>
        <v>0</v>
      </c>
      <c r="BL293" s="19" t="s">
        <v>147</v>
      </c>
      <c r="BM293" s="217" t="s">
        <v>1366</v>
      </c>
    </row>
    <row r="294" s="2" customFormat="1">
      <c r="A294" s="40"/>
      <c r="B294" s="41"/>
      <c r="C294" s="42"/>
      <c r="D294" s="219" t="s">
        <v>149</v>
      </c>
      <c r="E294" s="42"/>
      <c r="F294" s="220" t="s">
        <v>928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149</v>
      </c>
      <c r="AU294" s="19" t="s">
        <v>87</v>
      </c>
    </row>
    <row r="295" s="2" customFormat="1">
      <c r="A295" s="40"/>
      <c r="B295" s="41"/>
      <c r="C295" s="42"/>
      <c r="D295" s="219" t="s">
        <v>151</v>
      </c>
      <c r="E295" s="42"/>
      <c r="F295" s="224" t="s">
        <v>929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151</v>
      </c>
      <c r="AU295" s="19" t="s">
        <v>87</v>
      </c>
    </row>
    <row r="296" s="13" customFormat="1">
      <c r="A296" s="13"/>
      <c r="B296" s="225"/>
      <c r="C296" s="226"/>
      <c r="D296" s="219" t="s">
        <v>178</v>
      </c>
      <c r="E296" s="227" t="s">
        <v>75</v>
      </c>
      <c r="F296" s="228" t="s">
        <v>1367</v>
      </c>
      <c r="G296" s="226"/>
      <c r="H296" s="229">
        <v>23.100000000000001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178</v>
      </c>
      <c r="AU296" s="235" t="s">
        <v>87</v>
      </c>
      <c r="AV296" s="13" t="s">
        <v>87</v>
      </c>
      <c r="AW296" s="13" t="s">
        <v>38</v>
      </c>
      <c r="AX296" s="13" t="s">
        <v>85</v>
      </c>
      <c r="AY296" s="235" t="s">
        <v>140</v>
      </c>
    </row>
    <row r="297" s="2" customFormat="1" ht="21.75" customHeight="1">
      <c r="A297" s="40"/>
      <c r="B297" s="41"/>
      <c r="C297" s="206" t="s">
        <v>480</v>
      </c>
      <c r="D297" s="206" t="s">
        <v>142</v>
      </c>
      <c r="E297" s="207" t="s">
        <v>1368</v>
      </c>
      <c r="F297" s="208" t="s">
        <v>1369</v>
      </c>
      <c r="G297" s="209" t="s">
        <v>309</v>
      </c>
      <c r="H297" s="210">
        <v>817.24599999999998</v>
      </c>
      <c r="I297" s="211"/>
      <c r="J297" s="212">
        <f>ROUND(I297*H297,2)</f>
        <v>0</v>
      </c>
      <c r="K297" s="208" t="s">
        <v>146</v>
      </c>
      <c r="L297" s="46"/>
      <c r="M297" s="213" t="s">
        <v>75</v>
      </c>
      <c r="N297" s="214" t="s">
        <v>47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147</v>
      </c>
      <c r="AT297" s="217" t="s">
        <v>142</v>
      </c>
      <c r="AU297" s="217" t="s">
        <v>87</v>
      </c>
      <c r="AY297" s="19" t="s">
        <v>140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85</v>
      </c>
      <c r="BK297" s="218">
        <f>ROUND(I297*H297,2)</f>
        <v>0</v>
      </c>
      <c r="BL297" s="19" t="s">
        <v>147</v>
      </c>
      <c r="BM297" s="217" t="s">
        <v>1370</v>
      </c>
    </row>
    <row r="298" s="2" customFormat="1">
      <c r="A298" s="40"/>
      <c r="B298" s="41"/>
      <c r="C298" s="42"/>
      <c r="D298" s="219" t="s">
        <v>149</v>
      </c>
      <c r="E298" s="42"/>
      <c r="F298" s="220" t="s">
        <v>1371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149</v>
      </c>
      <c r="AU298" s="19" t="s">
        <v>87</v>
      </c>
    </row>
    <row r="299" s="2" customFormat="1">
      <c r="A299" s="40"/>
      <c r="B299" s="41"/>
      <c r="C299" s="42"/>
      <c r="D299" s="219" t="s">
        <v>151</v>
      </c>
      <c r="E299" s="42"/>
      <c r="F299" s="224" t="s">
        <v>929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151</v>
      </c>
      <c r="AU299" s="19" t="s">
        <v>87</v>
      </c>
    </row>
    <row r="300" s="13" customFormat="1">
      <c r="A300" s="13"/>
      <c r="B300" s="225"/>
      <c r="C300" s="226"/>
      <c r="D300" s="219" t="s">
        <v>178</v>
      </c>
      <c r="E300" s="227" t="s">
        <v>75</v>
      </c>
      <c r="F300" s="228" t="s">
        <v>1335</v>
      </c>
      <c r="G300" s="226"/>
      <c r="H300" s="229">
        <v>817.24599999999998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178</v>
      </c>
      <c r="AU300" s="235" t="s">
        <v>87</v>
      </c>
      <c r="AV300" s="13" t="s">
        <v>87</v>
      </c>
      <c r="AW300" s="13" t="s">
        <v>38</v>
      </c>
      <c r="AX300" s="13" t="s">
        <v>85</v>
      </c>
      <c r="AY300" s="235" t="s">
        <v>140</v>
      </c>
    </row>
    <row r="301" s="2" customFormat="1" ht="16.5" customHeight="1">
      <c r="A301" s="40"/>
      <c r="B301" s="41"/>
      <c r="C301" s="206" t="s">
        <v>485</v>
      </c>
      <c r="D301" s="206" t="s">
        <v>142</v>
      </c>
      <c r="E301" s="207" t="s">
        <v>1372</v>
      </c>
      <c r="F301" s="208" t="s">
        <v>308</v>
      </c>
      <c r="G301" s="209" t="s">
        <v>309</v>
      </c>
      <c r="H301" s="210">
        <v>416.39299999999997</v>
      </c>
      <c r="I301" s="211"/>
      <c r="J301" s="212">
        <f>ROUND(I301*H301,2)</f>
        <v>0</v>
      </c>
      <c r="K301" s="208" t="s">
        <v>146</v>
      </c>
      <c r="L301" s="46"/>
      <c r="M301" s="213" t="s">
        <v>75</v>
      </c>
      <c r="N301" s="214" t="s">
        <v>47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147</v>
      </c>
      <c r="AT301" s="217" t="s">
        <v>142</v>
      </c>
      <c r="AU301" s="217" t="s">
        <v>87</v>
      </c>
      <c r="AY301" s="19" t="s">
        <v>140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85</v>
      </c>
      <c r="BK301" s="218">
        <f>ROUND(I301*H301,2)</f>
        <v>0</v>
      </c>
      <c r="BL301" s="19" t="s">
        <v>147</v>
      </c>
      <c r="BM301" s="217" t="s">
        <v>1373</v>
      </c>
    </row>
    <row r="302" s="2" customFormat="1">
      <c r="A302" s="40"/>
      <c r="B302" s="41"/>
      <c r="C302" s="42"/>
      <c r="D302" s="219" t="s">
        <v>149</v>
      </c>
      <c r="E302" s="42"/>
      <c r="F302" s="220" t="s">
        <v>311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149</v>
      </c>
      <c r="AU302" s="19" t="s">
        <v>87</v>
      </c>
    </row>
    <row r="303" s="2" customFormat="1">
      <c r="A303" s="40"/>
      <c r="B303" s="41"/>
      <c r="C303" s="42"/>
      <c r="D303" s="219" t="s">
        <v>151</v>
      </c>
      <c r="E303" s="42"/>
      <c r="F303" s="224" t="s">
        <v>929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151</v>
      </c>
      <c r="AU303" s="19" t="s">
        <v>87</v>
      </c>
    </row>
    <row r="304" s="13" customFormat="1">
      <c r="A304" s="13"/>
      <c r="B304" s="225"/>
      <c r="C304" s="226"/>
      <c r="D304" s="219" t="s">
        <v>178</v>
      </c>
      <c r="E304" s="227" t="s">
        <v>75</v>
      </c>
      <c r="F304" s="228" t="s">
        <v>1334</v>
      </c>
      <c r="G304" s="226"/>
      <c r="H304" s="229">
        <v>416.39299999999997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178</v>
      </c>
      <c r="AU304" s="235" t="s">
        <v>87</v>
      </c>
      <c r="AV304" s="13" t="s">
        <v>87</v>
      </c>
      <c r="AW304" s="13" t="s">
        <v>38</v>
      </c>
      <c r="AX304" s="13" t="s">
        <v>85</v>
      </c>
      <c r="AY304" s="235" t="s">
        <v>140</v>
      </c>
    </row>
    <row r="305" s="12" customFormat="1" ht="22.8" customHeight="1">
      <c r="A305" s="12"/>
      <c r="B305" s="190"/>
      <c r="C305" s="191"/>
      <c r="D305" s="192" t="s">
        <v>76</v>
      </c>
      <c r="E305" s="204" t="s">
        <v>930</v>
      </c>
      <c r="F305" s="204" t="s">
        <v>931</v>
      </c>
      <c r="G305" s="191"/>
      <c r="H305" s="191"/>
      <c r="I305" s="194"/>
      <c r="J305" s="205">
        <f>BK305</f>
        <v>0</v>
      </c>
      <c r="K305" s="191"/>
      <c r="L305" s="196"/>
      <c r="M305" s="197"/>
      <c r="N305" s="198"/>
      <c r="O305" s="198"/>
      <c r="P305" s="199">
        <f>SUM(P306:P308)</f>
        <v>0</v>
      </c>
      <c r="Q305" s="198"/>
      <c r="R305" s="199">
        <f>SUM(R306:R308)</f>
        <v>0</v>
      </c>
      <c r="S305" s="198"/>
      <c r="T305" s="200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1" t="s">
        <v>85</v>
      </c>
      <c r="AT305" s="202" t="s">
        <v>76</v>
      </c>
      <c r="AU305" s="202" t="s">
        <v>85</v>
      </c>
      <c r="AY305" s="201" t="s">
        <v>140</v>
      </c>
      <c r="BK305" s="203">
        <f>SUM(BK306:BK308)</f>
        <v>0</v>
      </c>
    </row>
    <row r="306" s="2" customFormat="1" ht="21.75" customHeight="1">
      <c r="A306" s="40"/>
      <c r="B306" s="41"/>
      <c r="C306" s="206" t="s">
        <v>489</v>
      </c>
      <c r="D306" s="206" t="s">
        <v>142</v>
      </c>
      <c r="E306" s="207" t="s">
        <v>1374</v>
      </c>
      <c r="F306" s="208" t="s">
        <v>1375</v>
      </c>
      <c r="G306" s="209" t="s">
        <v>309</v>
      </c>
      <c r="H306" s="210">
        <v>36.104999999999997</v>
      </c>
      <c r="I306" s="211"/>
      <c r="J306" s="212">
        <f>ROUND(I306*H306,2)</f>
        <v>0</v>
      </c>
      <c r="K306" s="208" t="s">
        <v>146</v>
      </c>
      <c r="L306" s="46"/>
      <c r="M306" s="213" t="s">
        <v>75</v>
      </c>
      <c r="N306" s="214" t="s">
        <v>47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147</v>
      </c>
      <c r="AT306" s="217" t="s">
        <v>142</v>
      </c>
      <c r="AU306" s="217" t="s">
        <v>87</v>
      </c>
      <c r="AY306" s="19" t="s">
        <v>140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85</v>
      </c>
      <c r="BK306" s="218">
        <f>ROUND(I306*H306,2)</f>
        <v>0</v>
      </c>
      <c r="BL306" s="19" t="s">
        <v>147</v>
      </c>
      <c r="BM306" s="217" t="s">
        <v>1376</v>
      </c>
    </row>
    <row r="307" s="2" customFormat="1">
      <c r="A307" s="40"/>
      <c r="B307" s="41"/>
      <c r="C307" s="42"/>
      <c r="D307" s="219" t="s">
        <v>149</v>
      </c>
      <c r="E307" s="42"/>
      <c r="F307" s="220" t="s">
        <v>1377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149</v>
      </c>
      <c r="AU307" s="19" t="s">
        <v>87</v>
      </c>
    </row>
    <row r="308" s="2" customFormat="1">
      <c r="A308" s="40"/>
      <c r="B308" s="41"/>
      <c r="C308" s="42"/>
      <c r="D308" s="219" t="s">
        <v>151</v>
      </c>
      <c r="E308" s="42"/>
      <c r="F308" s="224" t="s">
        <v>1378</v>
      </c>
      <c r="G308" s="42"/>
      <c r="H308" s="42"/>
      <c r="I308" s="221"/>
      <c r="J308" s="42"/>
      <c r="K308" s="42"/>
      <c r="L308" s="46"/>
      <c r="M308" s="278"/>
      <c r="N308" s="279"/>
      <c r="O308" s="280"/>
      <c r="P308" s="280"/>
      <c r="Q308" s="280"/>
      <c r="R308" s="280"/>
      <c r="S308" s="280"/>
      <c r="T308" s="281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151</v>
      </c>
      <c r="AU308" s="19" t="s">
        <v>87</v>
      </c>
    </row>
    <row r="309" s="2" customFormat="1" ht="6.96" customHeight="1">
      <c r="A309" s="40"/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46"/>
      <c r="M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</sheetData>
  <sheetProtection sheet="1" autoFilter="0" formatColumns="0" formatRows="0" objects="1" scenarios="1" spinCount="100000" saltValue="BT0ZgsB3w60Fw2xxDqU3DaYvMot5OGORvgaP8KaZ5LpwIKbJF++3tyDlOa1lFM9PON72Bhc2jJgpSVP4h5v/EQ==" hashValue="pzj0u/hwCDwG08UqDylk0GuRwYkKl9LF23LB2bCFzLaJaLJ24krwcZEawckB5+ci0uH44qfI+NYN/FAtfPU8/g==" algorithmName="SHA-512" password="CC35"/>
  <autoFilter ref="C84:K30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1379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ROUND((SUM(BE85:BE261)),  2)</f>
        <v>0</v>
      </c>
      <c r="G33" s="40"/>
      <c r="H33" s="40"/>
      <c r="I33" s="150">
        <v>0.20999999999999999</v>
      </c>
      <c r="J33" s="149">
        <f>ROUND(((SUM(BE85:BE261))*I33),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ROUND((SUM(BF85:BF261)),  2)</f>
        <v>0</v>
      </c>
      <c r="G34" s="40"/>
      <c r="H34" s="40"/>
      <c r="I34" s="150">
        <v>0.14999999999999999</v>
      </c>
      <c r="J34" s="149">
        <f>ROUND(((SUM(BF85:BF261))*I34),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ROUND((SUM(BG85:BG261)),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ROUND((SUM(BH85:BH261)),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ROUND((SUM(BI85:BI261)),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04b - Oprava povrchů-neuznatelné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1148</v>
      </c>
      <c r="E62" s="176"/>
      <c r="F62" s="176"/>
      <c r="G62" s="176"/>
      <c r="H62" s="176"/>
      <c r="I62" s="176"/>
      <c r="J62" s="177">
        <f>J152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</v>
      </c>
      <c r="E63" s="176"/>
      <c r="F63" s="176"/>
      <c r="G63" s="176"/>
      <c r="H63" s="176"/>
      <c r="I63" s="176"/>
      <c r="J63" s="177">
        <f>J191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123</v>
      </c>
      <c r="E64" s="176"/>
      <c r="F64" s="176"/>
      <c r="G64" s="176"/>
      <c r="H64" s="176"/>
      <c r="I64" s="176"/>
      <c r="J64" s="177">
        <f>J224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</v>
      </c>
      <c r="E65" s="176"/>
      <c r="F65" s="176"/>
      <c r="G65" s="176"/>
      <c r="H65" s="176"/>
      <c r="I65" s="176"/>
      <c r="J65" s="177">
        <f>J258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04b - Oprava povrchů-neuznatelné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126</v>
      </c>
      <c r="D84" s="182" t="s">
        <v>61</v>
      </c>
      <c r="E84" s="182" t="s">
        <v>57</v>
      </c>
      <c r="F84" s="182" t="s">
        <v>58</v>
      </c>
      <c r="G84" s="182" t="s">
        <v>127</v>
      </c>
      <c r="H84" s="182" t="s">
        <v>128</v>
      </c>
      <c r="I84" s="182" t="s">
        <v>129</v>
      </c>
      <c r="J84" s="182" t="s">
        <v>112</v>
      </c>
      <c r="K84" s="183" t="s">
        <v>130</v>
      </c>
      <c r="L84" s="184"/>
      <c r="M84" s="94" t="s">
        <v>75</v>
      </c>
      <c r="N84" s="95" t="s">
        <v>46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17.9928642</v>
      </c>
      <c r="S85" s="98"/>
      <c r="T85" s="188">
        <f>T86</f>
        <v>1122.965596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138</v>
      </c>
      <c r="F86" s="193" t="s">
        <v>139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P87+P152+P191+P224+P258</f>
        <v>0</v>
      </c>
      <c r="Q86" s="198"/>
      <c r="R86" s="199">
        <f>R87+R152+R191+R224+R258</f>
        <v>17.9928642</v>
      </c>
      <c r="S86" s="198"/>
      <c r="T86" s="200">
        <f>T87+T152+T191+T224+T258</f>
        <v>1122.965596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140</v>
      </c>
      <c r="BK86" s="203">
        <f>BK87+BK152+BK191+BK224+BK258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141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SUM(P88:P151)</f>
        <v>0</v>
      </c>
      <c r="Q87" s="198"/>
      <c r="R87" s="199">
        <f>SUM(R88:R151)</f>
        <v>0.046384439999999999</v>
      </c>
      <c r="S87" s="198"/>
      <c r="T87" s="200">
        <f>SUM(T88:T151)</f>
        <v>1122.965596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140</v>
      </c>
      <c r="BK87" s="203">
        <f>SUM(BK88:BK151)</f>
        <v>0</v>
      </c>
    </row>
    <row r="88" s="2" customFormat="1" ht="16.5" customHeight="1">
      <c r="A88" s="40"/>
      <c r="B88" s="41"/>
      <c r="C88" s="206" t="s">
        <v>85</v>
      </c>
      <c r="D88" s="206" t="s">
        <v>142</v>
      </c>
      <c r="E88" s="207" t="s">
        <v>1380</v>
      </c>
      <c r="F88" s="208" t="s">
        <v>1381</v>
      </c>
      <c r="G88" s="209" t="s">
        <v>218</v>
      </c>
      <c r="H88" s="210">
        <v>32.100000000000001</v>
      </c>
      <c r="I88" s="211"/>
      <c r="J88" s="212">
        <f>ROUND(I88*H88,2)</f>
        <v>0</v>
      </c>
      <c r="K88" s="208" t="s">
        <v>146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0.29499999999999998</v>
      </c>
      <c r="T88" s="216">
        <f>S88*H88</f>
        <v>9.4695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147</v>
      </c>
      <c r="AT88" s="217" t="s">
        <v>142</v>
      </c>
      <c r="AU88" s="217" t="s">
        <v>87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147</v>
      </c>
      <c r="BM88" s="217" t="s">
        <v>1382</v>
      </c>
    </row>
    <row r="89" s="2" customFormat="1">
      <c r="A89" s="40"/>
      <c r="B89" s="41"/>
      <c r="C89" s="42"/>
      <c r="D89" s="219" t="s">
        <v>149</v>
      </c>
      <c r="E89" s="42"/>
      <c r="F89" s="220" t="s">
        <v>1383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149</v>
      </c>
      <c r="AU89" s="19" t="s">
        <v>87</v>
      </c>
    </row>
    <row r="90" s="2" customFormat="1">
      <c r="A90" s="40"/>
      <c r="B90" s="41"/>
      <c r="C90" s="42"/>
      <c r="D90" s="219" t="s">
        <v>151</v>
      </c>
      <c r="E90" s="42"/>
      <c r="F90" s="224" t="s">
        <v>1384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151</v>
      </c>
      <c r="AU90" s="19" t="s">
        <v>87</v>
      </c>
    </row>
    <row r="91" s="13" customFormat="1">
      <c r="A91" s="13"/>
      <c r="B91" s="225"/>
      <c r="C91" s="226"/>
      <c r="D91" s="219" t="s">
        <v>178</v>
      </c>
      <c r="E91" s="227" t="s">
        <v>75</v>
      </c>
      <c r="F91" s="228" t="s">
        <v>1385</v>
      </c>
      <c r="G91" s="226"/>
      <c r="H91" s="229">
        <v>32.100000000000001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178</v>
      </c>
      <c r="AU91" s="235" t="s">
        <v>87</v>
      </c>
      <c r="AV91" s="13" t="s">
        <v>87</v>
      </c>
      <c r="AW91" s="13" t="s">
        <v>38</v>
      </c>
      <c r="AX91" s="13" t="s">
        <v>85</v>
      </c>
      <c r="AY91" s="235" t="s">
        <v>140</v>
      </c>
    </row>
    <row r="92" s="2" customFormat="1" ht="16.5" customHeight="1">
      <c r="A92" s="40"/>
      <c r="B92" s="41"/>
      <c r="C92" s="206" t="s">
        <v>87</v>
      </c>
      <c r="D92" s="206" t="s">
        <v>142</v>
      </c>
      <c r="E92" s="207" t="s">
        <v>1155</v>
      </c>
      <c r="F92" s="208" t="s">
        <v>1156</v>
      </c>
      <c r="G92" s="209" t="s">
        <v>218</v>
      </c>
      <c r="H92" s="210">
        <v>507.09199999999998</v>
      </c>
      <c r="I92" s="211"/>
      <c r="J92" s="212">
        <f>ROUND(I92*H92,2)</f>
        <v>0</v>
      </c>
      <c r="K92" s="208" t="s">
        <v>146</v>
      </c>
      <c r="L92" s="46"/>
      <c r="M92" s="213" t="s">
        <v>75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0.29999999999999999</v>
      </c>
      <c r="T92" s="216">
        <f>S92*H92</f>
        <v>152.1276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142</v>
      </c>
      <c r="AU92" s="217" t="s">
        <v>87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147</v>
      </c>
      <c r="BM92" s="217" t="s">
        <v>1157</v>
      </c>
    </row>
    <row r="93" s="2" customFormat="1">
      <c r="A93" s="40"/>
      <c r="B93" s="41"/>
      <c r="C93" s="42"/>
      <c r="D93" s="219" t="s">
        <v>149</v>
      </c>
      <c r="E93" s="42"/>
      <c r="F93" s="220" t="s">
        <v>1158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149</v>
      </c>
      <c r="AU93" s="19" t="s">
        <v>87</v>
      </c>
    </row>
    <row r="94" s="2" customFormat="1">
      <c r="A94" s="40"/>
      <c r="B94" s="41"/>
      <c r="C94" s="42"/>
      <c r="D94" s="219" t="s">
        <v>151</v>
      </c>
      <c r="E94" s="42"/>
      <c r="F94" s="224" t="s">
        <v>1159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151</v>
      </c>
      <c r="AU94" s="19" t="s">
        <v>87</v>
      </c>
    </row>
    <row r="95" s="15" customFormat="1">
      <c r="A95" s="15"/>
      <c r="B95" s="247"/>
      <c r="C95" s="248"/>
      <c r="D95" s="219" t="s">
        <v>178</v>
      </c>
      <c r="E95" s="249" t="s">
        <v>75</v>
      </c>
      <c r="F95" s="250" t="s">
        <v>1386</v>
      </c>
      <c r="G95" s="248"/>
      <c r="H95" s="249" t="s">
        <v>75</v>
      </c>
      <c r="I95" s="251"/>
      <c r="J95" s="248"/>
      <c r="K95" s="248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178</v>
      </c>
      <c r="AU95" s="256" t="s">
        <v>87</v>
      </c>
      <c r="AV95" s="15" t="s">
        <v>85</v>
      </c>
      <c r="AW95" s="15" t="s">
        <v>38</v>
      </c>
      <c r="AX95" s="15" t="s">
        <v>77</v>
      </c>
      <c r="AY95" s="256" t="s">
        <v>140</v>
      </c>
    </row>
    <row r="96" s="13" customFormat="1">
      <c r="A96" s="13"/>
      <c r="B96" s="225"/>
      <c r="C96" s="226"/>
      <c r="D96" s="219" t="s">
        <v>178</v>
      </c>
      <c r="E96" s="227" t="s">
        <v>75</v>
      </c>
      <c r="F96" s="228" t="s">
        <v>1387</v>
      </c>
      <c r="G96" s="226"/>
      <c r="H96" s="229">
        <v>466.81599999999997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178</v>
      </c>
      <c r="AU96" s="235" t="s">
        <v>87</v>
      </c>
      <c r="AV96" s="13" t="s">
        <v>87</v>
      </c>
      <c r="AW96" s="13" t="s">
        <v>38</v>
      </c>
      <c r="AX96" s="13" t="s">
        <v>77</v>
      </c>
      <c r="AY96" s="235" t="s">
        <v>140</v>
      </c>
    </row>
    <row r="97" s="13" customFormat="1">
      <c r="A97" s="13"/>
      <c r="B97" s="225"/>
      <c r="C97" s="226"/>
      <c r="D97" s="219" t="s">
        <v>178</v>
      </c>
      <c r="E97" s="227" t="s">
        <v>75</v>
      </c>
      <c r="F97" s="228" t="s">
        <v>1388</v>
      </c>
      <c r="G97" s="226"/>
      <c r="H97" s="229">
        <v>8.1760000000000002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178</v>
      </c>
      <c r="AU97" s="235" t="s">
        <v>87</v>
      </c>
      <c r="AV97" s="13" t="s">
        <v>87</v>
      </c>
      <c r="AW97" s="13" t="s">
        <v>38</v>
      </c>
      <c r="AX97" s="13" t="s">
        <v>77</v>
      </c>
      <c r="AY97" s="235" t="s">
        <v>140</v>
      </c>
    </row>
    <row r="98" s="13" customFormat="1">
      <c r="A98" s="13"/>
      <c r="B98" s="225"/>
      <c r="C98" s="226"/>
      <c r="D98" s="219" t="s">
        <v>178</v>
      </c>
      <c r="E98" s="227" t="s">
        <v>75</v>
      </c>
      <c r="F98" s="228" t="s">
        <v>1385</v>
      </c>
      <c r="G98" s="226"/>
      <c r="H98" s="229">
        <v>32.100000000000001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178</v>
      </c>
      <c r="AU98" s="235" t="s">
        <v>87</v>
      </c>
      <c r="AV98" s="13" t="s">
        <v>87</v>
      </c>
      <c r="AW98" s="13" t="s">
        <v>38</v>
      </c>
      <c r="AX98" s="13" t="s">
        <v>77</v>
      </c>
      <c r="AY98" s="235" t="s">
        <v>140</v>
      </c>
    </row>
    <row r="99" s="16" customFormat="1">
      <c r="A99" s="16"/>
      <c r="B99" s="257"/>
      <c r="C99" s="258"/>
      <c r="D99" s="219" t="s">
        <v>178</v>
      </c>
      <c r="E99" s="259" t="s">
        <v>75</v>
      </c>
      <c r="F99" s="260" t="s">
        <v>254</v>
      </c>
      <c r="G99" s="258"/>
      <c r="H99" s="261">
        <v>507.09199999999998</v>
      </c>
      <c r="I99" s="262"/>
      <c r="J99" s="258"/>
      <c r="K99" s="258"/>
      <c r="L99" s="263"/>
      <c r="M99" s="264"/>
      <c r="N99" s="265"/>
      <c r="O99" s="265"/>
      <c r="P99" s="265"/>
      <c r="Q99" s="265"/>
      <c r="R99" s="265"/>
      <c r="S99" s="265"/>
      <c r="T99" s="26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T99" s="267" t="s">
        <v>178</v>
      </c>
      <c r="AU99" s="267" t="s">
        <v>87</v>
      </c>
      <c r="AV99" s="16" t="s">
        <v>147</v>
      </c>
      <c r="AW99" s="16" t="s">
        <v>38</v>
      </c>
      <c r="AX99" s="16" t="s">
        <v>85</v>
      </c>
      <c r="AY99" s="267" t="s">
        <v>140</v>
      </c>
    </row>
    <row r="100" s="2" customFormat="1" ht="16.5" customHeight="1">
      <c r="A100" s="40"/>
      <c r="B100" s="41"/>
      <c r="C100" s="206" t="s">
        <v>157</v>
      </c>
      <c r="D100" s="206" t="s">
        <v>142</v>
      </c>
      <c r="E100" s="207" t="s">
        <v>1164</v>
      </c>
      <c r="F100" s="208" t="s">
        <v>1165</v>
      </c>
      <c r="G100" s="209" t="s">
        <v>218</v>
      </c>
      <c r="H100" s="210">
        <v>8.1760000000000002</v>
      </c>
      <c r="I100" s="211"/>
      <c r="J100" s="212">
        <f>ROUND(I100*H100,2)</f>
        <v>0</v>
      </c>
      <c r="K100" s="208" t="s">
        <v>146</v>
      </c>
      <c r="L100" s="46"/>
      <c r="M100" s="213" t="s">
        <v>75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0.44</v>
      </c>
      <c r="T100" s="216">
        <f>S100*H100</f>
        <v>3.5974400000000002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147</v>
      </c>
      <c r="AT100" s="217" t="s">
        <v>142</v>
      </c>
      <c r="AU100" s="217" t="s">
        <v>87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147</v>
      </c>
      <c r="BM100" s="217" t="s">
        <v>1389</v>
      </c>
    </row>
    <row r="101" s="2" customFormat="1">
      <c r="A101" s="40"/>
      <c r="B101" s="41"/>
      <c r="C101" s="42"/>
      <c r="D101" s="219" t="s">
        <v>149</v>
      </c>
      <c r="E101" s="42"/>
      <c r="F101" s="220" t="s">
        <v>1167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87</v>
      </c>
    </row>
    <row r="102" s="2" customFormat="1">
      <c r="A102" s="40"/>
      <c r="B102" s="41"/>
      <c r="C102" s="42"/>
      <c r="D102" s="219" t="s">
        <v>151</v>
      </c>
      <c r="E102" s="42"/>
      <c r="F102" s="224" t="s">
        <v>1159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87</v>
      </c>
    </row>
    <row r="103" s="15" customFormat="1">
      <c r="A103" s="15"/>
      <c r="B103" s="247"/>
      <c r="C103" s="248"/>
      <c r="D103" s="219" t="s">
        <v>178</v>
      </c>
      <c r="E103" s="249" t="s">
        <v>75</v>
      </c>
      <c r="F103" s="250" t="s">
        <v>1390</v>
      </c>
      <c r="G103" s="248"/>
      <c r="H103" s="249" t="s">
        <v>75</v>
      </c>
      <c r="I103" s="251"/>
      <c r="J103" s="248"/>
      <c r="K103" s="248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178</v>
      </c>
      <c r="AU103" s="256" t="s">
        <v>87</v>
      </c>
      <c r="AV103" s="15" t="s">
        <v>85</v>
      </c>
      <c r="AW103" s="15" t="s">
        <v>38</v>
      </c>
      <c r="AX103" s="15" t="s">
        <v>77</v>
      </c>
      <c r="AY103" s="256" t="s">
        <v>140</v>
      </c>
    </row>
    <row r="104" s="13" customFormat="1">
      <c r="A104" s="13"/>
      <c r="B104" s="225"/>
      <c r="C104" s="226"/>
      <c r="D104" s="219" t="s">
        <v>178</v>
      </c>
      <c r="E104" s="227" t="s">
        <v>75</v>
      </c>
      <c r="F104" s="228" t="s">
        <v>1388</v>
      </c>
      <c r="G104" s="226"/>
      <c r="H104" s="229">
        <v>8.1760000000000002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178</v>
      </c>
      <c r="AU104" s="235" t="s">
        <v>87</v>
      </c>
      <c r="AV104" s="13" t="s">
        <v>87</v>
      </c>
      <c r="AW104" s="13" t="s">
        <v>38</v>
      </c>
      <c r="AX104" s="13" t="s">
        <v>77</v>
      </c>
      <c r="AY104" s="235" t="s">
        <v>140</v>
      </c>
    </row>
    <row r="105" s="14" customFormat="1">
      <c r="A105" s="14"/>
      <c r="B105" s="236"/>
      <c r="C105" s="237"/>
      <c r="D105" s="219" t="s">
        <v>178</v>
      </c>
      <c r="E105" s="238" t="s">
        <v>75</v>
      </c>
      <c r="F105" s="239" t="s">
        <v>180</v>
      </c>
      <c r="G105" s="237"/>
      <c r="H105" s="240">
        <v>8.1760000000000002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178</v>
      </c>
      <c r="AU105" s="246" t="s">
        <v>87</v>
      </c>
      <c r="AV105" s="14" t="s">
        <v>157</v>
      </c>
      <c r="AW105" s="14" t="s">
        <v>38</v>
      </c>
      <c r="AX105" s="14" t="s">
        <v>85</v>
      </c>
      <c r="AY105" s="246" t="s">
        <v>140</v>
      </c>
    </row>
    <row r="106" s="2" customFormat="1" ht="16.5" customHeight="1">
      <c r="A106" s="40"/>
      <c r="B106" s="41"/>
      <c r="C106" s="206" t="s">
        <v>147</v>
      </c>
      <c r="D106" s="206" t="s">
        <v>142</v>
      </c>
      <c r="E106" s="207" t="s">
        <v>1168</v>
      </c>
      <c r="F106" s="208" t="s">
        <v>1169</v>
      </c>
      <c r="G106" s="209" t="s">
        <v>218</v>
      </c>
      <c r="H106" s="210">
        <v>466.81599999999997</v>
      </c>
      <c r="I106" s="211"/>
      <c r="J106" s="212">
        <f>ROUND(I106*H106,2)</f>
        <v>0</v>
      </c>
      <c r="K106" s="208" t="s">
        <v>75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1.76</v>
      </c>
      <c r="T106" s="216">
        <f>S106*H106</f>
        <v>821.59615999999994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147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147</v>
      </c>
      <c r="BM106" s="217" t="s">
        <v>1170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1171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15" customFormat="1">
      <c r="A108" s="15"/>
      <c r="B108" s="247"/>
      <c r="C108" s="248"/>
      <c r="D108" s="219" t="s">
        <v>178</v>
      </c>
      <c r="E108" s="249" t="s">
        <v>75</v>
      </c>
      <c r="F108" s="250" t="s">
        <v>1386</v>
      </c>
      <c r="G108" s="248"/>
      <c r="H108" s="249" t="s">
        <v>75</v>
      </c>
      <c r="I108" s="251"/>
      <c r="J108" s="248"/>
      <c r="K108" s="248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178</v>
      </c>
      <c r="AU108" s="256" t="s">
        <v>87</v>
      </c>
      <c r="AV108" s="15" t="s">
        <v>85</v>
      </c>
      <c r="AW108" s="15" t="s">
        <v>38</v>
      </c>
      <c r="AX108" s="15" t="s">
        <v>77</v>
      </c>
      <c r="AY108" s="256" t="s">
        <v>140</v>
      </c>
    </row>
    <row r="109" s="13" customFormat="1">
      <c r="A109" s="13"/>
      <c r="B109" s="225"/>
      <c r="C109" s="226"/>
      <c r="D109" s="219" t="s">
        <v>178</v>
      </c>
      <c r="E109" s="227" t="s">
        <v>75</v>
      </c>
      <c r="F109" s="228" t="s">
        <v>1387</v>
      </c>
      <c r="G109" s="226"/>
      <c r="H109" s="229">
        <v>466.81599999999997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178</v>
      </c>
      <c r="AU109" s="235" t="s">
        <v>87</v>
      </c>
      <c r="AV109" s="13" t="s">
        <v>87</v>
      </c>
      <c r="AW109" s="13" t="s">
        <v>38</v>
      </c>
      <c r="AX109" s="13" t="s">
        <v>77</v>
      </c>
      <c r="AY109" s="235" t="s">
        <v>140</v>
      </c>
    </row>
    <row r="110" s="14" customFormat="1">
      <c r="A110" s="14"/>
      <c r="B110" s="236"/>
      <c r="C110" s="237"/>
      <c r="D110" s="219" t="s">
        <v>178</v>
      </c>
      <c r="E110" s="238" t="s">
        <v>75</v>
      </c>
      <c r="F110" s="239" t="s">
        <v>180</v>
      </c>
      <c r="G110" s="237"/>
      <c r="H110" s="240">
        <v>466.81599999999997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178</v>
      </c>
      <c r="AU110" s="246" t="s">
        <v>87</v>
      </c>
      <c r="AV110" s="14" t="s">
        <v>157</v>
      </c>
      <c r="AW110" s="14" t="s">
        <v>38</v>
      </c>
      <c r="AX110" s="14" t="s">
        <v>85</v>
      </c>
      <c r="AY110" s="246" t="s">
        <v>140</v>
      </c>
    </row>
    <row r="111" s="2" customFormat="1" ht="16.5" customHeight="1">
      <c r="A111" s="40"/>
      <c r="B111" s="41"/>
      <c r="C111" s="206" t="s">
        <v>166</v>
      </c>
      <c r="D111" s="206" t="s">
        <v>142</v>
      </c>
      <c r="E111" s="207" t="s">
        <v>1391</v>
      </c>
      <c r="F111" s="208" t="s">
        <v>1392</v>
      </c>
      <c r="G111" s="209" t="s">
        <v>218</v>
      </c>
      <c r="H111" s="210">
        <v>466.81599999999997</v>
      </c>
      <c r="I111" s="211"/>
      <c r="J111" s="212">
        <f>ROUND(I111*H111,2)</f>
        <v>0</v>
      </c>
      <c r="K111" s="208" t="s">
        <v>75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9.0000000000000006E-05</v>
      </c>
      <c r="R111" s="215">
        <f>Q111*H111</f>
        <v>0.042013439999999999</v>
      </c>
      <c r="S111" s="215">
        <v>0.25600000000000001</v>
      </c>
      <c r="T111" s="216">
        <f>S111*H111</f>
        <v>119.504896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87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147</v>
      </c>
      <c r="BM111" s="217" t="s">
        <v>1393</v>
      </c>
    </row>
    <row r="112" s="2" customFormat="1">
      <c r="A112" s="40"/>
      <c r="B112" s="41"/>
      <c r="C112" s="42"/>
      <c r="D112" s="219" t="s">
        <v>149</v>
      </c>
      <c r="E112" s="42"/>
      <c r="F112" s="220" t="s">
        <v>1394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87</v>
      </c>
    </row>
    <row r="113" s="15" customFormat="1">
      <c r="A113" s="15"/>
      <c r="B113" s="247"/>
      <c r="C113" s="248"/>
      <c r="D113" s="219" t="s">
        <v>178</v>
      </c>
      <c r="E113" s="249" t="s">
        <v>75</v>
      </c>
      <c r="F113" s="250" t="s">
        <v>1386</v>
      </c>
      <c r="G113" s="248"/>
      <c r="H113" s="249" t="s">
        <v>75</v>
      </c>
      <c r="I113" s="251"/>
      <c r="J113" s="248"/>
      <c r="K113" s="248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178</v>
      </c>
      <c r="AU113" s="256" t="s">
        <v>87</v>
      </c>
      <c r="AV113" s="15" t="s">
        <v>85</v>
      </c>
      <c r="AW113" s="15" t="s">
        <v>38</v>
      </c>
      <c r="AX113" s="15" t="s">
        <v>77</v>
      </c>
      <c r="AY113" s="256" t="s">
        <v>140</v>
      </c>
    </row>
    <row r="114" s="13" customFormat="1">
      <c r="A114" s="13"/>
      <c r="B114" s="225"/>
      <c r="C114" s="226"/>
      <c r="D114" s="219" t="s">
        <v>178</v>
      </c>
      <c r="E114" s="227" t="s">
        <v>75</v>
      </c>
      <c r="F114" s="228" t="s">
        <v>1387</v>
      </c>
      <c r="G114" s="226"/>
      <c r="H114" s="229">
        <v>466.81599999999997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178</v>
      </c>
      <c r="AU114" s="235" t="s">
        <v>87</v>
      </c>
      <c r="AV114" s="13" t="s">
        <v>87</v>
      </c>
      <c r="AW114" s="13" t="s">
        <v>38</v>
      </c>
      <c r="AX114" s="13" t="s">
        <v>77</v>
      </c>
      <c r="AY114" s="235" t="s">
        <v>140</v>
      </c>
    </row>
    <row r="115" s="14" customFormat="1">
      <c r="A115" s="14"/>
      <c r="B115" s="236"/>
      <c r="C115" s="237"/>
      <c r="D115" s="219" t="s">
        <v>178</v>
      </c>
      <c r="E115" s="238" t="s">
        <v>75</v>
      </c>
      <c r="F115" s="239" t="s">
        <v>180</v>
      </c>
      <c r="G115" s="237"/>
      <c r="H115" s="240">
        <v>466.81599999999997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178</v>
      </c>
      <c r="AU115" s="246" t="s">
        <v>87</v>
      </c>
      <c r="AV115" s="14" t="s">
        <v>157</v>
      </c>
      <c r="AW115" s="14" t="s">
        <v>38</v>
      </c>
      <c r="AX115" s="14" t="s">
        <v>85</v>
      </c>
      <c r="AY115" s="246" t="s">
        <v>140</v>
      </c>
    </row>
    <row r="116" s="2" customFormat="1" ht="16.5" customHeight="1">
      <c r="A116" s="40"/>
      <c r="B116" s="41"/>
      <c r="C116" s="206" t="s">
        <v>171</v>
      </c>
      <c r="D116" s="206" t="s">
        <v>142</v>
      </c>
      <c r="E116" s="207" t="s">
        <v>1183</v>
      </c>
      <c r="F116" s="208" t="s">
        <v>1184</v>
      </c>
      <c r="G116" s="209" t="s">
        <v>145</v>
      </c>
      <c r="H116" s="210">
        <v>8</v>
      </c>
      <c r="I116" s="211"/>
      <c r="J116" s="212">
        <f>ROUND(I116*H116,2)</f>
        <v>0</v>
      </c>
      <c r="K116" s="208" t="s">
        <v>146</v>
      </c>
      <c r="L116" s="46"/>
      <c r="M116" s="213" t="s">
        <v>75</v>
      </c>
      <c r="N116" s="214" t="s">
        <v>47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0.28999999999999998</v>
      </c>
      <c r="T116" s="216">
        <f>S116*H116</f>
        <v>2.3199999999999998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147</v>
      </c>
      <c r="AT116" s="217" t="s">
        <v>142</v>
      </c>
      <c r="AU116" s="217" t="s">
        <v>87</v>
      </c>
      <c r="AY116" s="19" t="s">
        <v>140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147</v>
      </c>
      <c r="BM116" s="217" t="s">
        <v>1185</v>
      </c>
    </row>
    <row r="117" s="2" customFormat="1">
      <c r="A117" s="40"/>
      <c r="B117" s="41"/>
      <c r="C117" s="42"/>
      <c r="D117" s="219" t="s">
        <v>149</v>
      </c>
      <c r="E117" s="42"/>
      <c r="F117" s="220" t="s">
        <v>1186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149</v>
      </c>
      <c r="AU117" s="19" t="s">
        <v>87</v>
      </c>
    </row>
    <row r="118" s="2" customFormat="1">
      <c r="A118" s="40"/>
      <c r="B118" s="41"/>
      <c r="C118" s="42"/>
      <c r="D118" s="219" t="s">
        <v>151</v>
      </c>
      <c r="E118" s="42"/>
      <c r="F118" s="224" t="s">
        <v>1187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151</v>
      </c>
      <c r="AU118" s="19" t="s">
        <v>87</v>
      </c>
    </row>
    <row r="119" s="13" customFormat="1">
      <c r="A119" s="13"/>
      <c r="B119" s="225"/>
      <c r="C119" s="226"/>
      <c r="D119" s="219" t="s">
        <v>178</v>
      </c>
      <c r="E119" s="227" t="s">
        <v>75</v>
      </c>
      <c r="F119" s="228" t="s">
        <v>1395</v>
      </c>
      <c r="G119" s="226"/>
      <c r="H119" s="229">
        <v>8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178</v>
      </c>
      <c r="AU119" s="235" t="s">
        <v>87</v>
      </c>
      <c r="AV119" s="13" t="s">
        <v>87</v>
      </c>
      <c r="AW119" s="13" t="s">
        <v>38</v>
      </c>
      <c r="AX119" s="13" t="s">
        <v>85</v>
      </c>
      <c r="AY119" s="235" t="s">
        <v>140</v>
      </c>
    </row>
    <row r="120" s="2" customFormat="1" ht="16.5" customHeight="1">
      <c r="A120" s="40"/>
      <c r="B120" s="41"/>
      <c r="C120" s="206" t="s">
        <v>184</v>
      </c>
      <c r="D120" s="206" t="s">
        <v>142</v>
      </c>
      <c r="E120" s="207" t="s">
        <v>1189</v>
      </c>
      <c r="F120" s="208" t="s">
        <v>1190</v>
      </c>
      <c r="G120" s="209" t="s">
        <v>145</v>
      </c>
      <c r="H120" s="210">
        <v>70</v>
      </c>
      <c r="I120" s="211"/>
      <c r="J120" s="212">
        <f>ROUND(I120*H120,2)</f>
        <v>0</v>
      </c>
      <c r="K120" s="208" t="s">
        <v>146</v>
      </c>
      <c r="L120" s="46"/>
      <c r="M120" s="213" t="s">
        <v>75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0.20499999999999999</v>
      </c>
      <c r="T120" s="216">
        <f>S120*H120</f>
        <v>14.35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147</v>
      </c>
      <c r="AT120" s="217" t="s">
        <v>142</v>
      </c>
      <c r="AU120" s="217" t="s">
        <v>87</v>
      </c>
      <c r="AY120" s="19" t="s">
        <v>140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147</v>
      </c>
      <c r="BM120" s="217" t="s">
        <v>1191</v>
      </c>
    </row>
    <row r="121" s="2" customFormat="1">
      <c r="A121" s="40"/>
      <c r="B121" s="41"/>
      <c r="C121" s="42"/>
      <c r="D121" s="219" t="s">
        <v>149</v>
      </c>
      <c r="E121" s="42"/>
      <c r="F121" s="220" t="s">
        <v>1192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149</v>
      </c>
      <c r="AU121" s="19" t="s">
        <v>87</v>
      </c>
    </row>
    <row r="122" s="2" customFormat="1">
      <c r="A122" s="40"/>
      <c r="B122" s="41"/>
      <c r="C122" s="42"/>
      <c r="D122" s="219" t="s">
        <v>151</v>
      </c>
      <c r="E122" s="42"/>
      <c r="F122" s="224" t="s">
        <v>1187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87</v>
      </c>
    </row>
    <row r="123" s="13" customFormat="1">
      <c r="A123" s="13"/>
      <c r="B123" s="225"/>
      <c r="C123" s="226"/>
      <c r="D123" s="219" t="s">
        <v>178</v>
      </c>
      <c r="E123" s="227" t="s">
        <v>75</v>
      </c>
      <c r="F123" s="228" t="s">
        <v>1396</v>
      </c>
      <c r="G123" s="226"/>
      <c r="H123" s="229">
        <v>70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178</v>
      </c>
      <c r="AU123" s="235" t="s">
        <v>87</v>
      </c>
      <c r="AV123" s="13" t="s">
        <v>87</v>
      </c>
      <c r="AW123" s="13" t="s">
        <v>38</v>
      </c>
      <c r="AX123" s="13" t="s">
        <v>85</v>
      </c>
      <c r="AY123" s="235" t="s">
        <v>140</v>
      </c>
    </row>
    <row r="124" s="2" customFormat="1" ht="16.5" customHeight="1">
      <c r="A124" s="40"/>
      <c r="B124" s="41"/>
      <c r="C124" s="206" t="s">
        <v>189</v>
      </c>
      <c r="D124" s="206" t="s">
        <v>142</v>
      </c>
      <c r="E124" s="207" t="s">
        <v>1397</v>
      </c>
      <c r="F124" s="208" t="s">
        <v>1398</v>
      </c>
      <c r="G124" s="209" t="s">
        <v>218</v>
      </c>
      <c r="H124" s="210">
        <v>145.70400000000001</v>
      </c>
      <c r="I124" s="211"/>
      <c r="J124" s="212">
        <f>ROUND(I124*H124,2)</f>
        <v>0</v>
      </c>
      <c r="K124" s="208" t="s">
        <v>146</v>
      </c>
      <c r="L124" s="46"/>
      <c r="M124" s="213" t="s">
        <v>75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147</v>
      </c>
      <c r="AT124" s="217" t="s">
        <v>142</v>
      </c>
      <c r="AU124" s="217" t="s">
        <v>87</v>
      </c>
      <c r="AY124" s="19" t="s">
        <v>140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147</v>
      </c>
      <c r="BM124" s="217" t="s">
        <v>1399</v>
      </c>
    </row>
    <row r="125" s="2" customFormat="1">
      <c r="A125" s="40"/>
      <c r="B125" s="41"/>
      <c r="C125" s="42"/>
      <c r="D125" s="219" t="s">
        <v>149</v>
      </c>
      <c r="E125" s="42"/>
      <c r="F125" s="220" t="s">
        <v>1400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149</v>
      </c>
      <c r="AU125" s="19" t="s">
        <v>87</v>
      </c>
    </row>
    <row r="126" s="2" customFormat="1">
      <c r="A126" s="40"/>
      <c r="B126" s="41"/>
      <c r="C126" s="42"/>
      <c r="D126" s="219" t="s">
        <v>151</v>
      </c>
      <c r="E126" s="42"/>
      <c r="F126" s="224" t="s">
        <v>1198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87</v>
      </c>
    </row>
    <row r="127" s="13" customFormat="1">
      <c r="A127" s="13"/>
      <c r="B127" s="225"/>
      <c r="C127" s="226"/>
      <c r="D127" s="219" t="s">
        <v>178</v>
      </c>
      <c r="E127" s="227" t="s">
        <v>75</v>
      </c>
      <c r="F127" s="228" t="s">
        <v>1401</v>
      </c>
      <c r="G127" s="226"/>
      <c r="H127" s="229">
        <v>145.70400000000001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178</v>
      </c>
      <c r="AU127" s="235" t="s">
        <v>87</v>
      </c>
      <c r="AV127" s="13" t="s">
        <v>87</v>
      </c>
      <c r="AW127" s="13" t="s">
        <v>38</v>
      </c>
      <c r="AX127" s="13" t="s">
        <v>77</v>
      </c>
      <c r="AY127" s="235" t="s">
        <v>140</v>
      </c>
    </row>
    <row r="128" s="16" customFormat="1">
      <c r="A128" s="16"/>
      <c r="B128" s="257"/>
      <c r="C128" s="258"/>
      <c r="D128" s="219" t="s">
        <v>178</v>
      </c>
      <c r="E128" s="259" t="s">
        <v>75</v>
      </c>
      <c r="F128" s="260" t="s">
        <v>254</v>
      </c>
      <c r="G128" s="258"/>
      <c r="H128" s="261">
        <v>145.70400000000001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7" t="s">
        <v>178</v>
      </c>
      <c r="AU128" s="267" t="s">
        <v>87</v>
      </c>
      <c r="AV128" s="16" t="s">
        <v>147</v>
      </c>
      <c r="AW128" s="16" t="s">
        <v>38</v>
      </c>
      <c r="AX128" s="16" t="s">
        <v>85</v>
      </c>
      <c r="AY128" s="267" t="s">
        <v>140</v>
      </c>
    </row>
    <row r="129" s="2" customFormat="1" ht="16.5" customHeight="1">
      <c r="A129" s="40"/>
      <c r="B129" s="41"/>
      <c r="C129" s="206" t="s">
        <v>210</v>
      </c>
      <c r="D129" s="206" t="s">
        <v>142</v>
      </c>
      <c r="E129" s="207" t="s">
        <v>247</v>
      </c>
      <c r="F129" s="208" t="s">
        <v>248</v>
      </c>
      <c r="G129" s="209" t="s">
        <v>174</v>
      </c>
      <c r="H129" s="210">
        <v>21.859999999999999</v>
      </c>
      <c r="I129" s="211"/>
      <c r="J129" s="212">
        <f>ROUND(I129*H129,2)</f>
        <v>0</v>
      </c>
      <c r="K129" s="208" t="s">
        <v>146</v>
      </c>
      <c r="L129" s="46"/>
      <c r="M129" s="213" t="s">
        <v>75</v>
      </c>
      <c r="N129" s="214" t="s">
        <v>47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147</v>
      </c>
      <c r="AT129" s="217" t="s">
        <v>142</v>
      </c>
      <c r="AU129" s="217" t="s">
        <v>87</v>
      </c>
      <c r="AY129" s="19" t="s">
        <v>140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85</v>
      </c>
      <c r="BK129" s="218">
        <f>ROUND(I129*H129,2)</f>
        <v>0</v>
      </c>
      <c r="BL129" s="19" t="s">
        <v>147</v>
      </c>
      <c r="BM129" s="217" t="s">
        <v>1200</v>
      </c>
    </row>
    <row r="130" s="2" customFormat="1">
      <c r="A130" s="40"/>
      <c r="B130" s="41"/>
      <c r="C130" s="42"/>
      <c r="D130" s="219" t="s">
        <v>149</v>
      </c>
      <c r="E130" s="42"/>
      <c r="F130" s="220" t="s">
        <v>250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149</v>
      </c>
      <c r="AU130" s="19" t="s">
        <v>87</v>
      </c>
    </row>
    <row r="131" s="2" customFormat="1">
      <c r="A131" s="40"/>
      <c r="B131" s="41"/>
      <c r="C131" s="42"/>
      <c r="D131" s="219" t="s">
        <v>151</v>
      </c>
      <c r="E131" s="42"/>
      <c r="F131" s="224" t="s">
        <v>251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151</v>
      </c>
      <c r="AU131" s="19" t="s">
        <v>87</v>
      </c>
    </row>
    <row r="132" s="15" customFormat="1">
      <c r="A132" s="15"/>
      <c r="B132" s="247"/>
      <c r="C132" s="248"/>
      <c r="D132" s="219" t="s">
        <v>178</v>
      </c>
      <c r="E132" s="249" t="s">
        <v>75</v>
      </c>
      <c r="F132" s="250" t="s">
        <v>259</v>
      </c>
      <c r="G132" s="248"/>
      <c r="H132" s="249" t="s">
        <v>75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178</v>
      </c>
      <c r="AU132" s="256" t="s">
        <v>87</v>
      </c>
      <c r="AV132" s="15" t="s">
        <v>85</v>
      </c>
      <c r="AW132" s="15" t="s">
        <v>38</v>
      </c>
      <c r="AX132" s="15" t="s">
        <v>77</v>
      </c>
      <c r="AY132" s="256" t="s">
        <v>140</v>
      </c>
    </row>
    <row r="133" s="13" customFormat="1">
      <c r="A133" s="13"/>
      <c r="B133" s="225"/>
      <c r="C133" s="226"/>
      <c r="D133" s="219" t="s">
        <v>178</v>
      </c>
      <c r="E133" s="227" t="s">
        <v>75</v>
      </c>
      <c r="F133" s="228" t="s">
        <v>1402</v>
      </c>
      <c r="G133" s="226"/>
      <c r="H133" s="229">
        <v>21.859999999999999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178</v>
      </c>
      <c r="AU133" s="235" t="s">
        <v>87</v>
      </c>
      <c r="AV133" s="13" t="s">
        <v>87</v>
      </c>
      <c r="AW133" s="13" t="s">
        <v>38</v>
      </c>
      <c r="AX133" s="13" t="s">
        <v>85</v>
      </c>
      <c r="AY133" s="235" t="s">
        <v>140</v>
      </c>
    </row>
    <row r="134" s="2" customFormat="1" ht="16.5" customHeight="1">
      <c r="A134" s="40"/>
      <c r="B134" s="41"/>
      <c r="C134" s="206" t="s">
        <v>215</v>
      </c>
      <c r="D134" s="206" t="s">
        <v>142</v>
      </c>
      <c r="E134" s="207" t="s">
        <v>1202</v>
      </c>
      <c r="F134" s="208" t="s">
        <v>1203</v>
      </c>
      <c r="G134" s="209" t="s">
        <v>174</v>
      </c>
      <c r="H134" s="210">
        <v>21.859999999999999</v>
      </c>
      <c r="I134" s="211"/>
      <c r="J134" s="212">
        <f>ROUND(I134*H134,2)</f>
        <v>0</v>
      </c>
      <c r="K134" s="208" t="s">
        <v>146</v>
      </c>
      <c r="L134" s="46"/>
      <c r="M134" s="213" t="s">
        <v>75</v>
      </c>
      <c r="N134" s="214" t="s">
        <v>47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147</v>
      </c>
      <c r="AT134" s="217" t="s">
        <v>142</v>
      </c>
      <c r="AU134" s="217" t="s">
        <v>87</v>
      </c>
      <c r="AY134" s="19" t="s">
        <v>140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85</v>
      </c>
      <c r="BK134" s="218">
        <f>ROUND(I134*H134,2)</f>
        <v>0</v>
      </c>
      <c r="BL134" s="19" t="s">
        <v>147</v>
      </c>
      <c r="BM134" s="217" t="s">
        <v>1403</v>
      </c>
    </row>
    <row r="135" s="2" customFormat="1">
      <c r="A135" s="40"/>
      <c r="B135" s="41"/>
      <c r="C135" s="42"/>
      <c r="D135" s="219" t="s">
        <v>149</v>
      </c>
      <c r="E135" s="42"/>
      <c r="F135" s="220" t="s">
        <v>1205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149</v>
      </c>
      <c r="AU135" s="19" t="s">
        <v>87</v>
      </c>
    </row>
    <row r="136" s="2" customFormat="1">
      <c r="A136" s="40"/>
      <c r="B136" s="41"/>
      <c r="C136" s="42"/>
      <c r="D136" s="219" t="s">
        <v>151</v>
      </c>
      <c r="E136" s="42"/>
      <c r="F136" s="224" t="s">
        <v>292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151</v>
      </c>
      <c r="AU136" s="19" t="s">
        <v>87</v>
      </c>
    </row>
    <row r="137" s="15" customFormat="1">
      <c r="A137" s="15"/>
      <c r="B137" s="247"/>
      <c r="C137" s="248"/>
      <c r="D137" s="219" t="s">
        <v>178</v>
      </c>
      <c r="E137" s="249" t="s">
        <v>75</v>
      </c>
      <c r="F137" s="250" t="s">
        <v>259</v>
      </c>
      <c r="G137" s="248"/>
      <c r="H137" s="249" t="s">
        <v>75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178</v>
      </c>
      <c r="AU137" s="256" t="s">
        <v>87</v>
      </c>
      <c r="AV137" s="15" t="s">
        <v>85</v>
      </c>
      <c r="AW137" s="15" t="s">
        <v>38</v>
      </c>
      <c r="AX137" s="15" t="s">
        <v>77</v>
      </c>
      <c r="AY137" s="256" t="s">
        <v>140</v>
      </c>
    </row>
    <row r="138" s="13" customFormat="1">
      <c r="A138" s="13"/>
      <c r="B138" s="225"/>
      <c r="C138" s="226"/>
      <c r="D138" s="219" t="s">
        <v>178</v>
      </c>
      <c r="E138" s="227" t="s">
        <v>75</v>
      </c>
      <c r="F138" s="228" t="s">
        <v>1402</v>
      </c>
      <c r="G138" s="226"/>
      <c r="H138" s="229">
        <v>21.859999999999999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178</v>
      </c>
      <c r="AU138" s="235" t="s">
        <v>87</v>
      </c>
      <c r="AV138" s="13" t="s">
        <v>87</v>
      </c>
      <c r="AW138" s="13" t="s">
        <v>38</v>
      </c>
      <c r="AX138" s="13" t="s">
        <v>85</v>
      </c>
      <c r="AY138" s="235" t="s">
        <v>140</v>
      </c>
    </row>
    <row r="139" s="2" customFormat="1" ht="21.75" customHeight="1">
      <c r="A139" s="40"/>
      <c r="B139" s="41"/>
      <c r="C139" s="206" t="s">
        <v>224</v>
      </c>
      <c r="D139" s="206" t="s">
        <v>142</v>
      </c>
      <c r="E139" s="207" t="s">
        <v>1206</v>
      </c>
      <c r="F139" s="208" t="s">
        <v>1207</v>
      </c>
      <c r="G139" s="209" t="s">
        <v>218</v>
      </c>
      <c r="H139" s="210">
        <v>145.70400000000001</v>
      </c>
      <c r="I139" s="211"/>
      <c r="J139" s="212">
        <f>ROUND(I139*H139,2)</f>
        <v>0</v>
      </c>
      <c r="K139" s="208" t="s">
        <v>146</v>
      </c>
      <c r="L139" s="46"/>
      <c r="M139" s="213" t="s">
        <v>75</v>
      </c>
      <c r="N139" s="214" t="s">
        <v>47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147</v>
      </c>
      <c r="AT139" s="217" t="s">
        <v>142</v>
      </c>
      <c r="AU139" s="217" t="s">
        <v>87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85</v>
      </c>
      <c r="BK139" s="218">
        <f>ROUND(I139*H139,2)</f>
        <v>0</v>
      </c>
      <c r="BL139" s="19" t="s">
        <v>147</v>
      </c>
      <c r="BM139" s="217" t="s">
        <v>1208</v>
      </c>
    </row>
    <row r="140" s="2" customFormat="1">
      <c r="A140" s="40"/>
      <c r="B140" s="41"/>
      <c r="C140" s="42"/>
      <c r="D140" s="219" t="s">
        <v>149</v>
      </c>
      <c r="E140" s="42"/>
      <c r="F140" s="220" t="s">
        <v>1209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149</v>
      </c>
      <c r="AU140" s="19" t="s">
        <v>87</v>
      </c>
    </row>
    <row r="141" s="2" customFormat="1">
      <c r="A141" s="40"/>
      <c r="B141" s="41"/>
      <c r="C141" s="42"/>
      <c r="D141" s="219" t="s">
        <v>151</v>
      </c>
      <c r="E141" s="42"/>
      <c r="F141" s="224" t="s">
        <v>1210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151</v>
      </c>
      <c r="AU141" s="19" t="s">
        <v>87</v>
      </c>
    </row>
    <row r="142" s="13" customFormat="1">
      <c r="A142" s="13"/>
      <c r="B142" s="225"/>
      <c r="C142" s="226"/>
      <c r="D142" s="219" t="s">
        <v>178</v>
      </c>
      <c r="E142" s="227" t="s">
        <v>75</v>
      </c>
      <c r="F142" s="228" t="s">
        <v>1401</v>
      </c>
      <c r="G142" s="226"/>
      <c r="H142" s="229">
        <v>145.70400000000001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178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140</v>
      </c>
    </row>
    <row r="143" s="16" customFormat="1">
      <c r="A143" s="16"/>
      <c r="B143" s="257"/>
      <c r="C143" s="258"/>
      <c r="D143" s="219" t="s">
        <v>178</v>
      </c>
      <c r="E143" s="259" t="s">
        <v>75</v>
      </c>
      <c r="F143" s="260" t="s">
        <v>254</v>
      </c>
      <c r="G143" s="258"/>
      <c r="H143" s="261">
        <v>145.70400000000001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7" t="s">
        <v>178</v>
      </c>
      <c r="AU143" s="267" t="s">
        <v>87</v>
      </c>
      <c r="AV143" s="16" t="s">
        <v>147</v>
      </c>
      <c r="AW143" s="16" t="s">
        <v>38</v>
      </c>
      <c r="AX143" s="16" t="s">
        <v>85</v>
      </c>
      <c r="AY143" s="267" t="s">
        <v>140</v>
      </c>
    </row>
    <row r="144" s="2" customFormat="1" ht="16.5" customHeight="1">
      <c r="A144" s="40"/>
      <c r="B144" s="41"/>
      <c r="C144" s="268" t="s">
        <v>229</v>
      </c>
      <c r="D144" s="268" t="s">
        <v>334</v>
      </c>
      <c r="E144" s="269" t="s">
        <v>1211</v>
      </c>
      <c r="F144" s="270" t="s">
        <v>1212</v>
      </c>
      <c r="G144" s="271" t="s">
        <v>1213</v>
      </c>
      <c r="H144" s="272">
        <v>4.3710000000000004</v>
      </c>
      <c r="I144" s="273"/>
      <c r="J144" s="274">
        <f>ROUND(I144*H144,2)</f>
        <v>0</v>
      </c>
      <c r="K144" s="270" t="s">
        <v>146</v>
      </c>
      <c r="L144" s="275"/>
      <c r="M144" s="276" t="s">
        <v>75</v>
      </c>
      <c r="N144" s="277" t="s">
        <v>47</v>
      </c>
      <c r="O144" s="86"/>
      <c r="P144" s="215">
        <f>O144*H144</f>
        <v>0</v>
      </c>
      <c r="Q144" s="215">
        <v>0.001</v>
      </c>
      <c r="R144" s="215">
        <f>Q144*H144</f>
        <v>0.0043710000000000008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189</v>
      </c>
      <c r="AT144" s="217" t="s">
        <v>334</v>
      </c>
      <c r="AU144" s="217" t="s">
        <v>87</v>
      </c>
      <c r="AY144" s="19" t="s">
        <v>140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147</v>
      </c>
      <c r="BM144" s="217" t="s">
        <v>1214</v>
      </c>
    </row>
    <row r="145" s="2" customFormat="1">
      <c r="A145" s="40"/>
      <c r="B145" s="41"/>
      <c r="C145" s="42"/>
      <c r="D145" s="219" t="s">
        <v>149</v>
      </c>
      <c r="E145" s="42"/>
      <c r="F145" s="220" t="s">
        <v>1212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149</v>
      </c>
      <c r="AU145" s="19" t="s">
        <v>87</v>
      </c>
    </row>
    <row r="146" s="13" customFormat="1">
      <c r="A146" s="13"/>
      <c r="B146" s="225"/>
      <c r="C146" s="226"/>
      <c r="D146" s="219" t="s">
        <v>178</v>
      </c>
      <c r="E146" s="226"/>
      <c r="F146" s="228" t="s">
        <v>1404</v>
      </c>
      <c r="G146" s="226"/>
      <c r="H146" s="229">
        <v>4.3710000000000004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178</v>
      </c>
      <c r="AU146" s="235" t="s">
        <v>87</v>
      </c>
      <c r="AV146" s="13" t="s">
        <v>87</v>
      </c>
      <c r="AW146" s="13" t="s">
        <v>4</v>
      </c>
      <c r="AX146" s="13" t="s">
        <v>85</v>
      </c>
      <c r="AY146" s="235" t="s">
        <v>140</v>
      </c>
    </row>
    <row r="147" s="2" customFormat="1" ht="16.5" customHeight="1">
      <c r="A147" s="40"/>
      <c r="B147" s="41"/>
      <c r="C147" s="206" t="s">
        <v>963</v>
      </c>
      <c r="D147" s="206" t="s">
        <v>142</v>
      </c>
      <c r="E147" s="207" t="s">
        <v>1405</v>
      </c>
      <c r="F147" s="208" t="s">
        <v>1406</v>
      </c>
      <c r="G147" s="209" t="s">
        <v>218</v>
      </c>
      <c r="H147" s="210">
        <v>145.70400000000001</v>
      </c>
      <c r="I147" s="211"/>
      <c r="J147" s="212">
        <f>ROUND(I147*H147,2)</f>
        <v>0</v>
      </c>
      <c r="K147" s="208" t="s">
        <v>146</v>
      </c>
      <c r="L147" s="46"/>
      <c r="M147" s="213" t="s">
        <v>75</v>
      </c>
      <c r="N147" s="214" t="s">
        <v>47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147</v>
      </c>
      <c r="AT147" s="217" t="s">
        <v>142</v>
      </c>
      <c r="AU147" s="217" t="s">
        <v>87</v>
      </c>
      <c r="AY147" s="19" t="s">
        <v>140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85</v>
      </c>
      <c r="BK147" s="218">
        <f>ROUND(I147*H147,2)</f>
        <v>0</v>
      </c>
      <c r="BL147" s="19" t="s">
        <v>147</v>
      </c>
      <c r="BM147" s="217" t="s">
        <v>1407</v>
      </c>
    </row>
    <row r="148" s="2" customFormat="1">
      <c r="A148" s="40"/>
      <c r="B148" s="41"/>
      <c r="C148" s="42"/>
      <c r="D148" s="219" t="s">
        <v>149</v>
      </c>
      <c r="E148" s="42"/>
      <c r="F148" s="220" t="s">
        <v>1408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149</v>
      </c>
      <c r="AU148" s="19" t="s">
        <v>87</v>
      </c>
    </row>
    <row r="149" s="2" customFormat="1">
      <c r="A149" s="40"/>
      <c r="B149" s="41"/>
      <c r="C149" s="42"/>
      <c r="D149" s="219" t="s">
        <v>151</v>
      </c>
      <c r="E149" s="42"/>
      <c r="F149" s="224" t="s">
        <v>1220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151</v>
      </c>
      <c r="AU149" s="19" t="s">
        <v>87</v>
      </c>
    </row>
    <row r="150" s="13" customFormat="1">
      <c r="A150" s="13"/>
      <c r="B150" s="225"/>
      <c r="C150" s="226"/>
      <c r="D150" s="219" t="s">
        <v>178</v>
      </c>
      <c r="E150" s="227" t="s">
        <v>75</v>
      </c>
      <c r="F150" s="228" t="s">
        <v>1401</v>
      </c>
      <c r="G150" s="226"/>
      <c r="H150" s="229">
        <v>145.70400000000001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178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140</v>
      </c>
    </row>
    <row r="151" s="16" customFormat="1">
      <c r="A151" s="16"/>
      <c r="B151" s="257"/>
      <c r="C151" s="258"/>
      <c r="D151" s="219" t="s">
        <v>178</v>
      </c>
      <c r="E151" s="259" t="s">
        <v>75</v>
      </c>
      <c r="F151" s="260" t="s">
        <v>254</v>
      </c>
      <c r="G151" s="258"/>
      <c r="H151" s="261">
        <v>145.70400000000001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67" t="s">
        <v>178</v>
      </c>
      <c r="AU151" s="267" t="s">
        <v>87</v>
      </c>
      <c r="AV151" s="16" t="s">
        <v>147</v>
      </c>
      <c r="AW151" s="16" t="s">
        <v>38</v>
      </c>
      <c r="AX151" s="16" t="s">
        <v>85</v>
      </c>
      <c r="AY151" s="267" t="s">
        <v>140</v>
      </c>
    </row>
    <row r="152" s="12" customFormat="1" ht="22.8" customHeight="1">
      <c r="A152" s="12"/>
      <c r="B152" s="190"/>
      <c r="C152" s="191"/>
      <c r="D152" s="192" t="s">
        <v>76</v>
      </c>
      <c r="E152" s="204" t="s">
        <v>166</v>
      </c>
      <c r="F152" s="204" t="s">
        <v>1221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SUM(P153:P190)</f>
        <v>0</v>
      </c>
      <c r="Q152" s="198"/>
      <c r="R152" s="199">
        <f>SUM(R153:R190)</f>
        <v>3.6109597600000001</v>
      </c>
      <c r="S152" s="198"/>
      <c r="T152" s="200">
        <f>SUM(T153:T190)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85</v>
      </c>
      <c r="AT152" s="202" t="s">
        <v>76</v>
      </c>
      <c r="AU152" s="202" t="s">
        <v>85</v>
      </c>
      <c r="AY152" s="201" t="s">
        <v>140</v>
      </c>
      <c r="BK152" s="203">
        <f>SUM(BK153:BK190)</f>
        <v>0</v>
      </c>
    </row>
    <row r="153" s="2" customFormat="1" ht="16.5" customHeight="1">
      <c r="A153" s="40"/>
      <c r="B153" s="41"/>
      <c r="C153" s="206" t="s">
        <v>246</v>
      </c>
      <c r="D153" s="206" t="s">
        <v>142</v>
      </c>
      <c r="E153" s="207" t="s">
        <v>1227</v>
      </c>
      <c r="F153" s="208" t="s">
        <v>1228</v>
      </c>
      <c r="G153" s="209" t="s">
        <v>218</v>
      </c>
      <c r="H153" s="210">
        <v>8.1760000000000002</v>
      </c>
      <c r="I153" s="211"/>
      <c r="J153" s="212">
        <f>ROUND(I153*H153,2)</f>
        <v>0</v>
      </c>
      <c r="K153" s="208" t="s">
        <v>146</v>
      </c>
      <c r="L153" s="46"/>
      <c r="M153" s="213" t="s">
        <v>75</v>
      </c>
      <c r="N153" s="214" t="s">
        <v>47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147</v>
      </c>
      <c r="AT153" s="217" t="s">
        <v>142</v>
      </c>
      <c r="AU153" s="217" t="s">
        <v>87</v>
      </c>
      <c r="AY153" s="19" t="s">
        <v>140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85</v>
      </c>
      <c r="BK153" s="218">
        <f>ROUND(I153*H153,2)</f>
        <v>0</v>
      </c>
      <c r="BL153" s="19" t="s">
        <v>147</v>
      </c>
      <c r="BM153" s="217" t="s">
        <v>1229</v>
      </c>
    </row>
    <row r="154" s="2" customFormat="1">
      <c r="A154" s="40"/>
      <c r="B154" s="41"/>
      <c r="C154" s="42"/>
      <c r="D154" s="219" t="s">
        <v>149</v>
      </c>
      <c r="E154" s="42"/>
      <c r="F154" s="220" t="s">
        <v>1230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149</v>
      </c>
      <c r="AU154" s="19" t="s">
        <v>87</v>
      </c>
    </row>
    <row r="155" s="15" customFormat="1">
      <c r="A155" s="15"/>
      <c r="B155" s="247"/>
      <c r="C155" s="248"/>
      <c r="D155" s="219" t="s">
        <v>178</v>
      </c>
      <c r="E155" s="249" t="s">
        <v>75</v>
      </c>
      <c r="F155" s="250" t="s">
        <v>1386</v>
      </c>
      <c r="G155" s="248"/>
      <c r="H155" s="249" t="s">
        <v>75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178</v>
      </c>
      <c r="AU155" s="256" t="s">
        <v>87</v>
      </c>
      <c r="AV155" s="15" t="s">
        <v>85</v>
      </c>
      <c r="AW155" s="15" t="s">
        <v>38</v>
      </c>
      <c r="AX155" s="15" t="s">
        <v>77</v>
      </c>
      <c r="AY155" s="256" t="s">
        <v>140</v>
      </c>
    </row>
    <row r="156" s="13" customFormat="1">
      <c r="A156" s="13"/>
      <c r="B156" s="225"/>
      <c r="C156" s="226"/>
      <c r="D156" s="219" t="s">
        <v>178</v>
      </c>
      <c r="E156" s="227" t="s">
        <v>75</v>
      </c>
      <c r="F156" s="228" t="s">
        <v>1388</v>
      </c>
      <c r="G156" s="226"/>
      <c r="H156" s="229">
        <v>8.1760000000000002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178</v>
      </c>
      <c r="AU156" s="235" t="s">
        <v>87</v>
      </c>
      <c r="AV156" s="13" t="s">
        <v>87</v>
      </c>
      <c r="AW156" s="13" t="s">
        <v>38</v>
      </c>
      <c r="AX156" s="13" t="s">
        <v>77</v>
      </c>
      <c r="AY156" s="235" t="s">
        <v>140</v>
      </c>
    </row>
    <row r="157" s="16" customFormat="1">
      <c r="A157" s="16"/>
      <c r="B157" s="257"/>
      <c r="C157" s="258"/>
      <c r="D157" s="219" t="s">
        <v>178</v>
      </c>
      <c r="E157" s="259" t="s">
        <v>75</v>
      </c>
      <c r="F157" s="260" t="s">
        <v>254</v>
      </c>
      <c r="G157" s="258"/>
      <c r="H157" s="261">
        <v>8.1760000000000002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67" t="s">
        <v>178</v>
      </c>
      <c r="AU157" s="267" t="s">
        <v>87</v>
      </c>
      <c r="AV157" s="16" t="s">
        <v>147</v>
      </c>
      <c r="AW157" s="16" t="s">
        <v>38</v>
      </c>
      <c r="AX157" s="16" t="s">
        <v>85</v>
      </c>
      <c r="AY157" s="267" t="s">
        <v>140</v>
      </c>
    </row>
    <row r="158" s="2" customFormat="1" ht="16.5" customHeight="1">
      <c r="A158" s="40"/>
      <c r="B158" s="41"/>
      <c r="C158" s="206" t="s">
        <v>8</v>
      </c>
      <c r="D158" s="206" t="s">
        <v>142</v>
      </c>
      <c r="E158" s="207" t="s">
        <v>1231</v>
      </c>
      <c r="F158" s="208" t="s">
        <v>1232</v>
      </c>
      <c r="G158" s="209" t="s">
        <v>218</v>
      </c>
      <c r="H158" s="210">
        <v>8.1760000000000002</v>
      </c>
      <c r="I158" s="211"/>
      <c r="J158" s="212">
        <f>ROUND(I158*H158,2)</f>
        <v>0</v>
      </c>
      <c r="K158" s="208" t="s">
        <v>146</v>
      </c>
      <c r="L158" s="46"/>
      <c r="M158" s="213" t="s">
        <v>75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147</v>
      </c>
      <c r="AT158" s="217" t="s">
        <v>142</v>
      </c>
      <c r="AU158" s="217" t="s">
        <v>87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85</v>
      </c>
      <c r="BK158" s="218">
        <f>ROUND(I158*H158,2)</f>
        <v>0</v>
      </c>
      <c r="BL158" s="19" t="s">
        <v>147</v>
      </c>
      <c r="BM158" s="217" t="s">
        <v>1233</v>
      </c>
    </row>
    <row r="159" s="2" customFormat="1">
      <c r="A159" s="40"/>
      <c r="B159" s="41"/>
      <c r="C159" s="42"/>
      <c r="D159" s="219" t="s">
        <v>149</v>
      </c>
      <c r="E159" s="42"/>
      <c r="F159" s="220" t="s">
        <v>1234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149</v>
      </c>
      <c r="AU159" s="19" t="s">
        <v>87</v>
      </c>
    </row>
    <row r="160" s="2" customFormat="1">
      <c r="A160" s="40"/>
      <c r="B160" s="41"/>
      <c r="C160" s="42"/>
      <c r="D160" s="219" t="s">
        <v>394</v>
      </c>
      <c r="E160" s="42"/>
      <c r="F160" s="224" t="s">
        <v>1235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394</v>
      </c>
      <c r="AU160" s="19" t="s">
        <v>87</v>
      </c>
    </row>
    <row r="161" s="15" customFormat="1">
      <c r="A161" s="15"/>
      <c r="B161" s="247"/>
      <c r="C161" s="248"/>
      <c r="D161" s="219" t="s">
        <v>178</v>
      </c>
      <c r="E161" s="249" t="s">
        <v>75</v>
      </c>
      <c r="F161" s="250" t="s">
        <v>1386</v>
      </c>
      <c r="G161" s="248"/>
      <c r="H161" s="249" t="s">
        <v>75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178</v>
      </c>
      <c r="AU161" s="256" t="s">
        <v>87</v>
      </c>
      <c r="AV161" s="15" t="s">
        <v>85</v>
      </c>
      <c r="AW161" s="15" t="s">
        <v>38</v>
      </c>
      <c r="AX161" s="15" t="s">
        <v>77</v>
      </c>
      <c r="AY161" s="256" t="s">
        <v>140</v>
      </c>
    </row>
    <row r="162" s="13" customFormat="1">
      <c r="A162" s="13"/>
      <c r="B162" s="225"/>
      <c r="C162" s="226"/>
      <c r="D162" s="219" t="s">
        <v>178</v>
      </c>
      <c r="E162" s="227" t="s">
        <v>75</v>
      </c>
      <c r="F162" s="228" t="s">
        <v>1388</v>
      </c>
      <c r="G162" s="226"/>
      <c r="H162" s="229">
        <v>8.1760000000000002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178</v>
      </c>
      <c r="AU162" s="235" t="s">
        <v>87</v>
      </c>
      <c r="AV162" s="13" t="s">
        <v>87</v>
      </c>
      <c r="AW162" s="13" t="s">
        <v>38</v>
      </c>
      <c r="AX162" s="13" t="s">
        <v>77</v>
      </c>
      <c r="AY162" s="235" t="s">
        <v>140</v>
      </c>
    </row>
    <row r="163" s="16" customFormat="1">
      <c r="A163" s="16"/>
      <c r="B163" s="257"/>
      <c r="C163" s="258"/>
      <c r="D163" s="219" t="s">
        <v>178</v>
      </c>
      <c r="E163" s="259" t="s">
        <v>75</v>
      </c>
      <c r="F163" s="260" t="s">
        <v>254</v>
      </c>
      <c r="G163" s="258"/>
      <c r="H163" s="261">
        <v>8.1760000000000002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7" t="s">
        <v>178</v>
      </c>
      <c r="AU163" s="267" t="s">
        <v>87</v>
      </c>
      <c r="AV163" s="16" t="s">
        <v>147</v>
      </c>
      <c r="AW163" s="16" t="s">
        <v>38</v>
      </c>
      <c r="AX163" s="16" t="s">
        <v>85</v>
      </c>
      <c r="AY163" s="267" t="s">
        <v>140</v>
      </c>
    </row>
    <row r="164" s="2" customFormat="1" ht="16.5" customHeight="1">
      <c r="A164" s="40"/>
      <c r="B164" s="41"/>
      <c r="C164" s="206" t="s">
        <v>261</v>
      </c>
      <c r="D164" s="206" t="s">
        <v>142</v>
      </c>
      <c r="E164" s="207" t="s">
        <v>1236</v>
      </c>
      <c r="F164" s="208" t="s">
        <v>1237</v>
      </c>
      <c r="G164" s="209" t="s">
        <v>218</v>
      </c>
      <c r="H164" s="210">
        <v>498.916</v>
      </c>
      <c r="I164" s="211"/>
      <c r="J164" s="212">
        <f>ROUND(I164*H164,2)</f>
        <v>0</v>
      </c>
      <c r="K164" s="208" t="s">
        <v>146</v>
      </c>
      <c r="L164" s="46"/>
      <c r="M164" s="213" t="s">
        <v>75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147</v>
      </c>
      <c r="AT164" s="217" t="s">
        <v>142</v>
      </c>
      <c r="AU164" s="217" t="s">
        <v>87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147</v>
      </c>
      <c r="BM164" s="217" t="s">
        <v>1238</v>
      </c>
    </row>
    <row r="165" s="2" customFormat="1">
      <c r="A165" s="40"/>
      <c r="B165" s="41"/>
      <c r="C165" s="42"/>
      <c r="D165" s="219" t="s">
        <v>149</v>
      </c>
      <c r="E165" s="42"/>
      <c r="F165" s="220" t="s">
        <v>1239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149</v>
      </c>
      <c r="AU165" s="19" t="s">
        <v>87</v>
      </c>
    </row>
    <row r="166" s="15" customFormat="1">
      <c r="A166" s="15"/>
      <c r="B166" s="247"/>
      <c r="C166" s="248"/>
      <c r="D166" s="219" t="s">
        <v>178</v>
      </c>
      <c r="E166" s="249" t="s">
        <v>75</v>
      </c>
      <c r="F166" s="250" t="s">
        <v>1386</v>
      </c>
      <c r="G166" s="248"/>
      <c r="H166" s="249" t="s">
        <v>75</v>
      </c>
      <c r="I166" s="251"/>
      <c r="J166" s="248"/>
      <c r="K166" s="248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178</v>
      </c>
      <c r="AU166" s="256" t="s">
        <v>87</v>
      </c>
      <c r="AV166" s="15" t="s">
        <v>85</v>
      </c>
      <c r="AW166" s="15" t="s">
        <v>38</v>
      </c>
      <c r="AX166" s="15" t="s">
        <v>77</v>
      </c>
      <c r="AY166" s="256" t="s">
        <v>140</v>
      </c>
    </row>
    <row r="167" s="13" customFormat="1">
      <c r="A167" s="13"/>
      <c r="B167" s="225"/>
      <c r="C167" s="226"/>
      <c r="D167" s="219" t="s">
        <v>178</v>
      </c>
      <c r="E167" s="227" t="s">
        <v>75</v>
      </c>
      <c r="F167" s="228" t="s">
        <v>1387</v>
      </c>
      <c r="G167" s="226"/>
      <c r="H167" s="229">
        <v>466.81599999999997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178</v>
      </c>
      <c r="AU167" s="235" t="s">
        <v>87</v>
      </c>
      <c r="AV167" s="13" t="s">
        <v>87</v>
      </c>
      <c r="AW167" s="13" t="s">
        <v>38</v>
      </c>
      <c r="AX167" s="13" t="s">
        <v>77</v>
      </c>
      <c r="AY167" s="235" t="s">
        <v>140</v>
      </c>
    </row>
    <row r="168" s="13" customFormat="1">
      <c r="A168" s="13"/>
      <c r="B168" s="225"/>
      <c r="C168" s="226"/>
      <c r="D168" s="219" t="s">
        <v>178</v>
      </c>
      <c r="E168" s="227" t="s">
        <v>75</v>
      </c>
      <c r="F168" s="228" t="s">
        <v>1385</v>
      </c>
      <c r="G168" s="226"/>
      <c r="H168" s="229">
        <v>32.100000000000001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178</v>
      </c>
      <c r="AU168" s="235" t="s">
        <v>87</v>
      </c>
      <c r="AV168" s="13" t="s">
        <v>87</v>
      </c>
      <c r="AW168" s="13" t="s">
        <v>38</v>
      </c>
      <c r="AX168" s="13" t="s">
        <v>77</v>
      </c>
      <c r="AY168" s="235" t="s">
        <v>140</v>
      </c>
    </row>
    <row r="169" s="16" customFormat="1">
      <c r="A169" s="16"/>
      <c r="B169" s="257"/>
      <c r="C169" s="258"/>
      <c r="D169" s="219" t="s">
        <v>178</v>
      </c>
      <c r="E169" s="259" t="s">
        <v>75</v>
      </c>
      <c r="F169" s="260" t="s">
        <v>254</v>
      </c>
      <c r="G169" s="258"/>
      <c r="H169" s="261">
        <v>498.916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67" t="s">
        <v>178</v>
      </c>
      <c r="AU169" s="267" t="s">
        <v>87</v>
      </c>
      <c r="AV169" s="16" t="s">
        <v>147</v>
      </c>
      <c r="AW169" s="16" t="s">
        <v>38</v>
      </c>
      <c r="AX169" s="16" t="s">
        <v>85</v>
      </c>
      <c r="AY169" s="267" t="s">
        <v>140</v>
      </c>
    </row>
    <row r="170" s="2" customFormat="1" ht="16.5" customHeight="1">
      <c r="A170" s="40"/>
      <c r="B170" s="41"/>
      <c r="C170" s="206" t="s">
        <v>270</v>
      </c>
      <c r="D170" s="206" t="s">
        <v>142</v>
      </c>
      <c r="E170" s="207" t="s">
        <v>1240</v>
      </c>
      <c r="F170" s="208" t="s">
        <v>1241</v>
      </c>
      <c r="G170" s="209" t="s">
        <v>218</v>
      </c>
      <c r="H170" s="210">
        <v>466.81599999999997</v>
      </c>
      <c r="I170" s="211"/>
      <c r="J170" s="212">
        <f>ROUND(I170*H170,2)</f>
        <v>0</v>
      </c>
      <c r="K170" s="208" t="s">
        <v>146</v>
      </c>
      <c r="L170" s="46"/>
      <c r="M170" s="213" t="s">
        <v>75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147</v>
      </c>
      <c r="AT170" s="217" t="s">
        <v>142</v>
      </c>
      <c r="AU170" s="217" t="s">
        <v>87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85</v>
      </c>
      <c r="BK170" s="218">
        <f>ROUND(I170*H170,2)</f>
        <v>0</v>
      </c>
      <c r="BL170" s="19" t="s">
        <v>147</v>
      </c>
      <c r="BM170" s="217" t="s">
        <v>1242</v>
      </c>
    </row>
    <row r="171" s="2" customFormat="1">
      <c r="A171" s="40"/>
      <c r="B171" s="41"/>
      <c r="C171" s="42"/>
      <c r="D171" s="219" t="s">
        <v>149</v>
      </c>
      <c r="E171" s="42"/>
      <c r="F171" s="220" t="s">
        <v>1243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149</v>
      </c>
      <c r="AU171" s="19" t="s">
        <v>87</v>
      </c>
    </row>
    <row r="172" s="2" customFormat="1">
      <c r="A172" s="40"/>
      <c r="B172" s="41"/>
      <c r="C172" s="42"/>
      <c r="D172" s="219" t="s">
        <v>151</v>
      </c>
      <c r="E172" s="42"/>
      <c r="F172" s="224" t="s">
        <v>1244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151</v>
      </c>
      <c r="AU172" s="19" t="s">
        <v>87</v>
      </c>
    </row>
    <row r="173" s="15" customFormat="1">
      <c r="A173" s="15"/>
      <c r="B173" s="247"/>
      <c r="C173" s="248"/>
      <c r="D173" s="219" t="s">
        <v>178</v>
      </c>
      <c r="E173" s="249" t="s">
        <v>75</v>
      </c>
      <c r="F173" s="250" t="s">
        <v>1386</v>
      </c>
      <c r="G173" s="248"/>
      <c r="H173" s="249" t="s">
        <v>75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178</v>
      </c>
      <c r="AU173" s="256" t="s">
        <v>87</v>
      </c>
      <c r="AV173" s="15" t="s">
        <v>85</v>
      </c>
      <c r="AW173" s="15" t="s">
        <v>38</v>
      </c>
      <c r="AX173" s="15" t="s">
        <v>77</v>
      </c>
      <c r="AY173" s="256" t="s">
        <v>140</v>
      </c>
    </row>
    <row r="174" s="13" customFormat="1">
      <c r="A174" s="13"/>
      <c r="B174" s="225"/>
      <c r="C174" s="226"/>
      <c r="D174" s="219" t="s">
        <v>178</v>
      </c>
      <c r="E174" s="227" t="s">
        <v>75</v>
      </c>
      <c r="F174" s="228" t="s">
        <v>1387</v>
      </c>
      <c r="G174" s="226"/>
      <c r="H174" s="229">
        <v>466.81599999999997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178</v>
      </c>
      <c r="AU174" s="235" t="s">
        <v>87</v>
      </c>
      <c r="AV174" s="13" t="s">
        <v>87</v>
      </c>
      <c r="AW174" s="13" t="s">
        <v>38</v>
      </c>
      <c r="AX174" s="13" t="s">
        <v>77</v>
      </c>
      <c r="AY174" s="235" t="s">
        <v>140</v>
      </c>
    </row>
    <row r="175" s="16" customFormat="1">
      <c r="A175" s="16"/>
      <c r="B175" s="257"/>
      <c r="C175" s="258"/>
      <c r="D175" s="219" t="s">
        <v>178</v>
      </c>
      <c r="E175" s="259" t="s">
        <v>75</v>
      </c>
      <c r="F175" s="260" t="s">
        <v>254</v>
      </c>
      <c r="G175" s="258"/>
      <c r="H175" s="261">
        <v>466.81599999999997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7" t="s">
        <v>178</v>
      </c>
      <c r="AU175" s="267" t="s">
        <v>87</v>
      </c>
      <c r="AV175" s="16" t="s">
        <v>147</v>
      </c>
      <c r="AW175" s="16" t="s">
        <v>38</v>
      </c>
      <c r="AX175" s="16" t="s">
        <v>85</v>
      </c>
      <c r="AY175" s="267" t="s">
        <v>140</v>
      </c>
    </row>
    <row r="176" s="2" customFormat="1" ht="16.5" customHeight="1">
      <c r="A176" s="40"/>
      <c r="B176" s="41"/>
      <c r="C176" s="206" t="s">
        <v>276</v>
      </c>
      <c r="D176" s="206" t="s">
        <v>142</v>
      </c>
      <c r="E176" s="207" t="s">
        <v>1245</v>
      </c>
      <c r="F176" s="208" t="s">
        <v>1246</v>
      </c>
      <c r="G176" s="209" t="s">
        <v>218</v>
      </c>
      <c r="H176" s="210">
        <v>466.81599999999997</v>
      </c>
      <c r="I176" s="211"/>
      <c r="J176" s="212">
        <f>ROUND(I176*H176,2)</f>
        <v>0</v>
      </c>
      <c r="K176" s="208" t="s">
        <v>146</v>
      </c>
      <c r="L176" s="46"/>
      <c r="M176" s="213" t="s">
        <v>75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147</v>
      </c>
      <c r="AT176" s="217" t="s">
        <v>142</v>
      </c>
      <c r="AU176" s="217" t="s">
        <v>87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85</v>
      </c>
      <c r="BK176" s="218">
        <f>ROUND(I176*H176,2)</f>
        <v>0</v>
      </c>
      <c r="BL176" s="19" t="s">
        <v>147</v>
      </c>
      <c r="BM176" s="217" t="s">
        <v>1247</v>
      </c>
    </row>
    <row r="177" s="2" customFormat="1">
      <c r="A177" s="40"/>
      <c r="B177" s="41"/>
      <c r="C177" s="42"/>
      <c r="D177" s="219" t="s">
        <v>149</v>
      </c>
      <c r="E177" s="42"/>
      <c r="F177" s="220" t="s">
        <v>1248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149</v>
      </c>
      <c r="AU177" s="19" t="s">
        <v>87</v>
      </c>
    </row>
    <row r="178" s="2" customFormat="1">
      <c r="A178" s="40"/>
      <c r="B178" s="41"/>
      <c r="C178" s="42"/>
      <c r="D178" s="219" t="s">
        <v>151</v>
      </c>
      <c r="E178" s="42"/>
      <c r="F178" s="224" t="s">
        <v>1249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151</v>
      </c>
      <c r="AU178" s="19" t="s">
        <v>87</v>
      </c>
    </row>
    <row r="179" s="15" customFormat="1">
      <c r="A179" s="15"/>
      <c r="B179" s="247"/>
      <c r="C179" s="248"/>
      <c r="D179" s="219" t="s">
        <v>178</v>
      </c>
      <c r="E179" s="249" t="s">
        <v>75</v>
      </c>
      <c r="F179" s="250" t="s">
        <v>1386</v>
      </c>
      <c r="G179" s="248"/>
      <c r="H179" s="249" t="s">
        <v>75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178</v>
      </c>
      <c r="AU179" s="256" t="s">
        <v>87</v>
      </c>
      <c r="AV179" s="15" t="s">
        <v>85</v>
      </c>
      <c r="AW179" s="15" t="s">
        <v>38</v>
      </c>
      <c r="AX179" s="15" t="s">
        <v>77</v>
      </c>
      <c r="AY179" s="256" t="s">
        <v>140</v>
      </c>
    </row>
    <row r="180" s="13" customFormat="1">
      <c r="A180" s="13"/>
      <c r="B180" s="225"/>
      <c r="C180" s="226"/>
      <c r="D180" s="219" t="s">
        <v>178</v>
      </c>
      <c r="E180" s="227" t="s">
        <v>75</v>
      </c>
      <c r="F180" s="228" t="s">
        <v>1387</v>
      </c>
      <c r="G180" s="226"/>
      <c r="H180" s="229">
        <v>466.81599999999997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178</v>
      </c>
      <c r="AU180" s="235" t="s">
        <v>87</v>
      </c>
      <c r="AV180" s="13" t="s">
        <v>87</v>
      </c>
      <c r="AW180" s="13" t="s">
        <v>38</v>
      </c>
      <c r="AX180" s="13" t="s">
        <v>77</v>
      </c>
      <c r="AY180" s="235" t="s">
        <v>140</v>
      </c>
    </row>
    <row r="181" s="16" customFormat="1">
      <c r="A181" s="16"/>
      <c r="B181" s="257"/>
      <c r="C181" s="258"/>
      <c r="D181" s="219" t="s">
        <v>178</v>
      </c>
      <c r="E181" s="259" t="s">
        <v>75</v>
      </c>
      <c r="F181" s="260" t="s">
        <v>254</v>
      </c>
      <c r="G181" s="258"/>
      <c r="H181" s="261">
        <v>466.81599999999997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7" t="s">
        <v>178</v>
      </c>
      <c r="AU181" s="267" t="s">
        <v>87</v>
      </c>
      <c r="AV181" s="16" t="s">
        <v>147</v>
      </c>
      <c r="AW181" s="16" t="s">
        <v>38</v>
      </c>
      <c r="AX181" s="16" t="s">
        <v>85</v>
      </c>
      <c r="AY181" s="267" t="s">
        <v>140</v>
      </c>
    </row>
    <row r="182" s="2" customFormat="1" ht="16.5" customHeight="1">
      <c r="A182" s="40"/>
      <c r="B182" s="41"/>
      <c r="C182" s="206" t="s">
        <v>282</v>
      </c>
      <c r="D182" s="206" t="s">
        <v>142</v>
      </c>
      <c r="E182" s="207" t="s">
        <v>1250</v>
      </c>
      <c r="F182" s="208" t="s">
        <v>1251</v>
      </c>
      <c r="G182" s="209" t="s">
        <v>218</v>
      </c>
      <c r="H182" s="210">
        <v>466.81599999999997</v>
      </c>
      <c r="I182" s="211"/>
      <c r="J182" s="212">
        <f>ROUND(I182*H182,2)</f>
        <v>0</v>
      </c>
      <c r="K182" s="208" t="s">
        <v>146</v>
      </c>
      <c r="L182" s="46"/>
      <c r="M182" s="213" t="s">
        <v>75</v>
      </c>
      <c r="N182" s="214" t="s">
        <v>47</v>
      </c>
      <c r="O182" s="86"/>
      <c r="P182" s="215">
        <f>O182*H182</f>
        <v>0</v>
      </c>
      <c r="Q182" s="215">
        <v>0.00060999999999999997</v>
      </c>
      <c r="R182" s="215">
        <f>Q182*H182</f>
        <v>0.28475775999999997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147</v>
      </c>
      <c r="AT182" s="217" t="s">
        <v>142</v>
      </c>
      <c r="AU182" s="217" t="s">
        <v>87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85</v>
      </c>
      <c r="BK182" s="218">
        <f>ROUND(I182*H182,2)</f>
        <v>0</v>
      </c>
      <c r="BL182" s="19" t="s">
        <v>147</v>
      </c>
      <c r="BM182" s="217" t="s">
        <v>1252</v>
      </c>
    </row>
    <row r="183" s="2" customFormat="1">
      <c r="A183" s="40"/>
      <c r="B183" s="41"/>
      <c r="C183" s="42"/>
      <c r="D183" s="219" t="s">
        <v>149</v>
      </c>
      <c r="E183" s="42"/>
      <c r="F183" s="220" t="s">
        <v>1253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149</v>
      </c>
      <c r="AU183" s="19" t="s">
        <v>87</v>
      </c>
    </row>
    <row r="184" s="15" customFormat="1">
      <c r="A184" s="15"/>
      <c r="B184" s="247"/>
      <c r="C184" s="248"/>
      <c r="D184" s="219" t="s">
        <v>178</v>
      </c>
      <c r="E184" s="249" t="s">
        <v>75</v>
      </c>
      <c r="F184" s="250" t="s">
        <v>1386</v>
      </c>
      <c r="G184" s="248"/>
      <c r="H184" s="249" t="s">
        <v>75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178</v>
      </c>
      <c r="AU184" s="256" t="s">
        <v>87</v>
      </c>
      <c r="AV184" s="15" t="s">
        <v>85</v>
      </c>
      <c r="AW184" s="15" t="s">
        <v>38</v>
      </c>
      <c r="AX184" s="15" t="s">
        <v>77</v>
      </c>
      <c r="AY184" s="256" t="s">
        <v>140</v>
      </c>
    </row>
    <row r="185" s="13" customFormat="1">
      <c r="A185" s="13"/>
      <c r="B185" s="225"/>
      <c r="C185" s="226"/>
      <c r="D185" s="219" t="s">
        <v>178</v>
      </c>
      <c r="E185" s="227" t="s">
        <v>75</v>
      </c>
      <c r="F185" s="228" t="s">
        <v>1387</v>
      </c>
      <c r="G185" s="226"/>
      <c r="H185" s="229">
        <v>466.81599999999997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178</v>
      </c>
      <c r="AU185" s="235" t="s">
        <v>87</v>
      </c>
      <c r="AV185" s="13" t="s">
        <v>87</v>
      </c>
      <c r="AW185" s="13" t="s">
        <v>38</v>
      </c>
      <c r="AX185" s="13" t="s">
        <v>77</v>
      </c>
      <c r="AY185" s="235" t="s">
        <v>140</v>
      </c>
    </row>
    <row r="186" s="16" customFormat="1">
      <c r="A186" s="16"/>
      <c r="B186" s="257"/>
      <c r="C186" s="258"/>
      <c r="D186" s="219" t="s">
        <v>178</v>
      </c>
      <c r="E186" s="259" t="s">
        <v>75</v>
      </c>
      <c r="F186" s="260" t="s">
        <v>254</v>
      </c>
      <c r="G186" s="258"/>
      <c r="H186" s="261">
        <v>466.81599999999997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7" t="s">
        <v>178</v>
      </c>
      <c r="AU186" s="267" t="s">
        <v>87</v>
      </c>
      <c r="AV186" s="16" t="s">
        <v>147</v>
      </c>
      <c r="AW186" s="16" t="s">
        <v>38</v>
      </c>
      <c r="AX186" s="16" t="s">
        <v>85</v>
      </c>
      <c r="AY186" s="267" t="s">
        <v>140</v>
      </c>
    </row>
    <row r="187" s="2" customFormat="1" ht="16.5" customHeight="1">
      <c r="A187" s="40"/>
      <c r="B187" s="41"/>
      <c r="C187" s="206" t="s">
        <v>287</v>
      </c>
      <c r="D187" s="206" t="s">
        <v>142</v>
      </c>
      <c r="E187" s="207" t="s">
        <v>1409</v>
      </c>
      <c r="F187" s="208" t="s">
        <v>1410</v>
      </c>
      <c r="G187" s="209" t="s">
        <v>218</v>
      </c>
      <c r="H187" s="210">
        <v>32.100000000000001</v>
      </c>
      <c r="I187" s="211"/>
      <c r="J187" s="212">
        <f>ROUND(I187*H187,2)</f>
        <v>0</v>
      </c>
      <c r="K187" s="208" t="s">
        <v>146</v>
      </c>
      <c r="L187" s="46"/>
      <c r="M187" s="213" t="s">
        <v>75</v>
      </c>
      <c r="N187" s="214" t="s">
        <v>47</v>
      </c>
      <c r="O187" s="86"/>
      <c r="P187" s="215">
        <f>O187*H187</f>
        <v>0</v>
      </c>
      <c r="Q187" s="215">
        <v>0.10362</v>
      </c>
      <c r="R187" s="215">
        <f>Q187*H187</f>
        <v>3.3262020000000003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147</v>
      </c>
      <c r="AT187" s="217" t="s">
        <v>142</v>
      </c>
      <c r="AU187" s="217" t="s">
        <v>87</v>
      </c>
      <c r="AY187" s="19" t="s">
        <v>140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85</v>
      </c>
      <c r="BK187" s="218">
        <f>ROUND(I187*H187,2)</f>
        <v>0</v>
      </c>
      <c r="BL187" s="19" t="s">
        <v>147</v>
      </c>
      <c r="BM187" s="217" t="s">
        <v>1411</v>
      </c>
    </row>
    <row r="188" s="2" customFormat="1">
      <c r="A188" s="40"/>
      <c r="B188" s="41"/>
      <c r="C188" s="42"/>
      <c r="D188" s="219" t="s">
        <v>149</v>
      </c>
      <c r="E188" s="42"/>
      <c r="F188" s="220" t="s">
        <v>1412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149</v>
      </c>
      <c r="AU188" s="19" t="s">
        <v>87</v>
      </c>
    </row>
    <row r="189" s="2" customFormat="1">
      <c r="A189" s="40"/>
      <c r="B189" s="41"/>
      <c r="C189" s="42"/>
      <c r="D189" s="219" t="s">
        <v>151</v>
      </c>
      <c r="E189" s="42"/>
      <c r="F189" s="224" t="s">
        <v>1413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151</v>
      </c>
      <c r="AU189" s="19" t="s">
        <v>87</v>
      </c>
    </row>
    <row r="190" s="13" customFormat="1">
      <c r="A190" s="13"/>
      <c r="B190" s="225"/>
      <c r="C190" s="226"/>
      <c r="D190" s="219" t="s">
        <v>178</v>
      </c>
      <c r="E190" s="227" t="s">
        <v>75</v>
      </c>
      <c r="F190" s="228" t="s">
        <v>1385</v>
      </c>
      <c r="G190" s="226"/>
      <c r="H190" s="229">
        <v>32.100000000000001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178</v>
      </c>
      <c r="AU190" s="235" t="s">
        <v>87</v>
      </c>
      <c r="AV190" s="13" t="s">
        <v>87</v>
      </c>
      <c r="AW190" s="13" t="s">
        <v>38</v>
      </c>
      <c r="AX190" s="13" t="s">
        <v>85</v>
      </c>
      <c r="AY190" s="235" t="s">
        <v>140</v>
      </c>
    </row>
    <row r="191" s="12" customFormat="1" ht="22.8" customHeight="1">
      <c r="A191" s="12"/>
      <c r="B191" s="190"/>
      <c r="C191" s="191"/>
      <c r="D191" s="192" t="s">
        <v>76</v>
      </c>
      <c r="E191" s="204" t="s">
        <v>210</v>
      </c>
      <c r="F191" s="204" t="s">
        <v>890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SUM(P192:P223)</f>
        <v>0</v>
      </c>
      <c r="Q191" s="198"/>
      <c r="R191" s="199">
        <f>SUM(R192:R223)</f>
        <v>14.335520000000001</v>
      </c>
      <c r="S191" s="198"/>
      <c r="T191" s="200">
        <f>SUM(T192:T223)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85</v>
      </c>
      <c r="AT191" s="202" t="s">
        <v>76</v>
      </c>
      <c r="AU191" s="202" t="s">
        <v>85</v>
      </c>
      <c r="AY191" s="201" t="s">
        <v>140</v>
      </c>
      <c r="BK191" s="203">
        <f>SUM(BK192:BK223)</f>
        <v>0</v>
      </c>
    </row>
    <row r="192" s="2" customFormat="1" ht="16.5" customHeight="1">
      <c r="A192" s="40"/>
      <c r="B192" s="41"/>
      <c r="C192" s="206" t="s">
        <v>7</v>
      </c>
      <c r="D192" s="206" t="s">
        <v>142</v>
      </c>
      <c r="E192" s="207" t="s">
        <v>1264</v>
      </c>
      <c r="F192" s="208" t="s">
        <v>1265</v>
      </c>
      <c r="G192" s="209" t="s">
        <v>145</v>
      </c>
      <c r="H192" s="210">
        <v>8</v>
      </c>
      <c r="I192" s="211"/>
      <c r="J192" s="212">
        <f>ROUND(I192*H192,2)</f>
        <v>0</v>
      </c>
      <c r="K192" s="208" t="s">
        <v>146</v>
      </c>
      <c r="L192" s="46"/>
      <c r="M192" s="213" t="s">
        <v>75</v>
      </c>
      <c r="N192" s="214" t="s">
        <v>47</v>
      </c>
      <c r="O192" s="86"/>
      <c r="P192" s="215">
        <f>O192*H192</f>
        <v>0</v>
      </c>
      <c r="Q192" s="215">
        <v>0.20219000000000001</v>
      </c>
      <c r="R192" s="215">
        <f>Q192*H192</f>
        <v>1.6175200000000001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147</v>
      </c>
      <c r="AT192" s="217" t="s">
        <v>142</v>
      </c>
      <c r="AU192" s="217" t="s">
        <v>87</v>
      </c>
      <c r="AY192" s="19" t="s">
        <v>140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147</v>
      </c>
      <c r="BM192" s="217" t="s">
        <v>1266</v>
      </c>
    </row>
    <row r="193" s="2" customFormat="1">
      <c r="A193" s="40"/>
      <c r="B193" s="41"/>
      <c r="C193" s="42"/>
      <c r="D193" s="219" t="s">
        <v>149</v>
      </c>
      <c r="E193" s="42"/>
      <c r="F193" s="220" t="s">
        <v>1267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149</v>
      </c>
      <c r="AU193" s="19" t="s">
        <v>87</v>
      </c>
    </row>
    <row r="194" s="2" customFormat="1">
      <c r="A194" s="40"/>
      <c r="B194" s="41"/>
      <c r="C194" s="42"/>
      <c r="D194" s="219" t="s">
        <v>151</v>
      </c>
      <c r="E194" s="42"/>
      <c r="F194" s="224" t="s">
        <v>1268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87</v>
      </c>
    </row>
    <row r="195" s="13" customFormat="1">
      <c r="A195" s="13"/>
      <c r="B195" s="225"/>
      <c r="C195" s="226"/>
      <c r="D195" s="219" t="s">
        <v>178</v>
      </c>
      <c r="E195" s="227" t="s">
        <v>75</v>
      </c>
      <c r="F195" s="228" t="s">
        <v>1395</v>
      </c>
      <c r="G195" s="226"/>
      <c r="H195" s="229">
        <v>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178</v>
      </c>
      <c r="AU195" s="235" t="s">
        <v>87</v>
      </c>
      <c r="AV195" s="13" t="s">
        <v>87</v>
      </c>
      <c r="AW195" s="13" t="s">
        <v>38</v>
      </c>
      <c r="AX195" s="13" t="s">
        <v>85</v>
      </c>
      <c r="AY195" s="235" t="s">
        <v>140</v>
      </c>
    </row>
    <row r="196" s="2" customFormat="1" ht="16.5" customHeight="1">
      <c r="A196" s="40"/>
      <c r="B196" s="41"/>
      <c r="C196" s="268" t="s">
        <v>299</v>
      </c>
      <c r="D196" s="268" t="s">
        <v>334</v>
      </c>
      <c r="E196" s="269" t="s">
        <v>1269</v>
      </c>
      <c r="F196" s="270" t="s">
        <v>1270</v>
      </c>
      <c r="G196" s="271" t="s">
        <v>145</v>
      </c>
      <c r="H196" s="272">
        <v>2</v>
      </c>
      <c r="I196" s="273"/>
      <c r="J196" s="274">
        <f>ROUND(I196*H196,2)</f>
        <v>0</v>
      </c>
      <c r="K196" s="270" t="s">
        <v>146</v>
      </c>
      <c r="L196" s="275"/>
      <c r="M196" s="276" t="s">
        <v>75</v>
      </c>
      <c r="N196" s="277" t="s">
        <v>47</v>
      </c>
      <c r="O196" s="86"/>
      <c r="P196" s="215">
        <f>O196*H196</f>
        <v>0</v>
      </c>
      <c r="Q196" s="215">
        <v>0.080000000000000002</v>
      </c>
      <c r="R196" s="215">
        <f>Q196*H196</f>
        <v>0.16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189</v>
      </c>
      <c r="AT196" s="217" t="s">
        <v>334</v>
      </c>
      <c r="AU196" s="217" t="s">
        <v>87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85</v>
      </c>
      <c r="BK196" s="218">
        <f>ROUND(I196*H196,2)</f>
        <v>0</v>
      </c>
      <c r="BL196" s="19" t="s">
        <v>147</v>
      </c>
      <c r="BM196" s="217" t="s">
        <v>1271</v>
      </c>
    </row>
    <row r="197" s="2" customFormat="1">
      <c r="A197" s="40"/>
      <c r="B197" s="41"/>
      <c r="C197" s="42"/>
      <c r="D197" s="219" t="s">
        <v>149</v>
      </c>
      <c r="E197" s="42"/>
      <c r="F197" s="220" t="s">
        <v>1270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149</v>
      </c>
      <c r="AU197" s="19" t="s">
        <v>87</v>
      </c>
    </row>
    <row r="198" s="13" customFormat="1">
      <c r="A198" s="13"/>
      <c r="B198" s="225"/>
      <c r="C198" s="226"/>
      <c r="D198" s="219" t="s">
        <v>178</v>
      </c>
      <c r="E198" s="227" t="s">
        <v>75</v>
      </c>
      <c r="F198" s="228" t="s">
        <v>1414</v>
      </c>
      <c r="G198" s="226"/>
      <c r="H198" s="229">
        <v>2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178</v>
      </c>
      <c r="AU198" s="235" t="s">
        <v>87</v>
      </c>
      <c r="AV198" s="13" t="s">
        <v>87</v>
      </c>
      <c r="AW198" s="13" t="s">
        <v>38</v>
      </c>
      <c r="AX198" s="13" t="s">
        <v>85</v>
      </c>
      <c r="AY198" s="235" t="s">
        <v>140</v>
      </c>
    </row>
    <row r="199" s="2" customFormat="1" ht="16.5" customHeight="1">
      <c r="A199" s="40"/>
      <c r="B199" s="41"/>
      <c r="C199" s="206" t="s">
        <v>306</v>
      </c>
      <c r="D199" s="206" t="s">
        <v>142</v>
      </c>
      <c r="E199" s="207" t="s">
        <v>1273</v>
      </c>
      <c r="F199" s="208" t="s">
        <v>1274</v>
      </c>
      <c r="G199" s="209" t="s">
        <v>145</v>
      </c>
      <c r="H199" s="210">
        <v>70</v>
      </c>
      <c r="I199" s="211"/>
      <c r="J199" s="212">
        <f>ROUND(I199*H199,2)</f>
        <v>0</v>
      </c>
      <c r="K199" s="208" t="s">
        <v>146</v>
      </c>
      <c r="L199" s="46"/>
      <c r="M199" s="213" t="s">
        <v>75</v>
      </c>
      <c r="N199" s="214" t="s">
        <v>47</v>
      </c>
      <c r="O199" s="86"/>
      <c r="P199" s="215">
        <f>O199*H199</f>
        <v>0</v>
      </c>
      <c r="Q199" s="215">
        <v>0.15540000000000001</v>
      </c>
      <c r="R199" s="215">
        <f>Q199*H199</f>
        <v>10.878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147</v>
      </c>
      <c r="AT199" s="217" t="s">
        <v>142</v>
      </c>
      <c r="AU199" s="217" t="s">
        <v>87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147</v>
      </c>
      <c r="BM199" s="217" t="s">
        <v>1275</v>
      </c>
    </row>
    <row r="200" s="2" customFormat="1">
      <c r="A200" s="40"/>
      <c r="B200" s="41"/>
      <c r="C200" s="42"/>
      <c r="D200" s="219" t="s">
        <v>149</v>
      </c>
      <c r="E200" s="42"/>
      <c r="F200" s="220" t="s">
        <v>1276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149</v>
      </c>
      <c r="AU200" s="19" t="s">
        <v>87</v>
      </c>
    </row>
    <row r="201" s="2" customFormat="1">
      <c r="A201" s="40"/>
      <c r="B201" s="41"/>
      <c r="C201" s="42"/>
      <c r="D201" s="219" t="s">
        <v>151</v>
      </c>
      <c r="E201" s="42"/>
      <c r="F201" s="224" t="s">
        <v>1268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151</v>
      </c>
      <c r="AU201" s="19" t="s">
        <v>87</v>
      </c>
    </row>
    <row r="202" s="13" customFormat="1">
      <c r="A202" s="13"/>
      <c r="B202" s="225"/>
      <c r="C202" s="226"/>
      <c r="D202" s="219" t="s">
        <v>178</v>
      </c>
      <c r="E202" s="227" t="s">
        <v>75</v>
      </c>
      <c r="F202" s="228" t="s">
        <v>1396</v>
      </c>
      <c r="G202" s="226"/>
      <c r="H202" s="229">
        <v>70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178</v>
      </c>
      <c r="AU202" s="235" t="s">
        <v>87</v>
      </c>
      <c r="AV202" s="13" t="s">
        <v>87</v>
      </c>
      <c r="AW202" s="13" t="s">
        <v>38</v>
      </c>
      <c r="AX202" s="13" t="s">
        <v>85</v>
      </c>
      <c r="AY202" s="235" t="s">
        <v>140</v>
      </c>
    </row>
    <row r="203" s="2" customFormat="1" ht="16.5" customHeight="1">
      <c r="A203" s="40"/>
      <c r="B203" s="41"/>
      <c r="C203" s="268" t="s">
        <v>314</v>
      </c>
      <c r="D203" s="268" t="s">
        <v>334</v>
      </c>
      <c r="E203" s="269" t="s">
        <v>1269</v>
      </c>
      <c r="F203" s="270" t="s">
        <v>1270</v>
      </c>
      <c r="G203" s="271" t="s">
        <v>145</v>
      </c>
      <c r="H203" s="272">
        <v>21</v>
      </c>
      <c r="I203" s="273"/>
      <c r="J203" s="274">
        <f>ROUND(I203*H203,2)</f>
        <v>0</v>
      </c>
      <c r="K203" s="270" t="s">
        <v>146</v>
      </c>
      <c r="L203" s="275"/>
      <c r="M203" s="276" t="s">
        <v>75</v>
      </c>
      <c r="N203" s="277" t="s">
        <v>47</v>
      </c>
      <c r="O203" s="86"/>
      <c r="P203" s="215">
        <f>O203*H203</f>
        <v>0</v>
      </c>
      <c r="Q203" s="215">
        <v>0.080000000000000002</v>
      </c>
      <c r="R203" s="215">
        <f>Q203*H203</f>
        <v>1.6799999999999999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189</v>
      </c>
      <c r="AT203" s="217" t="s">
        <v>334</v>
      </c>
      <c r="AU203" s="217" t="s">
        <v>87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147</v>
      </c>
      <c r="BM203" s="217" t="s">
        <v>1277</v>
      </c>
    </row>
    <row r="204" s="2" customFormat="1">
      <c r="A204" s="40"/>
      <c r="B204" s="41"/>
      <c r="C204" s="42"/>
      <c r="D204" s="219" t="s">
        <v>149</v>
      </c>
      <c r="E204" s="42"/>
      <c r="F204" s="220" t="s">
        <v>1270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149</v>
      </c>
      <c r="AU204" s="19" t="s">
        <v>87</v>
      </c>
    </row>
    <row r="205" s="13" customFormat="1">
      <c r="A205" s="13"/>
      <c r="B205" s="225"/>
      <c r="C205" s="226"/>
      <c r="D205" s="219" t="s">
        <v>178</v>
      </c>
      <c r="E205" s="227" t="s">
        <v>75</v>
      </c>
      <c r="F205" s="228" t="s">
        <v>1278</v>
      </c>
      <c r="G205" s="226"/>
      <c r="H205" s="229">
        <v>21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178</v>
      </c>
      <c r="AU205" s="235" t="s">
        <v>87</v>
      </c>
      <c r="AV205" s="13" t="s">
        <v>87</v>
      </c>
      <c r="AW205" s="13" t="s">
        <v>38</v>
      </c>
      <c r="AX205" s="13" t="s">
        <v>85</v>
      </c>
      <c r="AY205" s="235" t="s">
        <v>140</v>
      </c>
    </row>
    <row r="206" s="2" customFormat="1" ht="16.5" customHeight="1">
      <c r="A206" s="40"/>
      <c r="B206" s="41"/>
      <c r="C206" s="206" t="s">
        <v>321</v>
      </c>
      <c r="D206" s="206" t="s">
        <v>142</v>
      </c>
      <c r="E206" s="207" t="s">
        <v>1295</v>
      </c>
      <c r="F206" s="208" t="s">
        <v>1296</v>
      </c>
      <c r="G206" s="209" t="s">
        <v>145</v>
      </c>
      <c r="H206" s="210">
        <v>106.8</v>
      </c>
      <c r="I206" s="211"/>
      <c r="J206" s="212">
        <f>ROUND(I206*H206,2)</f>
        <v>0</v>
      </c>
      <c r="K206" s="208" t="s">
        <v>146</v>
      </c>
      <c r="L206" s="46"/>
      <c r="M206" s="213" t="s">
        <v>75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147</v>
      </c>
      <c r="AT206" s="217" t="s">
        <v>142</v>
      </c>
      <c r="AU206" s="217" t="s">
        <v>87</v>
      </c>
      <c r="AY206" s="19" t="s">
        <v>140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85</v>
      </c>
      <c r="BK206" s="218">
        <f>ROUND(I206*H206,2)</f>
        <v>0</v>
      </c>
      <c r="BL206" s="19" t="s">
        <v>147</v>
      </c>
      <c r="BM206" s="217" t="s">
        <v>1297</v>
      </c>
    </row>
    <row r="207" s="2" customFormat="1">
      <c r="A207" s="40"/>
      <c r="B207" s="41"/>
      <c r="C207" s="42"/>
      <c r="D207" s="219" t="s">
        <v>149</v>
      </c>
      <c r="E207" s="42"/>
      <c r="F207" s="220" t="s">
        <v>1298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149</v>
      </c>
      <c r="AU207" s="19" t="s">
        <v>87</v>
      </c>
    </row>
    <row r="208" s="2" customFormat="1">
      <c r="A208" s="40"/>
      <c r="B208" s="41"/>
      <c r="C208" s="42"/>
      <c r="D208" s="219" t="s">
        <v>151</v>
      </c>
      <c r="E208" s="42"/>
      <c r="F208" s="224" t="s">
        <v>1294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151</v>
      </c>
      <c r="AU208" s="19" t="s">
        <v>87</v>
      </c>
    </row>
    <row r="209" s="15" customFormat="1">
      <c r="A209" s="15"/>
      <c r="B209" s="247"/>
      <c r="C209" s="248"/>
      <c r="D209" s="219" t="s">
        <v>178</v>
      </c>
      <c r="E209" s="249" t="s">
        <v>75</v>
      </c>
      <c r="F209" s="250" t="s">
        <v>1415</v>
      </c>
      <c r="G209" s="248"/>
      <c r="H209" s="249" t="s">
        <v>75</v>
      </c>
      <c r="I209" s="251"/>
      <c r="J209" s="248"/>
      <c r="K209" s="248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178</v>
      </c>
      <c r="AU209" s="256" t="s">
        <v>87</v>
      </c>
      <c r="AV209" s="15" t="s">
        <v>85</v>
      </c>
      <c r="AW209" s="15" t="s">
        <v>38</v>
      </c>
      <c r="AX209" s="15" t="s">
        <v>77</v>
      </c>
      <c r="AY209" s="256" t="s">
        <v>140</v>
      </c>
    </row>
    <row r="210" s="15" customFormat="1">
      <c r="A210" s="15"/>
      <c r="B210" s="247"/>
      <c r="C210" s="248"/>
      <c r="D210" s="219" t="s">
        <v>178</v>
      </c>
      <c r="E210" s="249" t="s">
        <v>75</v>
      </c>
      <c r="F210" s="250" t="s">
        <v>1300</v>
      </c>
      <c r="G210" s="248"/>
      <c r="H210" s="249" t="s">
        <v>75</v>
      </c>
      <c r="I210" s="251"/>
      <c r="J210" s="248"/>
      <c r="K210" s="248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178</v>
      </c>
      <c r="AU210" s="256" t="s">
        <v>87</v>
      </c>
      <c r="AV210" s="15" t="s">
        <v>85</v>
      </c>
      <c r="AW210" s="15" t="s">
        <v>38</v>
      </c>
      <c r="AX210" s="15" t="s">
        <v>77</v>
      </c>
      <c r="AY210" s="256" t="s">
        <v>140</v>
      </c>
    </row>
    <row r="211" s="13" customFormat="1">
      <c r="A211" s="13"/>
      <c r="B211" s="225"/>
      <c r="C211" s="226"/>
      <c r="D211" s="219" t="s">
        <v>178</v>
      </c>
      <c r="E211" s="227" t="s">
        <v>75</v>
      </c>
      <c r="F211" s="228" t="s">
        <v>1416</v>
      </c>
      <c r="G211" s="226"/>
      <c r="H211" s="229">
        <v>106.8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178</v>
      </c>
      <c r="AU211" s="235" t="s">
        <v>87</v>
      </c>
      <c r="AV211" s="13" t="s">
        <v>87</v>
      </c>
      <c r="AW211" s="13" t="s">
        <v>38</v>
      </c>
      <c r="AX211" s="13" t="s">
        <v>77</v>
      </c>
      <c r="AY211" s="235" t="s">
        <v>140</v>
      </c>
    </row>
    <row r="212" s="14" customFormat="1">
      <c r="A212" s="14"/>
      <c r="B212" s="236"/>
      <c r="C212" s="237"/>
      <c r="D212" s="219" t="s">
        <v>178</v>
      </c>
      <c r="E212" s="238" t="s">
        <v>75</v>
      </c>
      <c r="F212" s="239" t="s">
        <v>180</v>
      </c>
      <c r="G212" s="237"/>
      <c r="H212" s="240">
        <v>106.8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178</v>
      </c>
      <c r="AU212" s="246" t="s">
        <v>87</v>
      </c>
      <c r="AV212" s="14" t="s">
        <v>157</v>
      </c>
      <c r="AW212" s="14" t="s">
        <v>38</v>
      </c>
      <c r="AX212" s="14" t="s">
        <v>77</v>
      </c>
      <c r="AY212" s="246" t="s">
        <v>140</v>
      </c>
    </row>
    <row r="213" s="16" customFormat="1">
      <c r="A213" s="16"/>
      <c r="B213" s="257"/>
      <c r="C213" s="258"/>
      <c r="D213" s="219" t="s">
        <v>178</v>
      </c>
      <c r="E213" s="259" t="s">
        <v>75</v>
      </c>
      <c r="F213" s="260" t="s">
        <v>254</v>
      </c>
      <c r="G213" s="258"/>
      <c r="H213" s="261">
        <v>106.8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7" t="s">
        <v>178</v>
      </c>
      <c r="AU213" s="267" t="s">
        <v>87</v>
      </c>
      <c r="AV213" s="16" t="s">
        <v>147</v>
      </c>
      <c r="AW213" s="16" t="s">
        <v>38</v>
      </c>
      <c r="AX213" s="16" t="s">
        <v>85</v>
      </c>
      <c r="AY213" s="267" t="s">
        <v>140</v>
      </c>
    </row>
    <row r="214" s="2" customFormat="1" ht="16.5" customHeight="1">
      <c r="A214" s="40"/>
      <c r="B214" s="41"/>
      <c r="C214" s="206" t="s">
        <v>333</v>
      </c>
      <c r="D214" s="206" t="s">
        <v>142</v>
      </c>
      <c r="E214" s="207" t="s">
        <v>1322</v>
      </c>
      <c r="F214" s="208" t="s">
        <v>1323</v>
      </c>
      <c r="G214" s="209" t="s">
        <v>145</v>
      </c>
      <c r="H214" s="210">
        <v>55</v>
      </c>
      <c r="I214" s="211"/>
      <c r="J214" s="212">
        <f>ROUND(I214*H214,2)</f>
        <v>0</v>
      </c>
      <c r="K214" s="208" t="s">
        <v>146</v>
      </c>
      <c r="L214" s="46"/>
      <c r="M214" s="213" t="s">
        <v>75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147</v>
      </c>
      <c r="AT214" s="217" t="s">
        <v>142</v>
      </c>
      <c r="AU214" s="217" t="s">
        <v>87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147</v>
      </c>
      <c r="BM214" s="217" t="s">
        <v>1324</v>
      </c>
    </row>
    <row r="215" s="2" customFormat="1">
      <c r="A215" s="40"/>
      <c r="B215" s="41"/>
      <c r="C215" s="42"/>
      <c r="D215" s="219" t="s">
        <v>149</v>
      </c>
      <c r="E215" s="42"/>
      <c r="F215" s="220" t="s">
        <v>1325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149</v>
      </c>
      <c r="AU215" s="19" t="s">
        <v>87</v>
      </c>
    </row>
    <row r="216" s="2" customFormat="1">
      <c r="A216" s="40"/>
      <c r="B216" s="41"/>
      <c r="C216" s="42"/>
      <c r="D216" s="219" t="s">
        <v>151</v>
      </c>
      <c r="E216" s="42"/>
      <c r="F216" s="224" t="s">
        <v>1326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151</v>
      </c>
      <c r="AU216" s="19" t="s">
        <v>87</v>
      </c>
    </row>
    <row r="217" s="13" customFormat="1">
      <c r="A217" s="13"/>
      <c r="B217" s="225"/>
      <c r="C217" s="226"/>
      <c r="D217" s="219" t="s">
        <v>178</v>
      </c>
      <c r="E217" s="227" t="s">
        <v>75</v>
      </c>
      <c r="F217" s="228" t="s">
        <v>1417</v>
      </c>
      <c r="G217" s="226"/>
      <c r="H217" s="229">
        <v>49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178</v>
      </c>
      <c r="AU217" s="235" t="s">
        <v>87</v>
      </c>
      <c r="AV217" s="13" t="s">
        <v>87</v>
      </c>
      <c r="AW217" s="13" t="s">
        <v>38</v>
      </c>
      <c r="AX217" s="13" t="s">
        <v>77</v>
      </c>
      <c r="AY217" s="235" t="s">
        <v>140</v>
      </c>
    </row>
    <row r="218" s="13" customFormat="1">
      <c r="A218" s="13"/>
      <c r="B218" s="225"/>
      <c r="C218" s="226"/>
      <c r="D218" s="219" t="s">
        <v>178</v>
      </c>
      <c r="E218" s="227" t="s">
        <v>75</v>
      </c>
      <c r="F218" s="228" t="s">
        <v>1418</v>
      </c>
      <c r="G218" s="226"/>
      <c r="H218" s="229">
        <v>6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178</v>
      </c>
      <c r="AU218" s="235" t="s">
        <v>87</v>
      </c>
      <c r="AV218" s="13" t="s">
        <v>87</v>
      </c>
      <c r="AW218" s="13" t="s">
        <v>38</v>
      </c>
      <c r="AX218" s="13" t="s">
        <v>77</v>
      </c>
      <c r="AY218" s="235" t="s">
        <v>140</v>
      </c>
    </row>
    <row r="219" s="16" customFormat="1">
      <c r="A219" s="16"/>
      <c r="B219" s="257"/>
      <c r="C219" s="258"/>
      <c r="D219" s="219" t="s">
        <v>178</v>
      </c>
      <c r="E219" s="259" t="s">
        <v>75</v>
      </c>
      <c r="F219" s="260" t="s">
        <v>254</v>
      </c>
      <c r="G219" s="258"/>
      <c r="H219" s="261">
        <v>55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7" t="s">
        <v>178</v>
      </c>
      <c r="AU219" s="267" t="s">
        <v>87</v>
      </c>
      <c r="AV219" s="16" t="s">
        <v>147</v>
      </c>
      <c r="AW219" s="16" t="s">
        <v>38</v>
      </c>
      <c r="AX219" s="16" t="s">
        <v>85</v>
      </c>
      <c r="AY219" s="267" t="s">
        <v>140</v>
      </c>
    </row>
    <row r="220" s="2" customFormat="1" ht="16.5" customHeight="1">
      <c r="A220" s="40"/>
      <c r="B220" s="41"/>
      <c r="C220" s="206" t="s">
        <v>339</v>
      </c>
      <c r="D220" s="206" t="s">
        <v>142</v>
      </c>
      <c r="E220" s="207" t="s">
        <v>1419</v>
      </c>
      <c r="F220" s="208" t="s">
        <v>1420</v>
      </c>
      <c r="G220" s="209" t="s">
        <v>218</v>
      </c>
      <c r="H220" s="210">
        <v>32.100000000000001</v>
      </c>
      <c r="I220" s="211"/>
      <c r="J220" s="212">
        <f>ROUND(I220*H220,2)</f>
        <v>0</v>
      </c>
      <c r="K220" s="208" t="s">
        <v>146</v>
      </c>
      <c r="L220" s="46"/>
      <c r="M220" s="213" t="s">
        <v>75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147</v>
      </c>
      <c r="AT220" s="217" t="s">
        <v>142</v>
      </c>
      <c r="AU220" s="217" t="s">
        <v>87</v>
      </c>
      <c r="AY220" s="19" t="s">
        <v>140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85</v>
      </c>
      <c r="BK220" s="218">
        <f>ROUND(I220*H220,2)</f>
        <v>0</v>
      </c>
      <c r="BL220" s="19" t="s">
        <v>147</v>
      </c>
      <c r="BM220" s="217" t="s">
        <v>1421</v>
      </c>
    </row>
    <row r="221" s="2" customFormat="1">
      <c r="A221" s="40"/>
      <c r="B221" s="41"/>
      <c r="C221" s="42"/>
      <c r="D221" s="219" t="s">
        <v>149</v>
      </c>
      <c r="E221" s="42"/>
      <c r="F221" s="220" t="s">
        <v>1422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149</v>
      </c>
      <c r="AU221" s="19" t="s">
        <v>87</v>
      </c>
    </row>
    <row r="222" s="2" customFormat="1">
      <c r="A222" s="40"/>
      <c r="B222" s="41"/>
      <c r="C222" s="42"/>
      <c r="D222" s="219" t="s">
        <v>151</v>
      </c>
      <c r="E222" s="42"/>
      <c r="F222" s="224" t="s">
        <v>1326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87</v>
      </c>
    </row>
    <row r="223" s="13" customFormat="1">
      <c r="A223" s="13"/>
      <c r="B223" s="225"/>
      <c r="C223" s="226"/>
      <c r="D223" s="219" t="s">
        <v>178</v>
      </c>
      <c r="E223" s="227" t="s">
        <v>75</v>
      </c>
      <c r="F223" s="228" t="s">
        <v>1385</v>
      </c>
      <c r="G223" s="226"/>
      <c r="H223" s="229">
        <v>32.100000000000001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178</v>
      </c>
      <c r="AU223" s="235" t="s">
        <v>87</v>
      </c>
      <c r="AV223" s="13" t="s">
        <v>87</v>
      </c>
      <c r="AW223" s="13" t="s">
        <v>38</v>
      </c>
      <c r="AX223" s="13" t="s">
        <v>85</v>
      </c>
      <c r="AY223" s="235" t="s">
        <v>140</v>
      </c>
    </row>
    <row r="224" s="12" customFormat="1" ht="22.8" customHeight="1">
      <c r="A224" s="12"/>
      <c r="B224" s="190"/>
      <c r="C224" s="191"/>
      <c r="D224" s="192" t="s">
        <v>76</v>
      </c>
      <c r="E224" s="204" t="s">
        <v>908</v>
      </c>
      <c r="F224" s="204" t="s">
        <v>909</v>
      </c>
      <c r="G224" s="191"/>
      <c r="H224" s="191"/>
      <c r="I224" s="194"/>
      <c r="J224" s="205">
        <f>BK224</f>
        <v>0</v>
      </c>
      <c r="K224" s="191"/>
      <c r="L224" s="196"/>
      <c r="M224" s="197"/>
      <c r="N224" s="198"/>
      <c r="O224" s="198"/>
      <c r="P224" s="199">
        <f>SUM(P225:P257)</f>
        <v>0</v>
      </c>
      <c r="Q224" s="198"/>
      <c r="R224" s="199">
        <f>SUM(R225:R257)</f>
        <v>0</v>
      </c>
      <c r="S224" s="198"/>
      <c r="T224" s="200">
        <f>SUM(T225:T257)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85</v>
      </c>
      <c r="AT224" s="202" t="s">
        <v>76</v>
      </c>
      <c r="AU224" s="202" t="s">
        <v>85</v>
      </c>
      <c r="AY224" s="201" t="s">
        <v>140</v>
      </c>
      <c r="BK224" s="203">
        <f>SUM(BK225:BK257)</f>
        <v>0</v>
      </c>
    </row>
    <row r="225" s="2" customFormat="1" ht="16.5" customHeight="1">
      <c r="A225" s="40"/>
      <c r="B225" s="41"/>
      <c r="C225" s="206" t="s">
        <v>341</v>
      </c>
      <c r="D225" s="206" t="s">
        <v>142</v>
      </c>
      <c r="E225" s="207" t="s">
        <v>1329</v>
      </c>
      <c r="F225" s="208" t="s">
        <v>1330</v>
      </c>
      <c r="G225" s="209" t="s">
        <v>309</v>
      </c>
      <c r="H225" s="210">
        <v>275.23000000000002</v>
      </c>
      <c r="I225" s="211"/>
      <c r="J225" s="212">
        <f>ROUND(I225*H225,2)</f>
        <v>0</v>
      </c>
      <c r="K225" s="208" t="s">
        <v>146</v>
      </c>
      <c r="L225" s="46"/>
      <c r="M225" s="213" t="s">
        <v>75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147</v>
      </c>
      <c r="AT225" s="217" t="s">
        <v>142</v>
      </c>
      <c r="AU225" s="217" t="s">
        <v>87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85</v>
      </c>
      <c r="BK225" s="218">
        <f>ROUND(I225*H225,2)</f>
        <v>0</v>
      </c>
      <c r="BL225" s="19" t="s">
        <v>147</v>
      </c>
      <c r="BM225" s="217" t="s">
        <v>1331</v>
      </c>
    </row>
    <row r="226" s="2" customFormat="1">
      <c r="A226" s="40"/>
      <c r="B226" s="41"/>
      <c r="C226" s="42"/>
      <c r="D226" s="219" t="s">
        <v>149</v>
      </c>
      <c r="E226" s="42"/>
      <c r="F226" s="220" t="s">
        <v>1332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149</v>
      </c>
      <c r="AU226" s="19" t="s">
        <v>87</v>
      </c>
    </row>
    <row r="227" s="2" customFormat="1">
      <c r="A227" s="40"/>
      <c r="B227" s="41"/>
      <c r="C227" s="42"/>
      <c r="D227" s="219" t="s">
        <v>151</v>
      </c>
      <c r="E227" s="42"/>
      <c r="F227" s="224" t="s">
        <v>1333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151</v>
      </c>
      <c r="AU227" s="19" t="s">
        <v>87</v>
      </c>
    </row>
    <row r="228" s="13" customFormat="1">
      <c r="A228" s="13"/>
      <c r="B228" s="225"/>
      <c r="C228" s="226"/>
      <c r="D228" s="219" t="s">
        <v>178</v>
      </c>
      <c r="E228" s="227" t="s">
        <v>75</v>
      </c>
      <c r="F228" s="228" t="s">
        <v>1423</v>
      </c>
      <c r="G228" s="226"/>
      <c r="H228" s="229">
        <v>155.72499999999999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178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140</v>
      </c>
    </row>
    <row r="229" s="13" customFormat="1">
      <c r="A229" s="13"/>
      <c r="B229" s="225"/>
      <c r="C229" s="226"/>
      <c r="D229" s="219" t="s">
        <v>178</v>
      </c>
      <c r="E229" s="227" t="s">
        <v>75</v>
      </c>
      <c r="F229" s="228" t="s">
        <v>1424</v>
      </c>
      <c r="G229" s="226"/>
      <c r="H229" s="229">
        <v>119.505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178</v>
      </c>
      <c r="AU229" s="235" t="s">
        <v>87</v>
      </c>
      <c r="AV229" s="13" t="s">
        <v>87</v>
      </c>
      <c r="AW229" s="13" t="s">
        <v>38</v>
      </c>
      <c r="AX229" s="13" t="s">
        <v>77</v>
      </c>
      <c r="AY229" s="235" t="s">
        <v>140</v>
      </c>
    </row>
    <row r="230" s="16" customFormat="1">
      <c r="A230" s="16"/>
      <c r="B230" s="257"/>
      <c r="C230" s="258"/>
      <c r="D230" s="219" t="s">
        <v>178</v>
      </c>
      <c r="E230" s="259" t="s">
        <v>75</v>
      </c>
      <c r="F230" s="260" t="s">
        <v>254</v>
      </c>
      <c r="G230" s="258"/>
      <c r="H230" s="261">
        <v>275.23000000000002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67" t="s">
        <v>178</v>
      </c>
      <c r="AU230" s="267" t="s">
        <v>87</v>
      </c>
      <c r="AV230" s="16" t="s">
        <v>147</v>
      </c>
      <c r="AW230" s="16" t="s">
        <v>38</v>
      </c>
      <c r="AX230" s="16" t="s">
        <v>85</v>
      </c>
      <c r="AY230" s="267" t="s">
        <v>140</v>
      </c>
    </row>
    <row r="231" s="15" customFormat="1">
      <c r="A231" s="15"/>
      <c r="B231" s="247"/>
      <c r="C231" s="248"/>
      <c r="D231" s="219" t="s">
        <v>178</v>
      </c>
      <c r="E231" s="249" t="s">
        <v>75</v>
      </c>
      <c r="F231" s="250" t="s">
        <v>1336</v>
      </c>
      <c r="G231" s="248"/>
      <c r="H231" s="249" t="s">
        <v>75</v>
      </c>
      <c r="I231" s="251"/>
      <c r="J231" s="248"/>
      <c r="K231" s="248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178</v>
      </c>
      <c r="AU231" s="256" t="s">
        <v>87</v>
      </c>
      <c r="AV231" s="15" t="s">
        <v>85</v>
      </c>
      <c r="AW231" s="15" t="s">
        <v>38</v>
      </c>
      <c r="AX231" s="15" t="s">
        <v>77</v>
      </c>
      <c r="AY231" s="256" t="s">
        <v>140</v>
      </c>
    </row>
    <row r="232" s="2" customFormat="1" ht="16.5" customHeight="1">
      <c r="A232" s="40"/>
      <c r="B232" s="41"/>
      <c r="C232" s="206" t="s">
        <v>355</v>
      </c>
      <c r="D232" s="206" t="s">
        <v>142</v>
      </c>
      <c r="E232" s="207" t="s">
        <v>1337</v>
      </c>
      <c r="F232" s="208" t="s">
        <v>1338</v>
      </c>
      <c r="G232" s="209" t="s">
        <v>309</v>
      </c>
      <c r="H232" s="210">
        <v>1376.1500000000001</v>
      </c>
      <c r="I232" s="211"/>
      <c r="J232" s="212">
        <f>ROUND(I232*H232,2)</f>
        <v>0</v>
      </c>
      <c r="K232" s="208" t="s">
        <v>146</v>
      </c>
      <c r="L232" s="46"/>
      <c r="M232" s="213" t="s">
        <v>75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147</v>
      </c>
      <c r="AT232" s="217" t="s">
        <v>142</v>
      </c>
      <c r="AU232" s="217" t="s">
        <v>87</v>
      </c>
      <c r="AY232" s="19" t="s">
        <v>140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85</v>
      </c>
      <c r="BK232" s="218">
        <f>ROUND(I232*H232,2)</f>
        <v>0</v>
      </c>
      <c r="BL232" s="19" t="s">
        <v>147</v>
      </c>
      <c r="BM232" s="217" t="s">
        <v>1339</v>
      </c>
    </row>
    <row r="233" s="2" customFormat="1">
      <c r="A233" s="40"/>
      <c r="B233" s="41"/>
      <c r="C233" s="42"/>
      <c r="D233" s="219" t="s">
        <v>149</v>
      </c>
      <c r="E233" s="42"/>
      <c r="F233" s="220" t="s">
        <v>1340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149</v>
      </c>
      <c r="AU233" s="19" t="s">
        <v>87</v>
      </c>
    </row>
    <row r="234" s="2" customFormat="1">
      <c r="A234" s="40"/>
      <c r="B234" s="41"/>
      <c r="C234" s="42"/>
      <c r="D234" s="219" t="s">
        <v>151</v>
      </c>
      <c r="E234" s="42"/>
      <c r="F234" s="224" t="s">
        <v>1333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151</v>
      </c>
      <c r="AU234" s="19" t="s">
        <v>87</v>
      </c>
    </row>
    <row r="235" s="13" customFormat="1">
      <c r="A235" s="13"/>
      <c r="B235" s="225"/>
      <c r="C235" s="226"/>
      <c r="D235" s="219" t="s">
        <v>178</v>
      </c>
      <c r="E235" s="227" t="s">
        <v>75</v>
      </c>
      <c r="F235" s="228" t="s">
        <v>1425</v>
      </c>
      <c r="G235" s="226"/>
      <c r="H235" s="229">
        <v>1376.1500000000001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178</v>
      </c>
      <c r="AU235" s="235" t="s">
        <v>87</v>
      </c>
      <c r="AV235" s="13" t="s">
        <v>87</v>
      </c>
      <c r="AW235" s="13" t="s">
        <v>38</v>
      </c>
      <c r="AX235" s="13" t="s">
        <v>85</v>
      </c>
      <c r="AY235" s="235" t="s">
        <v>140</v>
      </c>
    </row>
    <row r="236" s="2" customFormat="1" ht="16.5" customHeight="1">
      <c r="A236" s="40"/>
      <c r="B236" s="41"/>
      <c r="C236" s="206" t="s">
        <v>360</v>
      </c>
      <c r="D236" s="206" t="s">
        <v>142</v>
      </c>
      <c r="E236" s="207" t="s">
        <v>1342</v>
      </c>
      <c r="F236" s="208" t="s">
        <v>1343</v>
      </c>
      <c r="G236" s="209" t="s">
        <v>309</v>
      </c>
      <c r="H236" s="210">
        <v>821.596</v>
      </c>
      <c r="I236" s="211"/>
      <c r="J236" s="212">
        <f>ROUND(I236*H236,2)</f>
        <v>0</v>
      </c>
      <c r="K236" s="208" t="s">
        <v>146</v>
      </c>
      <c r="L236" s="46"/>
      <c r="M236" s="213" t="s">
        <v>75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147</v>
      </c>
      <c r="AT236" s="217" t="s">
        <v>142</v>
      </c>
      <c r="AU236" s="217" t="s">
        <v>87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147</v>
      </c>
      <c r="BM236" s="217" t="s">
        <v>1344</v>
      </c>
    </row>
    <row r="237" s="2" customFormat="1">
      <c r="A237" s="40"/>
      <c r="B237" s="41"/>
      <c r="C237" s="42"/>
      <c r="D237" s="219" t="s">
        <v>149</v>
      </c>
      <c r="E237" s="42"/>
      <c r="F237" s="220" t="s">
        <v>1345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149</v>
      </c>
      <c r="AU237" s="19" t="s">
        <v>87</v>
      </c>
    </row>
    <row r="238" s="2" customFormat="1">
      <c r="A238" s="40"/>
      <c r="B238" s="41"/>
      <c r="C238" s="42"/>
      <c r="D238" s="219" t="s">
        <v>151</v>
      </c>
      <c r="E238" s="42"/>
      <c r="F238" s="224" t="s">
        <v>1333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87</v>
      </c>
    </row>
    <row r="239" s="13" customFormat="1">
      <c r="A239" s="13"/>
      <c r="B239" s="225"/>
      <c r="C239" s="226"/>
      <c r="D239" s="219" t="s">
        <v>178</v>
      </c>
      <c r="E239" s="227" t="s">
        <v>75</v>
      </c>
      <c r="F239" s="228" t="s">
        <v>1426</v>
      </c>
      <c r="G239" s="226"/>
      <c r="H239" s="229">
        <v>821.596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178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140</v>
      </c>
    </row>
    <row r="240" s="16" customFormat="1">
      <c r="A240" s="16"/>
      <c r="B240" s="257"/>
      <c r="C240" s="258"/>
      <c r="D240" s="219" t="s">
        <v>178</v>
      </c>
      <c r="E240" s="259" t="s">
        <v>75</v>
      </c>
      <c r="F240" s="260" t="s">
        <v>254</v>
      </c>
      <c r="G240" s="258"/>
      <c r="H240" s="261">
        <v>821.596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7" t="s">
        <v>178</v>
      </c>
      <c r="AU240" s="267" t="s">
        <v>87</v>
      </c>
      <c r="AV240" s="16" t="s">
        <v>147</v>
      </c>
      <c r="AW240" s="16" t="s">
        <v>38</v>
      </c>
      <c r="AX240" s="16" t="s">
        <v>85</v>
      </c>
      <c r="AY240" s="267" t="s">
        <v>140</v>
      </c>
    </row>
    <row r="241" s="15" customFormat="1">
      <c r="A241" s="15"/>
      <c r="B241" s="247"/>
      <c r="C241" s="248"/>
      <c r="D241" s="219" t="s">
        <v>178</v>
      </c>
      <c r="E241" s="249" t="s">
        <v>75</v>
      </c>
      <c r="F241" s="250" t="s">
        <v>1120</v>
      </c>
      <c r="G241" s="248"/>
      <c r="H241" s="249" t="s">
        <v>75</v>
      </c>
      <c r="I241" s="251"/>
      <c r="J241" s="248"/>
      <c r="K241" s="248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178</v>
      </c>
      <c r="AU241" s="256" t="s">
        <v>87</v>
      </c>
      <c r="AV241" s="15" t="s">
        <v>85</v>
      </c>
      <c r="AW241" s="15" t="s">
        <v>38</v>
      </c>
      <c r="AX241" s="15" t="s">
        <v>77</v>
      </c>
      <c r="AY241" s="256" t="s">
        <v>140</v>
      </c>
    </row>
    <row r="242" s="2" customFormat="1" ht="16.5" customHeight="1">
      <c r="A242" s="40"/>
      <c r="B242" s="41"/>
      <c r="C242" s="206" t="s">
        <v>365</v>
      </c>
      <c r="D242" s="206" t="s">
        <v>142</v>
      </c>
      <c r="E242" s="207" t="s">
        <v>1347</v>
      </c>
      <c r="F242" s="208" t="s">
        <v>1348</v>
      </c>
      <c r="G242" s="209" t="s">
        <v>309</v>
      </c>
      <c r="H242" s="210">
        <v>4107.9799999999996</v>
      </c>
      <c r="I242" s="211"/>
      <c r="J242" s="212">
        <f>ROUND(I242*H242,2)</f>
        <v>0</v>
      </c>
      <c r="K242" s="208" t="s">
        <v>146</v>
      </c>
      <c r="L242" s="46"/>
      <c r="M242" s="213" t="s">
        <v>75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87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85</v>
      </c>
      <c r="BK242" s="218">
        <f>ROUND(I242*H242,2)</f>
        <v>0</v>
      </c>
      <c r="BL242" s="19" t="s">
        <v>147</v>
      </c>
      <c r="BM242" s="217" t="s">
        <v>1349</v>
      </c>
    </row>
    <row r="243" s="2" customFormat="1">
      <c r="A243" s="40"/>
      <c r="B243" s="41"/>
      <c r="C243" s="42"/>
      <c r="D243" s="219" t="s">
        <v>149</v>
      </c>
      <c r="E243" s="42"/>
      <c r="F243" s="220" t="s">
        <v>1340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149</v>
      </c>
      <c r="AU243" s="19" t="s">
        <v>87</v>
      </c>
    </row>
    <row r="244" s="2" customFormat="1">
      <c r="A244" s="40"/>
      <c r="B244" s="41"/>
      <c r="C244" s="42"/>
      <c r="D244" s="219" t="s">
        <v>151</v>
      </c>
      <c r="E244" s="42"/>
      <c r="F244" s="224" t="s">
        <v>1333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151</v>
      </c>
      <c r="AU244" s="19" t="s">
        <v>87</v>
      </c>
    </row>
    <row r="245" s="13" customFormat="1">
      <c r="A245" s="13"/>
      <c r="B245" s="225"/>
      <c r="C245" s="226"/>
      <c r="D245" s="219" t="s">
        <v>178</v>
      </c>
      <c r="E245" s="227" t="s">
        <v>75</v>
      </c>
      <c r="F245" s="228" t="s">
        <v>1427</v>
      </c>
      <c r="G245" s="226"/>
      <c r="H245" s="229">
        <v>4107.9799999999996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178</v>
      </c>
      <c r="AU245" s="235" t="s">
        <v>87</v>
      </c>
      <c r="AV245" s="13" t="s">
        <v>87</v>
      </c>
      <c r="AW245" s="13" t="s">
        <v>38</v>
      </c>
      <c r="AX245" s="13" t="s">
        <v>85</v>
      </c>
      <c r="AY245" s="235" t="s">
        <v>140</v>
      </c>
    </row>
    <row r="246" s="2" customFormat="1" ht="21.75" customHeight="1">
      <c r="A246" s="40"/>
      <c r="B246" s="41"/>
      <c r="C246" s="206" t="s">
        <v>377</v>
      </c>
      <c r="D246" s="206" t="s">
        <v>142</v>
      </c>
      <c r="E246" s="207" t="s">
        <v>1362</v>
      </c>
      <c r="F246" s="208" t="s">
        <v>1363</v>
      </c>
      <c r="G246" s="209" t="s">
        <v>309</v>
      </c>
      <c r="H246" s="210">
        <v>821.596</v>
      </c>
      <c r="I246" s="211"/>
      <c r="J246" s="212">
        <f>ROUND(I246*H246,2)</f>
        <v>0</v>
      </c>
      <c r="K246" s="208" t="s">
        <v>146</v>
      </c>
      <c r="L246" s="46"/>
      <c r="M246" s="213" t="s">
        <v>75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147</v>
      </c>
      <c r="AT246" s="217" t="s">
        <v>142</v>
      </c>
      <c r="AU246" s="217" t="s">
        <v>87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85</v>
      </c>
      <c r="BK246" s="218">
        <f>ROUND(I246*H246,2)</f>
        <v>0</v>
      </c>
      <c r="BL246" s="19" t="s">
        <v>147</v>
      </c>
      <c r="BM246" s="217" t="s">
        <v>1364</v>
      </c>
    </row>
    <row r="247" s="2" customFormat="1">
      <c r="A247" s="40"/>
      <c r="B247" s="41"/>
      <c r="C247" s="42"/>
      <c r="D247" s="219" t="s">
        <v>149</v>
      </c>
      <c r="E247" s="42"/>
      <c r="F247" s="220" t="s">
        <v>1365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149</v>
      </c>
      <c r="AU247" s="19" t="s">
        <v>87</v>
      </c>
    </row>
    <row r="248" s="2" customFormat="1">
      <c r="A248" s="40"/>
      <c r="B248" s="41"/>
      <c r="C248" s="42"/>
      <c r="D248" s="219" t="s">
        <v>151</v>
      </c>
      <c r="E248" s="42"/>
      <c r="F248" s="224" t="s">
        <v>929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151</v>
      </c>
      <c r="AU248" s="19" t="s">
        <v>87</v>
      </c>
    </row>
    <row r="249" s="13" customFormat="1">
      <c r="A249" s="13"/>
      <c r="B249" s="225"/>
      <c r="C249" s="226"/>
      <c r="D249" s="219" t="s">
        <v>178</v>
      </c>
      <c r="E249" s="227" t="s">
        <v>75</v>
      </c>
      <c r="F249" s="228" t="s">
        <v>1426</v>
      </c>
      <c r="G249" s="226"/>
      <c r="H249" s="229">
        <v>821.596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178</v>
      </c>
      <c r="AU249" s="235" t="s">
        <v>87</v>
      </c>
      <c r="AV249" s="13" t="s">
        <v>87</v>
      </c>
      <c r="AW249" s="13" t="s">
        <v>38</v>
      </c>
      <c r="AX249" s="13" t="s">
        <v>85</v>
      </c>
      <c r="AY249" s="235" t="s">
        <v>140</v>
      </c>
    </row>
    <row r="250" s="2" customFormat="1" ht="21.75" customHeight="1">
      <c r="A250" s="40"/>
      <c r="B250" s="41"/>
      <c r="C250" s="206" t="s">
        <v>385</v>
      </c>
      <c r="D250" s="206" t="s">
        <v>142</v>
      </c>
      <c r="E250" s="207" t="s">
        <v>1368</v>
      </c>
      <c r="F250" s="208" t="s">
        <v>1369</v>
      </c>
      <c r="G250" s="209" t="s">
        <v>309</v>
      </c>
      <c r="H250" s="210">
        <v>119.505</v>
      </c>
      <c r="I250" s="211"/>
      <c r="J250" s="212">
        <f>ROUND(I250*H250,2)</f>
        <v>0</v>
      </c>
      <c r="K250" s="208" t="s">
        <v>146</v>
      </c>
      <c r="L250" s="46"/>
      <c r="M250" s="213" t="s">
        <v>75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147</v>
      </c>
      <c r="AT250" s="217" t="s">
        <v>142</v>
      </c>
      <c r="AU250" s="217" t="s">
        <v>87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147</v>
      </c>
      <c r="BM250" s="217" t="s">
        <v>1370</v>
      </c>
    </row>
    <row r="251" s="2" customFormat="1">
      <c r="A251" s="40"/>
      <c r="B251" s="41"/>
      <c r="C251" s="42"/>
      <c r="D251" s="219" t="s">
        <v>149</v>
      </c>
      <c r="E251" s="42"/>
      <c r="F251" s="220" t="s">
        <v>1371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149</v>
      </c>
      <c r="AU251" s="19" t="s">
        <v>87</v>
      </c>
    </row>
    <row r="252" s="2" customFormat="1">
      <c r="A252" s="40"/>
      <c r="B252" s="41"/>
      <c r="C252" s="42"/>
      <c r="D252" s="219" t="s">
        <v>151</v>
      </c>
      <c r="E252" s="42"/>
      <c r="F252" s="224" t="s">
        <v>929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151</v>
      </c>
      <c r="AU252" s="19" t="s">
        <v>87</v>
      </c>
    </row>
    <row r="253" s="13" customFormat="1">
      <c r="A253" s="13"/>
      <c r="B253" s="225"/>
      <c r="C253" s="226"/>
      <c r="D253" s="219" t="s">
        <v>178</v>
      </c>
      <c r="E253" s="227" t="s">
        <v>75</v>
      </c>
      <c r="F253" s="228" t="s">
        <v>1424</v>
      </c>
      <c r="G253" s="226"/>
      <c r="H253" s="229">
        <v>119.505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178</v>
      </c>
      <c r="AU253" s="235" t="s">
        <v>87</v>
      </c>
      <c r="AV253" s="13" t="s">
        <v>87</v>
      </c>
      <c r="AW253" s="13" t="s">
        <v>38</v>
      </c>
      <c r="AX253" s="13" t="s">
        <v>85</v>
      </c>
      <c r="AY253" s="235" t="s">
        <v>140</v>
      </c>
    </row>
    <row r="254" s="2" customFormat="1" ht="16.5" customHeight="1">
      <c r="A254" s="40"/>
      <c r="B254" s="41"/>
      <c r="C254" s="206" t="s">
        <v>390</v>
      </c>
      <c r="D254" s="206" t="s">
        <v>142</v>
      </c>
      <c r="E254" s="207" t="s">
        <v>1372</v>
      </c>
      <c r="F254" s="208" t="s">
        <v>308</v>
      </c>
      <c r="G254" s="209" t="s">
        <v>309</v>
      </c>
      <c r="H254" s="210">
        <v>155.72499999999999</v>
      </c>
      <c r="I254" s="211"/>
      <c r="J254" s="212">
        <f>ROUND(I254*H254,2)</f>
        <v>0</v>
      </c>
      <c r="K254" s="208" t="s">
        <v>146</v>
      </c>
      <c r="L254" s="46"/>
      <c r="M254" s="213" t="s">
        <v>75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147</v>
      </c>
      <c r="AT254" s="217" t="s">
        <v>142</v>
      </c>
      <c r="AU254" s="217" t="s">
        <v>87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85</v>
      </c>
      <c r="BK254" s="218">
        <f>ROUND(I254*H254,2)</f>
        <v>0</v>
      </c>
      <c r="BL254" s="19" t="s">
        <v>147</v>
      </c>
      <c r="BM254" s="217" t="s">
        <v>1373</v>
      </c>
    </row>
    <row r="255" s="2" customFormat="1">
      <c r="A255" s="40"/>
      <c r="B255" s="41"/>
      <c r="C255" s="42"/>
      <c r="D255" s="219" t="s">
        <v>149</v>
      </c>
      <c r="E255" s="42"/>
      <c r="F255" s="220" t="s">
        <v>311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149</v>
      </c>
      <c r="AU255" s="19" t="s">
        <v>87</v>
      </c>
    </row>
    <row r="256" s="2" customFormat="1">
      <c r="A256" s="40"/>
      <c r="B256" s="41"/>
      <c r="C256" s="42"/>
      <c r="D256" s="219" t="s">
        <v>151</v>
      </c>
      <c r="E256" s="42"/>
      <c r="F256" s="224" t="s">
        <v>929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151</v>
      </c>
      <c r="AU256" s="19" t="s">
        <v>87</v>
      </c>
    </row>
    <row r="257" s="13" customFormat="1">
      <c r="A257" s="13"/>
      <c r="B257" s="225"/>
      <c r="C257" s="226"/>
      <c r="D257" s="219" t="s">
        <v>178</v>
      </c>
      <c r="E257" s="227" t="s">
        <v>75</v>
      </c>
      <c r="F257" s="228" t="s">
        <v>1423</v>
      </c>
      <c r="G257" s="226"/>
      <c r="H257" s="229">
        <v>155.72499999999999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178</v>
      </c>
      <c r="AU257" s="235" t="s">
        <v>87</v>
      </c>
      <c r="AV257" s="13" t="s">
        <v>87</v>
      </c>
      <c r="AW257" s="13" t="s">
        <v>38</v>
      </c>
      <c r="AX257" s="13" t="s">
        <v>85</v>
      </c>
      <c r="AY257" s="235" t="s">
        <v>140</v>
      </c>
    </row>
    <row r="258" s="12" customFormat="1" ht="22.8" customHeight="1">
      <c r="A258" s="12"/>
      <c r="B258" s="190"/>
      <c r="C258" s="191"/>
      <c r="D258" s="192" t="s">
        <v>76</v>
      </c>
      <c r="E258" s="204" t="s">
        <v>930</v>
      </c>
      <c r="F258" s="204" t="s">
        <v>931</v>
      </c>
      <c r="G258" s="191"/>
      <c r="H258" s="191"/>
      <c r="I258" s="194"/>
      <c r="J258" s="205">
        <f>BK258</f>
        <v>0</v>
      </c>
      <c r="K258" s="191"/>
      <c r="L258" s="196"/>
      <c r="M258" s="197"/>
      <c r="N258" s="198"/>
      <c r="O258" s="198"/>
      <c r="P258" s="199">
        <f>SUM(P259:P261)</f>
        <v>0</v>
      </c>
      <c r="Q258" s="198"/>
      <c r="R258" s="199">
        <f>SUM(R259:R261)</f>
        <v>0</v>
      </c>
      <c r="S258" s="198"/>
      <c r="T258" s="200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85</v>
      </c>
      <c r="AT258" s="202" t="s">
        <v>76</v>
      </c>
      <c r="AU258" s="202" t="s">
        <v>85</v>
      </c>
      <c r="AY258" s="201" t="s">
        <v>140</v>
      </c>
      <c r="BK258" s="203">
        <f>SUM(BK259:BK261)</f>
        <v>0</v>
      </c>
    </row>
    <row r="259" s="2" customFormat="1" ht="21.75" customHeight="1">
      <c r="A259" s="40"/>
      <c r="B259" s="41"/>
      <c r="C259" s="206" t="s">
        <v>396</v>
      </c>
      <c r="D259" s="206" t="s">
        <v>142</v>
      </c>
      <c r="E259" s="207" t="s">
        <v>1374</v>
      </c>
      <c r="F259" s="208" t="s">
        <v>1375</v>
      </c>
      <c r="G259" s="209" t="s">
        <v>309</v>
      </c>
      <c r="H259" s="210">
        <v>17.992999999999999</v>
      </c>
      <c r="I259" s="211"/>
      <c r="J259" s="212">
        <f>ROUND(I259*H259,2)</f>
        <v>0</v>
      </c>
      <c r="K259" s="208" t="s">
        <v>146</v>
      </c>
      <c r="L259" s="46"/>
      <c r="M259" s="213" t="s">
        <v>75</v>
      </c>
      <c r="N259" s="214" t="s">
        <v>47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147</v>
      </c>
      <c r="AT259" s="217" t="s">
        <v>142</v>
      </c>
      <c r="AU259" s="217" t="s">
        <v>87</v>
      </c>
      <c r="AY259" s="19" t="s">
        <v>140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85</v>
      </c>
      <c r="BK259" s="218">
        <f>ROUND(I259*H259,2)</f>
        <v>0</v>
      </c>
      <c r="BL259" s="19" t="s">
        <v>147</v>
      </c>
      <c r="BM259" s="217" t="s">
        <v>1376</v>
      </c>
    </row>
    <row r="260" s="2" customFormat="1">
      <c r="A260" s="40"/>
      <c r="B260" s="41"/>
      <c r="C260" s="42"/>
      <c r="D260" s="219" t="s">
        <v>149</v>
      </c>
      <c r="E260" s="42"/>
      <c r="F260" s="220" t="s">
        <v>1377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149</v>
      </c>
      <c r="AU260" s="19" t="s">
        <v>87</v>
      </c>
    </row>
    <row r="261" s="2" customFormat="1">
      <c r="A261" s="40"/>
      <c r="B261" s="41"/>
      <c r="C261" s="42"/>
      <c r="D261" s="219" t="s">
        <v>151</v>
      </c>
      <c r="E261" s="42"/>
      <c r="F261" s="224" t="s">
        <v>1378</v>
      </c>
      <c r="G261" s="42"/>
      <c r="H261" s="42"/>
      <c r="I261" s="221"/>
      <c r="J261" s="42"/>
      <c r="K261" s="42"/>
      <c r="L261" s="46"/>
      <c r="M261" s="278"/>
      <c r="N261" s="279"/>
      <c r="O261" s="280"/>
      <c r="P261" s="280"/>
      <c r="Q261" s="280"/>
      <c r="R261" s="280"/>
      <c r="S261" s="280"/>
      <c r="T261" s="281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151</v>
      </c>
      <c r="AU261" s="19" t="s">
        <v>87</v>
      </c>
    </row>
    <row r="262" s="2" customFormat="1" ht="6.96" customHeight="1">
      <c r="A262" s="40"/>
      <c r="B262" s="61"/>
      <c r="C262" s="62"/>
      <c r="D262" s="62"/>
      <c r="E262" s="62"/>
      <c r="F262" s="62"/>
      <c r="G262" s="62"/>
      <c r="H262" s="62"/>
      <c r="I262" s="62"/>
      <c r="J262" s="62"/>
      <c r="K262" s="62"/>
      <c r="L262" s="46"/>
      <c r="M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</sheetData>
  <sheetProtection sheet="1" autoFilter="0" formatColumns="0" formatRows="0" objects="1" scenarios="1" spinCount="100000" saltValue="8jBeRL597GzQDWlSWmLWZxhWwlB8Ce1ur2B8fvzNDTWZTtsBD6sWLTHCNLLRpBCzNnyxdzHTzK4SYalXiAeh1w==" hashValue="in1lA3J7fA+x2PAlCz6iGh88HpC27wfH2jGR0Zulgw4XbftHrzSv3+LT4mhxboeScfWQVy5g62GbtHLOnRU9fg==" algorithmName="SHA-512" password="CC35"/>
  <autoFilter ref="C84:K26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1429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ROUND((SUM(BE86:BE127)),  2)</f>
        <v>0</v>
      </c>
      <c r="G33" s="40"/>
      <c r="H33" s="40"/>
      <c r="I33" s="150">
        <v>0.20999999999999999</v>
      </c>
      <c r="J33" s="149">
        <f>ROUND(((SUM(BE86:BE127))*I33),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ROUND((SUM(BF86:BF127)),  2)</f>
        <v>0</v>
      </c>
      <c r="G34" s="40"/>
      <c r="H34" s="40"/>
      <c r="I34" s="150">
        <v>0.14999999999999999</v>
      </c>
      <c r="J34" s="149">
        <f>ROUND(((SUM(BF86:BF127))*I34),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05a - VRN - Vedlejší rozpočtové náklady-uznatelné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1130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1430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1131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1431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1432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1433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1434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05a - VRN - Vedlejší rozpočtové náklady-uznatelné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112</v>
      </c>
      <c r="K85" s="183" t="s">
        <v>130</v>
      </c>
      <c r="L85" s="184"/>
      <c r="M85" s="94" t="s">
        <v>75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1137</v>
      </c>
      <c r="F87" s="193" t="s">
        <v>1138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P88+P93+P114+P116+P121+P125</f>
        <v>0</v>
      </c>
      <c r="Q87" s="198"/>
      <c r="R87" s="199">
        <f>R88+R93+R114+R116+R121+R125</f>
        <v>0</v>
      </c>
      <c r="S87" s="198"/>
      <c r="T87" s="200">
        <f>T88+T93+T114+T116+T121+T125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166</v>
      </c>
      <c r="AT87" s="202" t="s">
        <v>76</v>
      </c>
      <c r="AU87" s="202" t="s">
        <v>77</v>
      </c>
      <c r="AY87" s="201" t="s">
        <v>140</v>
      </c>
      <c r="BK87" s="203">
        <f>BK88+BK93+BK114+BK116+BK121+BK125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1138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SUM(P89:P92)</f>
        <v>0</v>
      </c>
      <c r="Q88" s="198"/>
      <c r="R88" s="199">
        <f>SUM(R89:R92)</f>
        <v>0</v>
      </c>
      <c r="S88" s="198"/>
      <c r="T88" s="200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166</v>
      </c>
      <c r="AT88" s="202" t="s">
        <v>76</v>
      </c>
      <c r="AU88" s="202" t="s">
        <v>85</v>
      </c>
      <c r="AY88" s="201" t="s">
        <v>140</v>
      </c>
      <c r="BK88" s="203">
        <f>SUM(BK89:BK92)</f>
        <v>0</v>
      </c>
    </row>
    <row r="89" s="2" customFormat="1" ht="16.5" customHeight="1">
      <c r="A89" s="40"/>
      <c r="B89" s="41"/>
      <c r="C89" s="206" t="s">
        <v>85</v>
      </c>
      <c r="D89" s="206" t="s">
        <v>142</v>
      </c>
      <c r="E89" s="207" t="s">
        <v>1435</v>
      </c>
      <c r="F89" s="208" t="s">
        <v>1436</v>
      </c>
      <c r="G89" s="209" t="s">
        <v>1143</v>
      </c>
      <c r="H89" s="210">
        <v>1</v>
      </c>
      <c r="I89" s="211"/>
      <c r="J89" s="212">
        <f>ROUND(I89*H89,2)</f>
        <v>0</v>
      </c>
      <c r="K89" s="208" t="s">
        <v>146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1144</v>
      </c>
      <c r="AT89" s="217" t="s">
        <v>142</v>
      </c>
      <c r="AU89" s="217" t="s">
        <v>87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1144</v>
      </c>
      <c r="BM89" s="217" t="s">
        <v>1437</v>
      </c>
    </row>
    <row r="90" s="2" customFormat="1">
      <c r="A90" s="40"/>
      <c r="B90" s="41"/>
      <c r="C90" s="42"/>
      <c r="D90" s="219" t="s">
        <v>149</v>
      </c>
      <c r="E90" s="42"/>
      <c r="F90" s="220" t="s">
        <v>1436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87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361</v>
      </c>
      <c r="F91" s="208" t="s">
        <v>1438</v>
      </c>
      <c r="G91" s="209" t="s">
        <v>1143</v>
      </c>
      <c r="H91" s="210">
        <v>1</v>
      </c>
      <c r="I91" s="211"/>
      <c r="J91" s="212">
        <f>ROUND(I91*H91,2)</f>
        <v>0</v>
      </c>
      <c r="K91" s="208" t="s">
        <v>75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1144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1144</v>
      </c>
      <c r="BM91" s="217" t="s">
        <v>1439</v>
      </c>
    </row>
    <row r="92" s="2" customFormat="1">
      <c r="A92" s="40"/>
      <c r="B92" s="41"/>
      <c r="C92" s="42"/>
      <c r="D92" s="219" t="s">
        <v>149</v>
      </c>
      <c r="E92" s="42"/>
      <c r="F92" s="220" t="s">
        <v>1438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2" customFormat="1" ht="22.8" customHeight="1">
      <c r="A93" s="12"/>
      <c r="B93" s="190"/>
      <c r="C93" s="191"/>
      <c r="D93" s="192" t="s">
        <v>76</v>
      </c>
      <c r="E93" s="204" t="s">
        <v>1139</v>
      </c>
      <c r="F93" s="204" t="s">
        <v>1140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SUM(P94:P113)</f>
        <v>0</v>
      </c>
      <c r="Q93" s="198"/>
      <c r="R93" s="199">
        <f>SUM(R94:R113)</f>
        <v>0</v>
      </c>
      <c r="S93" s="198"/>
      <c r="T93" s="200">
        <f>SUM(T94:T113)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166</v>
      </c>
      <c r="AT93" s="202" t="s">
        <v>76</v>
      </c>
      <c r="AU93" s="202" t="s">
        <v>85</v>
      </c>
      <c r="AY93" s="201" t="s">
        <v>140</v>
      </c>
      <c r="BK93" s="203">
        <f>SUM(BK94:BK113)</f>
        <v>0</v>
      </c>
    </row>
    <row r="94" s="2" customFormat="1" ht="16.5" customHeight="1">
      <c r="A94" s="40"/>
      <c r="B94" s="41"/>
      <c r="C94" s="206" t="s">
        <v>166</v>
      </c>
      <c r="D94" s="206" t="s">
        <v>142</v>
      </c>
      <c r="E94" s="207" t="s">
        <v>1440</v>
      </c>
      <c r="F94" s="208" t="s">
        <v>1441</v>
      </c>
      <c r="G94" s="209" t="s">
        <v>1143</v>
      </c>
      <c r="H94" s="210">
        <v>1</v>
      </c>
      <c r="I94" s="211"/>
      <c r="J94" s="212">
        <f>ROUND(I94*H94,2)</f>
        <v>0</v>
      </c>
      <c r="K94" s="208" t="s">
        <v>146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1144</v>
      </c>
      <c r="AT94" s="217" t="s">
        <v>142</v>
      </c>
      <c r="AU94" s="217" t="s">
        <v>87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1144</v>
      </c>
      <c r="BM94" s="217" t="s">
        <v>1442</v>
      </c>
    </row>
    <row r="95" s="2" customFormat="1">
      <c r="A95" s="40"/>
      <c r="B95" s="41"/>
      <c r="C95" s="42"/>
      <c r="D95" s="219" t="s">
        <v>149</v>
      </c>
      <c r="E95" s="42"/>
      <c r="F95" s="220" t="s">
        <v>1441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149</v>
      </c>
      <c r="AU95" s="19" t="s">
        <v>87</v>
      </c>
    </row>
    <row r="96" s="2" customFormat="1">
      <c r="A96" s="40"/>
      <c r="B96" s="41"/>
      <c r="C96" s="42"/>
      <c r="D96" s="219" t="s">
        <v>394</v>
      </c>
      <c r="E96" s="42"/>
      <c r="F96" s="224" t="s">
        <v>1443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394</v>
      </c>
      <c r="AU96" s="19" t="s">
        <v>87</v>
      </c>
    </row>
    <row r="97" s="2" customFormat="1" ht="16.5" customHeight="1">
      <c r="A97" s="40"/>
      <c r="B97" s="41"/>
      <c r="C97" s="206" t="s">
        <v>171</v>
      </c>
      <c r="D97" s="206" t="s">
        <v>142</v>
      </c>
      <c r="E97" s="207" t="s">
        <v>1444</v>
      </c>
      <c r="F97" s="208" t="s">
        <v>1445</v>
      </c>
      <c r="G97" s="209" t="s">
        <v>1143</v>
      </c>
      <c r="H97" s="210">
        <v>1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1144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1144</v>
      </c>
      <c r="BM97" s="217" t="s">
        <v>1446</v>
      </c>
    </row>
    <row r="98" s="2" customFormat="1">
      <c r="A98" s="40"/>
      <c r="B98" s="41"/>
      <c r="C98" s="42"/>
      <c r="D98" s="219" t="s">
        <v>149</v>
      </c>
      <c r="E98" s="42"/>
      <c r="F98" s="220" t="s">
        <v>1445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 ht="16.5" customHeight="1">
      <c r="A99" s="40"/>
      <c r="B99" s="41"/>
      <c r="C99" s="206" t="s">
        <v>184</v>
      </c>
      <c r="D99" s="206" t="s">
        <v>142</v>
      </c>
      <c r="E99" s="207" t="s">
        <v>1447</v>
      </c>
      <c r="F99" s="208" t="s">
        <v>1448</v>
      </c>
      <c r="G99" s="209" t="s">
        <v>1143</v>
      </c>
      <c r="H99" s="210">
        <v>1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1144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1144</v>
      </c>
      <c r="BM99" s="217" t="s">
        <v>1449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1448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 ht="16.5" customHeight="1">
      <c r="A101" s="40"/>
      <c r="B101" s="41"/>
      <c r="C101" s="206" t="s">
        <v>189</v>
      </c>
      <c r="D101" s="206" t="s">
        <v>142</v>
      </c>
      <c r="E101" s="207" t="s">
        <v>1141</v>
      </c>
      <c r="F101" s="208" t="s">
        <v>1142</v>
      </c>
      <c r="G101" s="209" t="s">
        <v>1143</v>
      </c>
      <c r="H101" s="210">
        <v>1</v>
      </c>
      <c r="I101" s="211"/>
      <c r="J101" s="212">
        <f>ROUND(I101*H101,2)</f>
        <v>0</v>
      </c>
      <c r="K101" s="208" t="s">
        <v>146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1144</v>
      </c>
      <c r="AT101" s="217" t="s">
        <v>142</v>
      </c>
      <c r="AU101" s="217" t="s">
        <v>87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1144</v>
      </c>
      <c r="BM101" s="217" t="s">
        <v>1450</v>
      </c>
    </row>
    <row r="102" s="2" customFormat="1">
      <c r="A102" s="40"/>
      <c r="B102" s="41"/>
      <c r="C102" s="42"/>
      <c r="D102" s="219" t="s">
        <v>149</v>
      </c>
      <c r="E102" s="42"/>
      <c r="F102" s="220" t="s">
        <v>1142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87</v>
      </c>
    </row>
    <row r="103" s="2" customFormat="1" ht="16.5" customHeight="1">
      <c r="A103" s="40"/>
      <c r="B103" s="41"/>
      <c r="C103" s="206" t="s">
        <v>210</v>
      </c>
      <c r="D103" s="206" t="s">
        <v>142</v>
      </c>
      <c r="E103" s="207" t="s">
        <v>1451</v>
      </c>
      <c r="F103" s="208" t="s">
        <v>1452</v>
      </c>
      <c r="G103" s="209" t="s">
        <v>1143</v>
      </c>
      <c r="H103" s="210">
        <v>1</v>
      </c>
      <c r="I103" s="211"/>
      <c r="J103" s="212">
        <f>ROUND(I103*H103,2)</f>
        <v>0</v>
      </c>
      <c r="K103" s="208" t="s">
        <v>146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1144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1144</v>
      </c>
      <c r="BM103" s="217" t="s">
        <v>1453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1452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2" customFormat="1">
      <c r="A105" s="40"/>
      <c r="B105" s="41"/>
      <c r="C105" s="42"/>
      <c r="D105" s="219" t="s">
        <v>394</v>
      </c>
      <c r="E105" s="42"/>
      <c r="F105" s="224" t="s">
        <v>1454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394</v>
      </c>
      <c r="AU105" s="19" t="s">
        <v>87</v>
      </c>
    </row>
    <row r="106" s="2" customFormat="1" ht="16.5" customHeight="1">
      <c r="A106" s="40"/>
      <c r="B106" s="41"/>
      <c r="C106" s="206" t="s">
        <v>215</v>
      </c>
      <c r="D106" s="206" t="s">
        <v>142</v>
      </c>
      <c r="E106" s="207" t="s">
        <v>1455</v>
      </c>
      <c r="F106" s="208" t="s">
        <v>1456</v>
      </c>
      <c r="G106" s="209" t="s">
        <v>1143</v>
      </c>
      <c r="H106" s="210">
        <v>1</v>
      </c>
      <c r="I106" s="211"/>
      <c r="J106" s="212">
        <f>ROUND(I106*H106,2)</f>
        <v>0</v>
      </c>
      <c r="K106" s="208" t="s">
        <v>146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1144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1144</v>
      </c>
      <c r="BM106" s="217" t="s">
        <v>1457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1456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2" customFormat="1" ht="16.5" customHeight="1">
      <c r="A108" s="40"/>
      <c r="B108" s="41"/>
      <c r="C108" s="206" t="s">
        <v>224</v>
      </c>
      <c r="D108" s="206" t="s">
        <v>142</v>
      </c>
      <c r="E108" s="207" t="s">
        <v>1458</v>
      </c>
      <c r="F108" s="208" t="s">
        <v>1459</v>
      </c>
      <c r="G108" s="209" t="s">
        <v>1143</v>
      </c>
      <c r="H108" s="210">
        <v>1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1144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1144</v>
      </c>
      <c r="BM108" s="217" t="s">
        <v>1460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1459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2" customFormat="1" ht="16.5" customHeight="1">
      <c r="A110" s="40"/>
      <c r="B110" s="41"/>
      <c r="C110" s="206" t="s">
        <v>229</v>
      </c>
      <c r="D110" s="206" t="s">
        <v>142</v>
      </c>
      <c r="E110" s="207" t="s">
        <v>1461</v>
      </c>
      <c r="F110" s="208" t="s">
        <v>1462</v>
      </c>
      <c r="G110" s="209" t="s">
        <v>1143</v>
      </c>
      <c r="H110" s="210">
        <v>1</v>
      </c>
      <c r="I110" s="211"/>
      <c r="J110" s="212">
        <f>ROUND(I110*H110,2)</f>
        <v>0</v>
      </c>
      <c r="K110" s="208" t="s">
        <v>146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1144</v>
      </c>
      <c r="AT110" s="217" t="s">
        <v>142</v>
      </c>
      <c r="AU110" s="217" t="s">
        <v>87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1144</v>
      </c>
      <c r="BM110" s="217" t="s">
        <v>1463</v>
      </c>
    </row>
    <row r="111" s="2" customFormat="1">
      <c r="A111" s="40"/>
      <c r="B111" s="41"/>
      <c r="C111" s="42"/>
      <c r="D111" s="219" t="s">
        <v>149</v>
      </c>
      <c r="E111" s="42"/>
      <c r="F111" s="220" t="s">
        <v>1462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87</v>
      </c>
    </row>
    <row r="112" s="2" customFormat="1" ht="16.5" customHeight="1">
      <c r="A112" s="40"/>
      <c r="B112" s="41"/>
      <c r="C112" s="206" t="s">
        <v>963</v>
      </c>
      <c r="D112" s="206" t="s">
        <v>142</v>
      </c>
      <c r="E112" s="207" t="s">
        <v>1464</v>
      </c>
      <c r="F112" s="208" t="s">
        <v>1465</v>
      </c>
      <c r="G112" s="209" t="s">
        <v>1143</v>
      </c>
      <c r="H112" s="210">
        <v>1</v>
      </c>
      <c r="I112" s="211"/>
      <c r="J112" s="212">
        <f>ROUND(I112*H112,2)</f>
        <v>0</v>
      </c>
      <c r="K112" s="208" t="s">
        <v>146</v>
      </c>
      <c r="L112" s="46"/>
      <c r="M112" s="213" t="s">
        <v>75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1144</v>
      </c>
      <c r="AT112" s="217" t="s">
        <v>142</v>
      </c>
      <c r="AU112" s="217" t="s">
        <v>87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1144</v>
      </c>
      <c r="BM112" s="217" t="s">
        <v>1466</v>
      </c>
    </row>
    <row r="113" s="2" customFormat="1">
      <c r="A113" s="40"/>
      <c r="B113" s="41"/>
      <c r="C113" s="42"/>
      <c r="D113" s="219" t="s">
        <v>149</v>
      </c>
      <c r="E113" s="42"/>
      <c r="F113" s="220" t="s">
        <v>1465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87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1467</v>
      </c>
      <c r="F114" s="204" t="s">
        <v>1436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P115</f>
        <v>0</v>
      </c>
      <c r="Q114" s="198"/>
      <c r="R114" s="199">
        <f>R115</f>
        <v>0</v>
      </c>
      <c r="S114" s="198"/>
      <c r="T114" s="200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166</v>
      </c>
      <c r="AT114" s="202" t="s">
        <v>76</v>
      </c>
      <c r="AU114" s="202" t="s">
        <v>85</v>
      </c>
      <c r="AY114" s="201" t="s">
        <v>140</v>
      </c>
      <c r="BK114" s="203">
        <f>BK115</f>
        <v>0</v>
      </c>
    </row>
    <row r="115" s="2" customFormat="1" ht="16.5" customHeight="1">
      <c r="A115" s="40"/>
      <c r="B115" s="41"/>
      <c r="C115" s="206" t="s">
        <v>246</v>
      </c>
      <c r="D115" s="206" t="s">
        <v>142</v>
      </c>
      <c r="E115" s="207" t="s">
        <v>82</v>
      </c>
      <c r="F115" s="208" t="s">
        <v>1468</v>
      </c>
      <c r="G115" s="209" t="s">
        <v>1143</v>
      </c>
      <c r="H115" s="210">
        <v>1</v>
      </c>
      <c r="I115" s="211"/>
      <c r="J115" s="212">
        <f>ROUND(I115*H115,2)</f>
        <v>0</v>
      </c>
      <c r="K115" s="208" t="s">
        <v>75</v>
      </c>
      <c r="L115" s="46"/>
      <c r="M115" s="213" t="s">
        <v>75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1144</v>
      </c>
      <c r="AT115" s="217" t="s">
        <v>142</v>
      </c>
      <c r="AU115" s="217" t="s">
        <v>87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1144</v>
      </c>
      <c r="BM115" s="217" t="s">
        <v>1469</v>
      </c>
    </row>
    <row r="116" s="12" customFormat="1" ht="22.8" customHeight="1">
      <c r="A116" s="12"/>
      <c r="B116" s="190"/>
      <c r="C116" s="191"/>
      <c r="D116" s="192" t="s">
        <v>76</v>
      </c>
      <c r="E116" s="204" t="s">
        <v>1470</v>
      </c>
      <c r="F116" s="204" t="s">
        <v>1471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SUM(P117:P120)</f>
        <v>0</v>
      </c>
      <c r="Q116" s="198"/>
      <c r="R116" s="199">
        <f>SUM(R117:R120)</f>
        <v>0</v>
      </c>
      <c r="S116" s="198"/>
      <c r="T116" s="200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166</v>
      </c>
      <c r="AT116" s="202" t="s">
        <v>76</v>
      </c>
      <c r="AU116" s="202" t="s">
        <v>85</v>
      </c>
      <c r="AY116" s="201" t="s">
        <v>140</v>
      </c>
      <c r="BK116" s="203">
        <f>SUM(BK117:BK120)</f>
        <v>0</v>
      </c>
    </row>
    <row r="117" s="2" customFormat="1" ht="16.5" customHeight="1">
      <c r="A117" s="40"/>
      <c r="B117" s="41"/>
      <c r="C117" s="206" t="s">
        <v>8</v>
      </c>
      <c r="D117" s="206" t="s">
        <v>142</v>
      </c>
      <c r="E117" s="207" t="s">
        <v>1472</v>
      </c>
      <c r="F117" s="208" t="s">
        <v>1473</v>
      </c>
      <c r="G117" s="209" t="s">
        <v>1143</v>
      </c>
      <c r="H117" s="210">
        <v>1</v>
      </c>
      <c r="I117" s="211"/>
      <c r="J117" s="212">
        <f>ROUND(I117*H117,2)</f>
        <v>0</v>
      </c>
      <c r="K117" s="208" t="s">
        <v>146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1144</v>
      </c>
      <c r="AT117" s="217" t="s">
        <v>142</v>
      </c>
      <c r="AU117" s="217" t="s">
        <v>87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1144</v>
      </c>
      <c r="BM117" s="217" t="s">
        <v>1474</v>
      </c>
    </row>
    <row r="118" s="2" customFormat="1">
      <c r="A118" s="40"/>
      <c r="B118" s="41"/>
      <c r="C118" s="42"/>
      <c r="D118" s="219" t="s">
        <v>149</v>
      </c>
      <c r="E118" s="42"/>
      <c r="F118" s="220" t="s">
        <v>1473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87</v>
      </c>
    </row>
    <row r="119" s="2" customFormat="1" ht="16.5" customHeight="1">
      <c r="A119" s="40"/>
      <c r="B119" s="41"/>
      <c r="C119" s="206" t="s">
        <v>261</v>
      </c>
      <c r="D119" s="206" t="s">
        <v>142</v>
      </c>
      <c r="E119" s="207" t="s">
        <v>1475</v>
      </c>
      <c r="F119" s="208" t="s">
        <v>1476</v>
      </c>
      <c r="G119" s="209" t="s">
        <v>1143</v>
      </c>
      <c r="H119" s="210">
        <v>1</v>
      </c>
      <c r="I119" s="211"/>
      <c r="J119" s="212">
        <f>ROUND(I119*H119,2)</f>
        <v>0</v>
      </c>
      <c r="K119" s="208" t="s">
        <v>75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1144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1144</v>
      </c>
      <c r="BM119" s="217" t="s">
        <v>1477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1476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2" customFormat="1" ht="22.8" customHeight="1">
      <c r="A121" s="12"/>
      <c r="B121" s="190"/>
      <c r="C121" s="191"/>
      <c r="D121" s="192" t="s">
        <v>76</v>
      </c>
      <c r="E121" s="204" t="s">
        <v>1478</v>
      </c>
      <c r="F121" s="204" t="s">
        <v>1479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SUM(P122:P124)</f>
        <v>0</v>
      </c>
      <c r="Q121" s="198"/>
      <c r="R121" s="199">
        <f>SUM(R122:R124)</f>
        <v>0</v>
      </c>
      <c r="S121" s="198"/>
      <c r="T121" s="20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166</v>
      </c>
      <c r="AT121" s="202" t="s">
        <v>76</v>
      </c>
      <c r="AU121" s="202" t="s">
        <v>85</v>
      </c>
      <c r="AY121" s="201" t="s">
        <v>140</v>
      </c>
      <c r="BK121" s="203">
        <f>SUM(BK122:BK124)</f>
        <v>0</v>
      </c>
    </row>
    <row r="122" s="2" customFormat="1" ht="16.5" customHeight="1">
      <c r="A122" s="40"/>
      <c r="B122" s="41"/>
      <c r="C122" s="206" t="s">
        <v>270</v>
      </c>
      <c r="D122" s="206" t="s">
        <v>142</v>
      </c>
      <c r="E122" s="207" t="s">
        <v>1480</v>
      </c>
      <c r="F122" s="208" t="s">
        <v>1481</v>
      </c>
      <c r="G122" s="209" t="s">
        <v>1143</v>
      </c>
      <c r="H122" s="210">
        <v>1</v>
      </c>
      <c r="I122" s="211"/>
      <c r="J122" s="212">
        <f>ROUND(I122*H122,2)</f>
        <v>0</v>
      </c>
      <c r="K122" s="208" t="s">
        <v>146</v>
      </c>
      <c r="L122" s="46"/>
      <c r="M122" s="213" t="s">
        <v>75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1144</v>
      </c>
      <c r="AT122" s="217" t="s">
        <v>142</v>
      </c>
      <c r="AU122" s="217" t="s">
        <v>87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1144</v>
      </c>
      <c r="BM122" s="217" t="s">
        <v>1482</v>
      </c>
    </row>
    <row r="123" s="2" customFormat="1">
      <c r="A123" s="40"/>
      <c r="B123" s="41"/>
      <c r="C123" s="42"/>
      <c r="D123" s="219" t="s">
        <v>149</v>
      </c>
      <c r="E123" s="42"/>
      <c r="F123" s="220" t="s">
        <v>1481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87</v>
      </c>
    </row>
    <row r="124" s="2" customFormat="1">
      <c r="A124" s="40"/>
      <c r="B124" s="41"/>
      <c r="C124" s="42"/>
      <c r="D124" s="219" t="s">
        <v>394</v>
      </c>
      <c r="E124" s="42"/>
      <c r="F124" s="224" t="s">
        <v>1483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394</v>
      </c>
      <c r="AU124" s="19" t="s">
        <v>87</v>
      </c>
    </row>
    <row r="125" s="12" customFormat="1" ht="22.8" customHeight="1">
      <c r="A125" s="12"/>
      <c r="B125" s="190"/>
      <c r="C125" s="191"/>
      <c r="D125" s="192" t="s">
        <v>76</v>
      </c>
      <c r="E125" s="204" t="s">
        <v>1484</v>
      </c>
      <c r="F125" s="204" t="s">
        <v>1485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166</v>
      </c>
      <c r="AT125" s="202" t="s">
        <v>76</v>
      </c>
      <c r="AU125" s="202" t="s">
        <v>85</v>
      </c>
      <c r="AY125" s="201" t="s">
        <v>140</v>
      </c>
      <c r="BK125" s="203">
        <f>SUM(BK126:BK127)</f>
        <v>0</v>
      </c>
    </row>
    <row r="126" s="2" customFormat="1" ht="16.5" customHeight="1">
      <c r="A126" s="40"/>
      <c r="B126" s="41"/>
      <c r="C126" s="206" t="s">
        <v>276</v>
      </c>
      <c r="D126" s="206" t="s">
        <v>142</v>
      </c>
      <c r="E126" s="207" t="s">
        <v>1486</v>
      </c>
      <c r="F126" s="208" t="s">
        <v>1487</v>
      </c>
      <c r="G126" s="209" t="s">
        <v>1143</v>
      </c>
      <c r="H126" s="210">
        <v>1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1144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1144</v>
      </c>
      <c r="BM126" s="217" t="s">
        <v>1488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1487</v>
      </c>
      <c r="G127" s="42"/>
      <c r="H127" s="42"/>
      <c r="I127" s="221"/>
      <c r="J127" s="42"/>
      <c r="K127" s="42"/>
      <c r="L127" s="46"/>
      <c r="M127" s="278"/>
      <c r="N127" s="279"/>
      <c r="O127" s="280"/>
      <c r="P127" s="280"/>
      <c r="Q127" s="280"/>
      <c r="R127" s="280"/>
      <c r="S127" s="280"/>
      <c r="T127" s="281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DhDUeEkyQWeLtqMzZ05SUiqgtdSc4SMImIcRtaeOP+PySv25fYnM8JH4bxZm84pS5U1ACjLl9Wq1qnbPDSN3JQ==" hashValue="10rMq/YhMqw2/SQBqYQZQvpVgHS6xTvfS8LqkaVgOKj0RskEcbiANLQcYQgW0BZiuBaJ8IrIHJOjp0LqjR0yBQ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1429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ROUND((SUM(BE86:BE127)),  2)</f>
        <v>0</v>
      </c>
      <c r="G33" s="40"/>
      <c r="H33" s="40"/>
      <c r="I33" s="150">
        <v>0.20999999999999999</v>
      </c>
      <c r="J33" s="149">
        <f>ROUND(((SUM(BE86:BE127))*I33),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ROUND((SUM(BF86:BF127)),  2)</f>
        <v>0</v>
      </c>
      <c r="G34" s="40"/>
      <c r="H34" s="40"/>
      <c r="I34" s="150">
        <v>0.14999999999999999</v>
      </c>
      <c r="J34" s="149">
        <f>ROUND(((SUM(BF86:BF127))*I34),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05b - VRN - Vedlejší rozpočtové náklady-neuznatelné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1130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1430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1131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1431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1432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1433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1434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05b - VRN - Vedlejší rozpočtové náklady-neuznatelné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112</v>
      </c>
      <c r="K85" s="183" t="s">
        <v>130</v>
      </c>
      <c r="L85" s="184"/>
      <c r="M85" s="94" t="s">
        <v>75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1137</v>
      </c>
      <c r="F87" s="193" t="s">
        <v>1138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P88+P93+P114+P116+P121+P125</f>
        <v>0</v>
      </c>
      <c r="Q87" s="198"/>
      <c r="R87" s="199">
        <f>R88+R93+R114+R116+R121+R125</f>
        <v>0</v>
      </c>
      <c r="S87" s="198"/>
      <c r="T87" s="200">
        <f>T88+T93+T114+T116+T121+T125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166</v>
      </c>
      <c r="AT87" s="202" t="s">
        <v>76</v>
      </c>
      <c r="AU87" s="202" t="s">
        <v>77</v>
      </c>
      <c r="AY87" s="201" t="s">
        <v>140</v>
      </c>
      <c r="BK87" s="203">
        <f>BK88+BK93+BK114+BK116+BK121+BK125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1138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SUM(P89:P92)</f>
        <v>0</v>
      </c>
      <c r="Q88" s="198"/>
      <c r="R88" s="199">
        <f>SUM(R89:R92)</f>
        <v>0</v>
      </c>
      <c r="S88" s="198"/>
      <c r="T88" s="200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166</v>
      </c>
      <c r="AT88" s="202" t="s">
        <v>76</v>
      </c>
      <c r="AU88" s="202" t="s">
        <v>85</v>
      </c>
      <c r="AY88" s="201" t="s">
        <v>140</v>
      </c>
      <c r="BK88" s="203">
        <f>SUM(BK89:BK92)</f>
        <v>0</v>
      </c>
    </row>
    <row r="89" s="2" customFormat="1" ht="16.5" customHeight="1">
      <c r="A89" s="40"/>
      <c r="B89" s="41"/>
      <c r="C89" s="206" t="s">
        <v>85</v>
      </c>
      <c r="D89" s="206" t="s">
        <v>142</v>
      </c>
      <c r="E89" s="207" t="s">
        <v>1435</v>
      </c>
      <c r="F89" s="208" t="s">
        <v>1436</v>
      </c>
      <c r="G89" s="209" t="s">
        <v>1143</v>
      </c>
      <c r="H89" s="210">
        <v>1</v>
      </c>
      <c r="I89" s="211"/>
      <c r="J89" s="212">
        <f>ROUND(I89*H89,2)</f>
        <v>0</v>
      </c>
      <c r="K89" s="208" t="s">
        <v>146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1144</v>
      </c>
      <c r="AT89" s="217" t="s">
        <v>142</v>
      </c>
      <c r="AU89" s="217" t="s">
        <v>87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1144</v>
      </c>
      <c r="BM89" s="217" t="s">
        <v>1437</v>
      </c>
    </row>
    <row r="90" s="2" customFormat="1">
      <c r="A90" s="40"/>
      <c r="B90" s="41"/>
      <c r="C90" s="42"/>
      <c r="D90" s="219" t="s">
        <v>149</v>
      </c>
      <c r="E90" s="42"/>
      <c r="F90" s="220" t="s">
        <v>1436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87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361</v>
      </c>
      <c r="F91" s="208" t="s">
        <v>1438</v>
      </c>
      <c r="G91" s="209" t="s">
        <v>1143</v>
      </c>
      <c r="H91" s="210">
        <v>1</v>
      </c>
      <c r="I91" s="211"/>
      <c r="J91" s="212">
        <f>ROUND(I91*H91,2)</f>
        <v>0</v>
      </c>
      <c r="K91" s="208" t="s">
        <v>75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1144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1144</v>
      </c>
      <c r="BM91" s="217" t="s">
        <v>1439</v>
      </c>
    </row>
    <row r="92" s="2" customFormat="1">
      <c r="A92" s="40"/>
      <c r="B92" s="41"/>
      <c r="C92" s="42"/>
      <c r="D92" s="219" t="s">
        <v>149</v>
      </c>
      <c r="E92" s="42"/>
      <c r="F92" s="220" t="s">
        <v>1438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2" customFormat="1" ht="22.8" customHeight="1">
      <c r="A93" s="12"/>
      <c r="B93" s="190"/>
      <c r="C93" s="191"/>
      <c r="D93" s="192" t="s">
        <v>76</v>
      </c>
      <c r="E93" s="204" t="s">
        <v>1139</v>
      </c>
      <c r="F93" s="204" t="s">
        <v>1140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SUM(P94:P113)</f>
        <v>0</v>
      </c>
      <c r="Q93" s="198"/>
      <c r="R93" s="199">
        <f>SUM(R94:R113)</f>
        <v>0</v>
      </c>
      <c r="S93" s="198"/>
      <c r="T93" s="200">
        <f>SUM(T94:T113)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166</v>
      </c>
      <c r="AT93" s="202" t="s">
        <v>76</v>
      </c>
      <c r="AU93" s="202" t="s">
        <v>85</v>
      </c>
      <c r="AY93" s="201" t="s">
        <v>140</v>
      </c>
      <c r="BK93" s="203">
        <f>SUM(BK94:BK113)</f>
        <v>0</v>
      </c>
    </row>
    <row r="94" s="2" customFormat="1" ht="16.5" customHeight="1">
      <c r="A94" s="40"/>
      <c r="B94" s="41"/>
      <c r="C94" s="206" t="s">
        <v>166</v>
      </c>
      <c r="D94" s="206" t="s">
        <v>142</v>
      </c>
      <c r="E94" s="207" t="s">
        <v>1440</v>
      </c>
      <c r="F94" s="208" t="s">
        <v>1441</v>
      </c>
      <c r="G94" s="209" t="s">
        <v>1143</v>
      </c>
      <c r="H94" s="210">
        <v>1</v>
      </c>
      <c r="I94" s="211"/>
      <c r="J94" s="212">
        <f>ROUND(I94*H94,2)</f>
        <v>0</v>
      </c>
      <c r="K94" s="208" t="s">
        <v>146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1144</v>
      </c>
      <c r="AT94" s="217" t="s">
        <v>142</v>
      </c>
      <c r="AU94" s="217" t="s">
        <v>87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1144</v>
      </c>
      <c r="BM94" s="217" t="s">
        <v>1442</v>
      </c>
    </row>
    <row r="95" s="2" customFormat="1">
      <c r="A95" s="40"/>
      <c r="B95" s="41"/>
      <c r="C95" s="42"/>
      <c r="D95" s="219" t="s">
        <v>149</v>
      </c>
      <c r="E95" s="42"/>
      <c r="F95" s="220" t="s">
        <v>1441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149</v>
      </c>
      <c r="AU95" s="19" t="s">
        <v>87</v>
      </c>
    </row>
    <row r="96" s="2" customFormat="1">
      <c r="A96" s="40"/>
      <c r="B96" s="41"/>
      <c r="C96" s="42"/>
      <c r="D96" s="219" t="s">
        <v>394</v>
      </c>
      <c r="E96" s="42"/>
      <c r="F96" s="224" t="s">
        <v>1443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394</v>
      </c>
      <c r="AU96" s="19" t="s">
        <v>87</v>
      </c>
    </row>
    <row r="97" s="2" customFormat="1" ht="16.5" customHeight="1">
      <c r="A97" s="40"/>
      <c r="B97" s="41"/>
      <c r="C97" s="206" t="s">
        <v>171</v>
      </c>
      <c r="D97" s="206" t="s">
        <v>142</v>
      </c>
      <c r="E97" s="207" t="s">
        <v>1444</v>
      </c>
      <c r="F97" s="208" t="s">
        <v>1445</v>
      </c>
      <c r="G97" s="209" t="s">
        <v>1143</v>
      </c>
      <c r="H97" s="210">
        <v>1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1144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1144</v>
      </c>
      <c r="BM97" s="217" t="s">
        <v>1446</v>
      </c>
    </row>
    <row r="98" s="2" customFormat="1">
      <c r="A98" s="40"/>
      <c r="B98" s="41"/>
      <c r="C98" s="42"/>
      <c r="D98" s="219" t="s">
        <v>149</v>
      </c>
      <c r="E98" s="42"/>
      <c r="F98" s="220" t="s">
        <v>1445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 ht="16.5" customHeight="1">
      <c r="A99" s="40"/>
      <c r="B99" s="41"/>
      <c r="C99" s="206" t="s">
        <v>184</v>
      </c>
      <c r="D99" s="206" t="s">
        <v>142</v>
      </c>
      <c r="E99" s="207" t="s">
        <v>1447</v>
      </c>
      <c r="F99" s="208" t="s">
        <v>1448</v>
      </c>
      <c r="G99" s="209" t="s">
        <v>1143</v>
      </c>
      <c r="H99" s="210">
        <v>1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1144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1144</v>
      </c>
      <c r="BM99" s="217" t="s">
        <v>1449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1448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 ht="16.5" customHeight="1">
      <c r="A101" s="40"/>
      <c r="B101" s="41"/>
      <c r="C101" s="206" t="s">
        <v>189</v>
      </c>
      <c r="D101" s="206" t="s">
        <v>142</v>
      </c>
      <c r="E101" s="207" t="s">
        <v>1141</v>
      </c>
      <c r="F101" s="208" t="s">
        <v>1142</v>
      </c>
      <c r="G101" s="209" t="s">
        <v>1143</v>
      </c>
      <c r="H101" s="210">
        <v>1</v>
      </c>
      <c r="I101" s="211"/>
      <c r="J101" s="212">
        <f>ROUND(I101*H101,2)</f>
        <v>0</v>
      </c>
      <c r="K101" s="208" t="s">
        <v>146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1144</v>
      </c>
      <c r="AT101" s="217" t="s">
        <v>142</v>
      </c>
      <c r="AU101" s="217" t="s">
        <v>87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1144</v>
      </c>
      <c r="BM101" s="217" t="s">
        <v>1450</v>
      </c>
    </row>
    <row r="102" s="2" customFormat="1">
      <c r="A102" s="40"/>
      <c r="B102" s="41"/>
      <c r="C102" s="42"/>
      <c r="D102" s="219" t="s">
        <v>149</v>
      </c>
      <c r="E102" s="42"/>
      <c r="F102" s="220" t="s">
        <v>1142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87</v>
      </c>
    </row>
    <row r="103" s="2" customFormat="1" ht="16.5" customHeight="1">
      <c r="A103" s="40"/>
      <c r="B103" s="41"/>
      <c r="C103" s="206" t="s">
        <v>210</v>
      </c>
      <c r="D103" s="206" t="s">
        <v>142</v>
      </c>
      <c r="E103" s="207" t="s">
        <v>1451</v>
      </c>
      <c r="F103" s="208" t="s">
        <v>1452</v>
      </c>
      <c r="G103" s="209" t="s">
        <v>1143</v>
      </c>
      <c r="H103" s="210">
        <v>1</v>
      </c>
      <c r="I103" s="211"/>
      <c r="J103" s="212">
        <f>ROUND(I103*H103,2)</f>
        <v>0</v>
      </c>
      <c r="K103" s="208" t="s">
        <v>146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1144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1144</v>
      </c>
      <c r="BM103" s="217" t="s">
        <v>1453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1452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2" customFormat="1">
      <c r="A105" s="40"/>
      <c r="B105" s="41"/>
      <c r="C105" s="42"/>
      <c r="D105" s="219" t="s">
        <v>394</v>
      </c>
      <c r="E105" s="42"/>
      <c r="F105" s="224" t="s">
        <v>1454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394</v>
      </c>
      <c r="AU105" s="19" t="s">
        <v>87</v>
      </c>
    </row>
    <row r="106" s="2" customFormat="1" ht="16.5" customHeight="1">
      <c r="A106" s="40"/>
      <c r="B106" s="41"/>
      <c r="C106" s="206" t="s">
        <v>215</v>
      </c>
      <c r="D106" s="206" t="s">
        <v>142</v>
      </c>
      <c r="E106" s="207" t="s">
        <v>1455</v>
      </c>
      <c r="F106" s="208" t="s">
        <v>1456</v>
      </c>
      <c r="G106" s="209" t="s">
        <v>1143</v>
      </c>
      <c r="H106" s="210">
        <v>1</v>
      </c>
      <c r="I106" s="211"/>
      <c r="J106" s="212">
        <f>ROUND(I106*H106,2)</f>
        <v>0</v>
      </c>
      <c r="K106" s="208" t="s">
        <v>146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1144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1144</v>
      </c>
      <c r="BM106" s="217" t="s">
        <v>1457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1456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2" customFormat="1" ht="16.5" customHeight="1">
      <c r="A108" s="40"/>
      <c r="B108" s="41"/>
      <c r="C108" s="206" t="s">
        <v>224</v>
      </c>
      <c r="D108" s="206" t="s">
        <v>142</v>
      </c>
      <c r="E108" s="207" t="s">
        <v>1458</v>
      </c>
      <c r="F108" s="208" t="s">
        <v>1459</v>
      </c>
      <c r="G108" s="209" t="s">
        <v>1143</v>
      </c>
      <c r="H108" s="210">
        <v>1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1144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1144</v>
      </c>
      <c r="BM108" s="217" t="s">
        <v>1460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1459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2" customFormat="1" ht="16.5" customHeight="1">
      <c r="A110" s="40"/>
      <c r="B110" s="41"/>
      <c r="C110" s="206" t="s">
        <v>229</v>
      </c>
      <c r="D110" s="206" t="s">
        <v>142</v>
      </c>
      <c r="E110" s="207" t="s">
        <v>1461</v>
      </c>
      <c r="F110" s="208" t="s">
        <v>1462</v>
      </c>
      <c r="G110" s="209" t="s">
        <v>1143</v>
      </c>
      <c r="H110" s="210">
        <v>1</v>
      </c>
      <c r="I110" s="211"/>
      <c r="J110" s="212">
        <f>ROUND(I110*H110,2)</f>
        <v>0</v>
      </c>
      <c r="K110" s="208" t="s">
        <v>146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1144</v>
      </c>
      <c r="AT110" s="217" t="s">
        <v>142</v>
      </c>
      <c r="AU110" s="217" t="s">
        <v>87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1144</v>
      </c>
      <c r="BM110" s="217" t="s">
        <v>1463</v>
      </c>
    </row>
    <row r="111" s="2" customFormat="1">
      <c r="A111" s="40"/>
      <c r="B111" s="41"/>
      <c r="C111" s="42"/>
      <c r="D111" s="219" t="s">
        <v>149</v>
      </c>
      <c r="E111" s="42"/>
      <c r="F111" s="220" t="s">
        <v>1462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87</v>
      </c>
    </row>
    <row r="112" s="2" customFormat="1" ht="16.5" customHeight="1">
      <c r="A112" s="40"/>
      <c r="B112" s="41"/>
      <c r="C112" s="206" t="s">
        <v>963</v>
      </c>
      <c r="D112" s="206" t="s">
        <v>142</v>
      </c>
      <c r="E112" s="207" t="s">
        <v>1464</v>
      </c>
      <c r="F112" s="208" t="s">
        <v>1465</v>
      </c>
      <c r="G112" s="209" t="s">
        <v>1143</v>
      </c>
      <c r="H112" s="210">
        <v>1</v>
      </c>
      <c r="I112" s="211"/>
      <c r="J112" s="212">
        <f>ROUND(I112*H112,2)</f>
        <v>0</v>
      </c>
      <c r="K112" s="208" t="s">
        <v>146</v>
      </c>
      <c r="L112" s="46"/>
      <c r="M112" s="213" t="s">
        <v>75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1144</v>
      </c>
      <c r="AT112" s="217" t="s">
        <v>142</v>
      </c>
      <c r="AU112" s="217" t="s">
        <v>87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1144</v>
      </c>
      <c r="BM112" s="217" t="s">
        <v>1466</v>
      </c>
    </row>
    <row r="113" s="2" customFormat="1">
      <c r="A113" s="40"/>
      <c r="B113" s="41"/>
      <c r="C113" s="42"/>
      <c r="D113" s="219" t="s">
        <v>149</v>
      </c>
      <c r="E113" s="42"/>
      <c r="F113" s="220" t="s">
        <v>1465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87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1467</v>
      </c>
      <c r="F114" s="204" t="s">
        <v>1436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P115</f>
        <v>0</v>
      </c>
      <c r="Q114" s="198"/>
      <c r="R114" s="199">
        <f>R115</f>
        <v>0</v>
      </c>
      <c r="S114" s="198"/>
      <c r="T114" s="200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166</v>
      </c>
      <c r="AT114" s="202" t="s">
        <v>76</v>
      </c>
      <c r="AU114" s="202" t="s">
        <v>85</v>
      </c>
      <c r="AY114" s="201" t="s">
        <v>140</v>
      </c>
      <c r="BK114" s="203">
        <f>BK115</f>
        <v>0</v>
      </c>
    </row>
    <row r="115" s="2" customFormat="1" ht="16.5" customHeight="1">
      <c r="A115" s="40"/>
      <c r="B115" s="41"/>
      <c r="C115" s="206" t="s">
        <v>246</v>
      </c>
      <c r="D115" s="206" t="s">
        <v>142</v>
      </c>
      <c r="E115" s="207" t="s">
        <v>82</v>
      </c>
      <c r="F115" s="208" t="s">
        <v>1468</v>
      </c>
      <c r="G115" s="209" t="s">
        <v>1143</v>
      </c>
      <c r="H115" s="210">
        <v>1</v>
      </c>
      <c r="I115" s="211"/>
      <c r="J115" s="212">
        <f>ROUND(I115*H115,2)</f>
        <v>0</v>
      </c>
      <c r="K115" s="208" t="s">
        <v>75</v>
      </c>
      <c r="L115" s="46"/>
      <c r="M115" s="213" t="s">
        <v>75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1144</v>
      </c>
      <c r="AT115" s="217" t="s">
        <v>142</v>
      </c>
      <c r="AU115" s="217" t="s">
        <v>87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1144</v>
      </c>
      <c r="BM115" s="217" t="s">
        <v>1469</v>
      </c>
    </row>
    <row r="116" s="12" customFormat="1" ht="22.8" customHeight="1">
      <c r="A116" s="12"/>
      <c r="B116" s="190"/>
      <c r="C116" s="191"/>
      <c r="D116" s="192" t="s">
        <v>76</v>
      </c>
      <c r="E116" s="204" t="s">
        <v>1470</v>
      </c>
      <c r="F116" s="204" t="s">
        <v>1471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SUM(P117:P120)</f>
        <v>0</v>
      </c>
      <c r="Q116" s="198"/>
      <c r="R116" s="199">
        <f>SUM(R117:R120)</f>
        <v>0</v>
      </c>
      <c r="S116" s="198"/>
      <c r="T116" s="200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166</v>
      </c>
      <c r="AT116" s="202" t="s">
        <v>76</v>
      </c>
      <c r="AU116" s="202" t="s">
        <v>85</v>
      </c>
      <c r="AY116" s="201" t="s">
        <v>140</v>
      </c>
      <c r="BK116" s="203">
        <f>SUM(BK117:BK120)</f>
        <v>0</v>
      </c>
    </row>
    <row r="117" s="2" customFormat="1" ht="16.5" customHeight="1">
      <c r="A117" s="40"/>
      <c r="B117" s="41"/>
      <c r="C117" s="206" t="s">
        <v>8</v>
      </c>
      <c r="D117" s="206" t="s">
        <v>142</v>
      </c>
      <c r="E117" s="207" t="s">
        <v>1472</v>
      </c>
      <c r="F117" s="208" t="s">
        <v>1473</v>
      </c>
      <c r="G117" s="209" t="s">
        <v>1143</v>
      </c>
      <c r="H117" s="210">
        <v>1</v>
      </c>
      <c r="I117" s="211"/>
      <c r="J117" s="212">
        <f>ROUND(I117*H117,2)</f>
        <v>0</v>
      </c>
      <c r="K117" s="208" t="s">
        <v>146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1144</v>
      </c>
      <c r="AT117" s="217" t="s">
        <v>142</v>
      </c>
      <c r="AU117" s="217" t="s">
        <v>87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1144</v>
      </c>
      <c r="BM117" s="217" t="s">
        <v>1474</v>
      </c>
    </row>
    <row r="118" s="2" customFormat="1">
      <c r="A118" s="40"/>
      <c r="B118" s="41"/>
      <c r="C118" s="42"/>
      <c r="D118" s="219" t="s">
        <v>149</v>
      </c>
      <c r="E118" s="42"/>
      <c r="F118" s="220" t="s">
        <v>1473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87</v>
      </c>
    </row>
    <row r="119" s="2" customFormat="1" ht="16.5" customHeight="1">
      <c r="A119" s="40"/>
      <c r="B119" s="41"/>
      <c r="C119" s="206" t="s">
        <v>261</v>
      </c>
      <c r="D119" s="206" t="s">
        <v>142</v>
      </c>
      <c r="E119" s="207" t="s">
        <v>1475</v>
      </c>
      <c r="F119" s="208" t="s">
        <v>1476</v>
      </c>
      <c r="G119" s="209" t="s">
        <v>1143</v>
      </c>
      <c r="H119" s="210">
        <v>1</v>
      </c>
      <c r="I119" s="211"/>
      <c r="J119" s="212">
        <f>ROUND(I119*H119,2)</f>
        <v>0</v>
      </c>
      <c r="K119" s="208" t="s">
        <v>75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1144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1144</v>
      </c>
      <c r="BM119" s="217" t="s">
        <v>1477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1476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2" customFormat="1" ht="22.8" customHeight="1">
      <c r="A121" s="12"/>
      <c r="B121" s="190"/>
      <c r="C121" s="191"/>
      <c r="D121" s="192" t="s">
        <v>76</v>
      </c>
      <c r="E121" s="204" t="s">
        <v>1478</v>
      </c>
      <c r="F121" s="204" t="s">
        <v>1479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SUM(P122:P124)</f>
        <v>0</v>
      </c>
      <c r="Q121" s="198"/>
      <c r="R121" s="199">
        <f>SUM(R122:R124)</f>
        <v>0</v>
      </c>
      <c r="S121" s="198"/>
      <c r="T121" s="20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166</v>
      </c>
      <c r="AT121" s="202" t="s">
        <v>76</v>
      </c>
      <c r="AU121" s="202" t="s">
        <v>85</v>
      </c>
      <c r="AY121" s="201" t="s">
        <v>140</v>
      </c>
      <c r="BK121" s="203">
        <f>SUM(BK122:BK124)</f>
        <v>0</v>
      </c>
    </row>
    <row r="122" s="2" customFormat="1" ht="16.5" customHeight="1">
      <c r="A122" s="40"/>
      <c r="B122" s="41"/>
      <c r="C122" s="206" t="s">
        <v>270</v>
      </c>
      <c r="D122" s="206" t="s">
        <v>142</v>
      </c>
      <c r="E122" s="207" t="s">
        <v>1480</v>
      </c>
      <c r="F122" s="208" t="s">
        <v>1481</v>
      </c>
      <c r="G122" s="209" t="s">
        <v>1143</v>
      </c>
      <c r="H122" s="210">
        <v>1</v>
      </c>
      <c r="I122" s="211"/>
      <c r="J122" s="212">
        <f>ROUND(I122*H122,2)</f>
        <v>0</v>
      </c>
      <c r="K122" s="208" t="s">
        <v>146</v>
      </c>
      <c r="L122" s="46"/>
      <c r="M122" s="213" t="s">
        <v>75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1144</v>
      </c>
      <c r="AT122" s="217" t="s">
        <v>142</v>
      </c>
      <c r="AU122" s="217" t="s">
        <v>87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1144</v>
      </c>
      <c r="BM122" s="217" t="s">
        <v>1482</v>
      </c>
    </row>
    <row r="123" s="2" customFormat="1">
      <c r="A123" s="40"/>
      <c r="B123" s="41"/>
      <c r="C123" s="42"/>
      <c r="D123" s="219" t="s">
        <v>149</v>
      </c>
      <c r="E123" s="42"/>
      <c r="F123" s="220" t="s">
        <v>1481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87</v>
      </c>
    </row>
    <row r="124" s="2" customFormat="1">
      <c r="A124" s="40"/>
      <c r="B124" s="41"/>
      <c r="C124" s="42"/>
      <c r="D124" s="219" t="s">
        <v>394</v>
      </c>
      <c r="E124" s="42"/>
      <c r="F124" s="224" t="s">
        <v>1483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394</v>
      </c>
      <c r="AU124" s="19" t="s">
        <v>87</v>
      </c>
    </row>
    <row r="125" s="12" customFormat="1" ht="22.8" customHeight="1">
      <c r="A125" s="12"/>
      <c r="B125" s="190"/>
      <c r="C125" s="191"/>
      <c r="D125" s="192" t="s">
        <v>76</v>
      </c>
      <c r="E125" s="204" t="s">
        <v>1484</v>
      </c>
      <c r="F125" s="204" t="s">
        <v>1485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166</v>
      </c>
      <c r="AT125" s="202" t="s">
        <v>76</v>
      </c>
      <c r="AU125" s="202" t="s">
        <v>85</v>
      </c>
      <c r="AY125" s="201" t="s">
        <v>140</v>
      </c>
      <c r="BK125" s="203">
        <f>SUM(BK126:BK127)</f>
        <v>0</v>
      </c>
    </row>
    <row r="126" s="2" customFormat="1" ht="16.5" customHeight="1">
      <c r="A126" s="40"/>
      <c r="B126" s="41"/>
      <c r="C126" s="206" t="s">
        <v>276</v>
      </c>
      <c r="D126" s="206" t="s">
        <v>142</v>
      </c>
      <c r="E126" s="207" t="s">
        <v>1486</v>
      </c>
      <c r="F126" s="208" t="s">
        <v>1487</v>
      </c>
      <c r="G126" s="209" t="s">
        <v>1143</v>
      </c>
      <c r="H126" s="210">
        <v>1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1144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1144</v>
      </c>
      <c r="BM126" s="217" t="s">
        <v>1488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1487</v>
      </c>
      <c r="G127" s="42"/>
      <c r="H127" s="42"/>
      <c r="I127" s="221"/>
      <c r="J127" s="42"/>
      <c r="K127" s="42"/>
      <c r="L127" s="46"/>
      <c r="M127" s="278"/>
      <c r="N127" s="279"/>
      <c r="O127" s="280"/>
      <c r="P127" s="280"/>
      <c r="Q127" s="280"/>
      <c r="R127" s="280"/>
      <c r="S127" s="280"/>
      <c r="T127" s="281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hXuQJAH/VE+yugJ87UZF6sKhuJqyLRCj9aIXXiPK0UphJPqa58iftVvP4XmDqDqP+Q1FSxdYCZUBl0TgeYrwKw==" hashValue="fuEOwdMbNNsEPzlBIN+Rg8dWjpPPESd3TTfcmMWxR9/PwA23eJQDnbLq8TgNshN0l3h+mA2VY8jmcYEFHj4Q/g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1490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1491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1492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1493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1494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1495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1496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1497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1498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1499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1500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84</v>
      </c>
      <c r="F18" s="293" t="s">
        <v>1501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1502</v>
      </c>
      <c r="F19" s="293" t="s">
        <v>1503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1504</v>
      </c>
      <c r="F20" s="293" t="s">
        <v>1505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1506</v>
      </c>
      <c r="F21" s="293" t="s">
        <v>1507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1508</v>
      </c>
      <c r="F22" s="293" t="s">
        <v>1509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1510</v>
      </c>
      <c r="F23" s="293" t="s">
        <v>1511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1512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1513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1514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1515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1516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1517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1518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1519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1520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126</v>
      </c>
      <c r="F36" s="293"/>
      <c r="G36" s="293" t="s">
        <v>1521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1522</v>
      </c>
      <c r="F37" s="293"/>
      <c r="G37" s="293" t="s">
        <v>1523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57</v>
      </c>
      <c r="F38" s="293"/>
      <c r="G38" s="293" t="s">
        <v>1524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58</v>
      </c>
      <c r="F39" s="293"/>
      <c r="G39" s="293" t="s">
        <v>1525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127</v>
      </c>
      <c r="F40" s="293"/>
      <c r="G40" s="293" t="s">
        <v>1526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128</v>
      </c>
      <c r="F41" s="293"/>
      <c r="G41" s="293" t="s">
        <v>1527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1528</v>
      </c>
      <c r="F42" s="293"/>
      <c r="G42" s="293" t="s">
        <v>1529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1530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1531</v>
      </c>
      <c r="F44" s="293"/>
      <c r="G44" s="293" t="s">
        <v>1532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130</v>
      </c>
      <c r="F45" s="293"/>
      <c r="G45" s="293" t="s">
        <v>1533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1534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1535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1536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1537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1538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1539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1540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1541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1542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1543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1544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1545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1546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1547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1548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1549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1550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1551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1552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1553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1554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1555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1556</v>
      </c>
      <c r="D76" s="311"/>
      <c r="E76" s="311"/>
      <c r="F76" s="311" t="s">
        <v>1557</v>
      </c>
      <c r="G76" s="312"/>
      <c r="H76" s="311" t="s">
        <v>58</v>
      </c>
      <c r="I76" s="311" t="s">
        <v>61</v>
      </c>
      <c r="J76" s="311" t="s">
        <v>1558</v>
      </c>
      <c r="K76" s="310"/>
    </row>
    <row r="77" s="1" customFormat="1" ht="17.25" customHeight="1">
      <c r="B77" s="308"/>
      <c r="C77" s="313" t="s">
        <v>1559</v>
      </c>
      <c r="D77" s="313"/>
      <c r="E77" s="313"/>
      <c r="F77" s="314" t="s">
        <v>1560</v>
      </c>
      <c r="G77" s="315"/>
      <c r="H77" s="313"/>
      <c r="I77" s="313"/>
      <c r="J77" s="313" t="s">
        <v>1561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57</v>
      </c>
      <c r="D79" s="318"/>
      <c r="E79" s="318"/>
      <c r="F79" s="319" t="s">
        <v>1562</v>
      </c>
      <c r="G79" s="320"/>
      <c r="H79" s="296" t="s">
        <v>1563</v>
      </c>
      <c r="I79" s="296" t="s">
        <v>1564</v>
      </c>
      <c r="J79" s="296">
        <v>20</v>
      </c>
      <c r="K79" s="310"/>
    </row>
    <row r="80" s="1" customFormat="1" ht="15" customHeight="1">
      <c r="B80" s="308"/>
      <c r="C80" s="296" t="s">
        <v>1565</v>
      </c>
      <c r="D80" s="296"/>
      <c r="E80" s="296"/>
      <c r="F80" s="319" t="s">
        <v>1562</v>
      </c>
      <c r="G80" s="320"/>
      <c r="H80" s="296" t="s">
        <v>1566</v>
      </c>
      <c r="I80" s="296" t="s">
        <v>1564</v>
      </c>
      <c r="J80" s="296">
        <v>120</v>
      </c>
      <c r="K80" s="310"/>
    </row>
    <row r="81" s="1" customFormat="1" ht="15" customHeight="1">
      <c r="B81" s="321"/>
      <c r="C81" s="296" t="s">
        <v>1567</v>
      </c>
      <c r="D81" s="296"/>
      <c r="E81" s="296"/>
      <c r="F81" s="319" t="s">
        <v>1568</v>
      </c>
      <c r="G81" s="320"/>
      <c r="H81" s="296" t="s">
        <v>1569</v>
      </c>
      <c r="I81" s="296" t="s">
        <v>1564</v>
      </c>
      <c r="J81" s="296">
        <v>50</v>
      </c>
      <c r="K81" s="310"/>
    </row>
    <row r="82" s="1" customFormat="1" ht="15" customHeight="1">
      <c r="B82" s="321"/>
      <c r="C82" s="296" t="s">
        <v>1570</v>
      </c>
      <c r="D82" s="296"/>
      <c r="E82" s="296"/>
      <c r="F82" s="319" t="s">
        <v>1562</v>
      </c>
      <c r="G82" s="320"/>
      <c r="H82" s="296" t="s">
        <v>1571</v>
      </c>
      <c r="I82" s="296" t="s">
        <v>1572</v>
      </c>
      <c r="J82" s="296"/>
      <c r="K82" s="310"/>
    </row>
    <row r="83" s="1" customFormat="1" ht="15" customHeight="1">
      <c r="B83" s="321"/>
      <c r="C83" s="322" t="s">
        <v>1573</v>
      </c>
      <c r="D83" s="322"/>
      <c r="E83" s="322"/>
      <c r="F83" s="323" t="s">
        <v>1568</v>
      </c>
      <c r="G83" s="322"/>
      <c r="H83" s="322" t="s">
        <v>1574</v>
      </c>
      <c r="I83" s="322" t="s">
        <v>1564</v>
      </c>
      <c r="J83" s="322">
        <v>15</v>
      </c>
      <c r="K83" s="310"/>
    </row>
    <row r="84" s="1" customFormat="1" ht="15" customHeight="1">
      <c r="B84" s="321"/>
      <c r="C84" s="322" t="s">
        <v>1575</v>
      </c>
      <c r="D84" s="322"/>
      <c r="E84" s="322"/>
      <c r="F84" s="323" t="s">
        <v>1568</v>
      </c>
      <c r="G84" s="322"/>
      <c r="H84" s="322" t="s">
        <v>1576</v>
      </c>
      <c r="I84" s="322" t="s">
        <v>1564</v>
      </c>
      <c r="J84" s="322">
        <v>15</v>
      </c>
      <c r="K84" s="310"/>
    </row>
    <row r="85" s="1" customFormat="1" ht="15" customHeight="1">
      <c r="B85" s="321"/>
      <c r="C85" s="322" t="s">
        <v>1577</v>
      </c>
      <c r="D85" s="322"/>
      <c r="E85" s="322"/>
      <c r="F85" s="323" t="s">
        <v>1568</v>
      </c>
      <c r="G85" s="322"/>
      <c r="H85" s="322" t="s">
        <v>1578</v>
      </c>
      <c r="I85" s="322" t="s">
        <v>1564</v>
      </c>
      <c r="J85" s="322">
        <v>20</v>
      </c>
      <c r="K85" s="310"/>
    </row>
    <row r="86" s="1" customFormat="1" ht="15" customHeight="1">
      <c r="B86" s="321"/>
      <c r="C86" s="322" t="s">
        <v>1579</v>
      </c>
      <c r="D86" s="322"/>
      <c r="E86" s="322"/>
      <c r="F86" s="323" t="s">
        <v>1568</v>
      </c>
      <c r="G86" s="322"/>
      <c r="H86" s="322" t="s">
        <v>1580</v>
      </c>
      <c r="I86" s="322" t="s">
        <v>1564</v>
      </c>
      <c r="J86" s="322">
        <v>20</v>
      </c>
      <c r="K86" s="310"/>
    </row>
    <row r="87" s="1" customFormat="1" ht="15" customHeight="1">
      <c r="B87" s="321"/>
      <c r="C87" s="296" t="s">
        <v>1581</v>
      </c>
      <c r="D87" s="296"/>
      <c r="E87" s="296"/>
      <c r="F87" s="319" t="s">
        <v>1568</v>
      </c>
      <c r="G87" s="320"/>
      <c r="H87" s="296" t="s">
        <v>1582</v>
      </c>
      <c r="I87" s="296" t="s">
        <v>1564</v>
      </c>
      <c r="J87" s="296">
        <v>50</v>
      </c>
      <c r="K87" s="310"/>
    </row>
    <row r="88" s="1" customFormat="1" ht="15" customHeight="1">
      <c r="B88" s="321"/>
      <c r="C88" s="296" t="s">
        <v>1583</v>
      </c>
      <c r="D88" s="296"/>
      <c r="E88" s="296"/>
      <c r="F88" s="319" t="s">
        <v>1568</v>
      </c>
      <c r="G88" s="320"/>
      <c r="H88" s="296" t="s">
        <v>1584</v>
      </c>
      <c r="I88" s="296" t="s">
        <v>1564</v>
      </c>
      <c r="J88" s="296">
        <v>20</v>
      </c>
      <c r="K88" s="310"/>
    </row>
    <row r="89" s="1" customFormat="1" ht="15" customHeight="1">
      <c r="B89" s="321"/>
      <c r="C89" s="296" t="s">
        <v>1585</v>
      </c>
      <c r="D89" s="296"/>
      <c r="E89" s="296"/>
      <c r="F89" s="319" t="s">
        <v>1568</v>
      </c>
      <c r="G89" s="320"/>
      <c r="H89" s="296" t="s">
        <v>1586</v>
      </c>
      <c r="I89" s="296" t="s">
        <v>1564</v>
      </c>
      <c r="J89" s="296">
        <v>20</v>
      </c>
      <c r="K89" s="310"/>
    </row>
    <row r="90" s="1" customFormat="1" ht="15" customHeight="1">
      <c r="B90" s="321"/>
      <c r="C90" s="296" t="s">
        <v>1587</v>
      </c>
      <c r="D90" s="296"/>
      <c r="E90" s="296"/>
      <c r="F90" s="319" t="s">
        <v>1568</v>
      </c>
      <c r="G90" s="320"/>
      <c r="H90" s="296" t="s">
        <v>1588</v>
      </c>
      <c r="I90" s="296" t="s">
        <v>1564</v>
      </c>
      <c r="J90" s="296">
        <v>50</v>
      </c>
      <c r="K90" s="310"/>
    </row>
    <row r="91" s="1" customFormat="1" ht="15" customHeight="1">
      <c r="B91" s="321"/>
      <c r="C91" s="296" t="s">
        <v>1589</v>
      </c>
      <c r="D91" s="296"/>
      <c r="E91" s="296"/>
      <c r="F91" s="319" t="s">
        <v>1568</v>
      </c>
      <c r="G91" s="320"/>
      <c r="H91" s="296" t="s">
        <v>1589</v>
      </c>
      <c r="I91" s="296" t="s">
        <v>1564</v>
      </c>
      <c r="J91" s="296">
        <v>50</v>
      </c>
      <c r="K91" s="310"/>
    </row>
    <row r="92" s="1" customFormat="1" ht="15" customHeight="1">
      <c r="B92" s="321"/>
      <c r="C92" s="296" t="s">
        <v>1590</v>
      </c>
      <c r="D92" s="296"/>
      <c r="E92" s="296"/>
      <c r="F92" s="319" t="s">
        <v>1568</v>
      </c>
      <c r="G92" s="320"/>
      <c r="H92" s="296" t="s">
        <v>1591</v>
      </c>
      <c r="I92" s="296" t="s">
        <v>1564</v>
      </c>
      <c r="J92" s="296">
        <v>255</v>
      </c>
      <c r="K92" s="310"/>
    </row>
    <row r="93" s="1" customFormat="1" ht="15" customHeight="1">
      <c r="B93" s="321"/>
      <c r="C93" s="296" t="s">
        <v>1592</v>
      </c>
      <c r="D93" s="296"/>
      <c r="E93" s="296"/>
      <c r="F93" s="319" t="s">
        <v>1562</v>
      </c>
      <c r="G93" s="320"/>
      <c r="H93" s="296" t="s">
        <v>1593</v>
      </c>
      <c r="I93" s="296" t="s">
        <v>1594</v>
      </c>
      <c r="J93" s="296"/>
      <c r="K93" s="310"/>
    </row>
    <row r="94" s="1" customFormat="1" ht="15" customHeight="1">
      <c r="B94" s="321"/>
      <c r="C94" s="296" t="s">
        <v>1595</v>
      </c>
      <c r="D94" s="296"/>
      <c r="E94" s="296"/>
      <c r="F94" s="319" t="s">
        <v>1562</v>
      </c>
      <c r="G94" s="320"/>
      <c r="H94" s="296" t="s">
        <v>1596</v>
      </c>
      <c r="I94" s="296" t="s">
        <v>1597</v>
      </c>
      <c r="J94" s="296"/>
      <c r="K94" s="310"/>
    </row>
    <row r="95" s="1" customFormat="1" ht="15" customHeight="1">
      <c r="B95" s="321"/>
      <c r="C95" s="296" t="s">
        <v>1598</v>
      </c>
      <c r="D95" s="296"/>
      <c r="E95" s="296"/>
      <c r="F95" s="319" t="s">
        <v>1562</v>
      </c>
      <c r="G95" s="320"/>
      <c r="H95" s="296" t="s">
        <v>1598</v>
      </c>
      <c r="I95" s="296" t="s">
        <v>1597</v>
      </c>
      <c r="J95" s="296"/>
      <c r="K95" s="310"/>
    </row>
    <row r="96" s="1" customFormat="1" ht="15" customHeight="1">
      <c r="B96" s="321"/>
      <c r="C96" s="296" t="s">
        <v>42</v>
      </c>
      <c r="D96" s="296"/>
      <c r="E96" s="296"/>
      <c r="F96" s="319" t="s">
        <v>1562</v>
      </c>
      <c r="G96" s="320"/>
      <c r="H96" s="296" t="s">
        <v>1599</v>
      </c>
      <c r="I96" s="296" t="s">
        <v>1597</v>
      </c>
      <c r="J96" s="296"/>
      <c r="K96" s="310"/>
    </row>
    <row r="97" s="1" customFormat="1" ht="15" customHeight="1">
      <c r="B97" s="321"/>
      <c r="C97" s="296" t="s">
        <v>52</v>
      </c>
      <c r="D97" s="296"/>
      <c r="E97" s="296"/>
      <c r="F97" s="319" t="s">
        <v>1562</v>
      </c>
      <c r="G97" s="320"/>
      <c r="H97" s="296" t="s">
        <v>1600</v>
      </c>
      <c r="I97" s="296" t="s">
        <v>1597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1601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1556</v>
      </c>
      <c r="D103" s="311"/>
      <c r="E103" s="311"/>
      <c r="F103" s="311" t="s">
        <v>1557</v>
      </c>
      <c r="G103" s="312"/>
      <c r="H103" s="311" t="s">
        <v>58</v>
      </c>
      <c r="I103" s="311" t="s">
        <v>61</v>
      </c>
      <c r="J103" s="311" t="s">
        <v>1558</v>
      </c>
      <c r="K103" s="310"/>
    </row>
    <row r="104" s="1" customFormat="1" ht="17.25" customHeight="1">
      <c r="B104" s="308"/>
      <c r="C104" s="313" t="s">
        <v>1559</v>
      </c>
      <c r="D104" s="313"/>
      <c r="E104" s="313"/>
      <c r="F104" s="314" t="s">
        <v>1560</v>
      </c>
      <c r="G104" s="315"/>
      <c r="H104" s="313"/>
      <c r="I104" s="313"/>
      <c r="J104" s="313" t="s">
        <v>1561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57</v>
      </c>
      <c r="D106" s="318"/>
      <c r="E106" s="318"/>
      <c r="F106" s="319" t="s">
        <v>1562</v>
      </c>
      <c r="G106" s="296"/>
      <c r="H106" s="296" t="s">
        <v>1602</v>
      </c>
      <c r="I106" s="296" t="s">
        <v>1564</v>
      </c>
      <c r="J106" s="296">
        <v>20</v>
      </c>
      <c r="K106" s="310"/>
    </row>
    <row r="107" s="1" customFormat="1" ht="15" customHeight="1">
      <c r="B107" s="308"/>
      <c r="C107" s="296" t="s">
        <v>1565</v>
      </c>
      <c r="D107" s="296"/>
      <c r="E107" s="296"/>
      <c r="F107" s="319" t="s">
        <v>1562</v>
      </c>
      <c r="G107" s="296"/>
      <c r="H107" s="296" t="s">
        <v>1602</v>
      </c>
      <c r="I107" s="296" t="s">
        <v>1564</v>
      </c>
      <c r="J107" s="296">
        <v>120</v>
      </c>
      <c r="K107" s="310"/>
    </row>
    <row r="108" s="1" customFormat="1" ht="15" customHeight="1">
      <c r="B108" s="321"/>
      <c r="C108" s="296" t="s">
        <v>1567</v>
      </c>
      <c r="D108" s="296"/>
      <c r="E108" s="296"/>
      <c r="F108" s="319" t="s">
        <v>1568</v>
      </c>
      <c r="G108" s="296"/>
      <c r="H108" s="296" t="s">
        <v>1602</v>
      </c>
      <c r="I108" s="296" t="s">
        <v>1564</v>
      </c>
      <c r="J108" s="296">
        <v>50</v>
      </c>
      <c r="K108" s="310"/>
    </row>
    <row r="109" s="1" customFormat="1" ht="15" customHeight="1">
      <c r="B109" s="321"/>
      <c r="C109" s="296" t="s">
        <v>1570</v>
      </c>
      <c r="D109" s="296"/>
      <c r="E109" s="296"/>
      <c r="F109" s="319" t="s">
        <v>1562</v>
      </c>
      <c r="G109" s="296"/>
      <c r="H109" s="296" t="s">
        <v>1602</v>
      </c>
      <c r="I109" s="296" t="s">
        <v>1572</v>
      </c>
      <c r="J109" s="296"/>
      <c r="K109" s="310"/>
    </row>
    <row r="110" s="1" customFormat="1" ht="15" customHeight="1">
      <c r="B110" s="321"/>
      <c r="C110" s="296" t="s">
        <v>1581</v>
      </c>
      <c r="D110" s="296"/>
      <c r="E110" s="296"/>
      <c r="F110" s="319" t="s">
        <v>1568</v>
      </c>
      <c r="G110" s="296"/>
      <c r="H110" s="296" t="s">
        <v>1602</v>
      </c>
      <c r="I110" s="296" t="s">
        <v>1564</v>
      </c>
      <c r="J110" s="296">
        <v>50</v>
      </c>
      <c r="K110" s="310"/>
    </row>
    <row r="111" s="1" customFormat="1" ht="15" customHeight="1">
      <c r="B111" s="321"/>
      <c r="C111" s="296" t="s">
        <v>1589</v>
      </c>
      <c r="D111" s="296"/>
      <c r="E111" s="296"/>
      <c r="F111" s="319" t="s">
        <v>1568</v>
      </c>
      <c r="G111" s="296"/>
      <c r="H111" s="296" t="s">
        <v>1602</v>
      </c>
      <c r="I111" s="296" t="s">
        <v>1564</v>
      </c>
      <c r="J111" s="296">
        <v>50</v>
      </c>
      <c r="K111" s="310"/>
    </row>
    <row r="112" s="1" customFormat="1" ht="15" customHeight="1">
      <c r="B112" s="321"/>
      <c r="C112" s="296" t="s">
        <v>1587</v>
      </c>
      <c r="D112" s="296"/>
      <c r="E112" s="296"/>
      <c r="F112" s="319" t="s">
        <v>1568</v>
      </c>
      <c r="G112" s="296"/>
      <c r="H112" s="296" t="s">
        <v>1602</v>
      </c>
      <c r="I112" s="296" t="s">
        <v>1564</v>
      </c>
      <c r="J112" s="296">
        <v>50</v>
      </c>
      <c r="K112" s="310"/>
    </row>
    <row r="113" s="1" customFormat="1" ht="15" customHeight="1">
      <c r="B113" s="321"/>
      <c r="C113" s="296" t="s">
        <v>57</v>
      </c>
      <c r="D113" s="296"/>
      <c r="E113" s="296"/>
      <c r="F113" s="319" t="s">
        <v>1562</v>
      </c>
      <c r="G113" s="296"/>
      <c r="H113" s="296" t="s">
        <v>1603</v>
      </c>
      <c r="I113" s="296" t="s">
        <v>1564</v>
      </c>
      <c r="J113" s="296">
        <v>20</v>
      </c>
      <c r="K113" s="310"/>
    </row>
    <row r="114" s="1" customFormat="1" ht="15" customHeight="1">
      <c r="B114" s="321"/>
      <c r="C114" s="296" t="s">
        <v>1604</v>
      </c>
      <c r="D114" s="296"/>
      <c r="E114" s="296"/>
      <c r="F114" s="319" t="s">
        <v>1562</v>
      </c>
      <c r="G114" s="296"/>
      <c r="H114" s="296" t="s">
        <v>1605</v>
      </c>
      <c r="I114" s="296" t="s">
        <v>1564</v>
      </c>
      <c r="J114" s="296">
        <v>120</v>
      </c>
      <c r="K114" s="310"/>
    </row>
    <row r="115" s="1" customFormat="1" ht="15" customHeight="1">
      <c r="B115" s="321"/>
      <c r="C115" s="296" t="s">
        <v>42</v>
      </c>
      <c r="D115" s="296"/>
      <c r="E115" s="296"/>
      <c r="F115" s="319" t="s">
        <v>1562</v>
      </c>
      <c r="G115" s="296"/>
      <c r="H115" s="296" t="s">
        <v>1606</v>
      </c>
      <c r="I115" s="296" t="s">
        <v>1597</v>
      </c>
      <c r="J115" s="296"/>
      <c r="K115" s="310"/>
    </row>
    <row r="116" s="1" customFormat="1" ht="15" customHeight="1">
      <c r="B116" s="321"/>
      <c r="C116" s="296" t="s">
        <v>52</v>
      </c>
      <c r="D116" s="296"/>
      <c r="E116" s="296"/>
      <c r="F116" s="319" t="s">
        <v>1562</v>
      </c>
      <c r="G116" s="296"/>
      <c r="H116" s="296" t="s">
        <v>1607</v>
      </c>
      <c r="I116" s="296" t="s">
        <v>1597</v>
      </c>
      <c r="J116" s="296"/>
      <c r="K116" s="310"/>
    </row>
    <row r="117" s="1" customFormat="1" ht="15" customHeight="1">
      <c r="B117" s="321"/>
      <c r="C117" s="296" t="s">
        <v>61</v>
      </c>
      <c r="D117" s="296"/>
      <c r="E117" s="296"/>
      <c r="F117" s="319" t="s">
        <v>1562</v>
      </c>
      <c r="G117" s="296"/>
      <c r="H117" s="296" t="s">
        <v>1608</v>
      </c>
      <c r="I117" s="296" t="s">
        <v>1609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1610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1556</v>
      </c>
      <c r="D123" s="311"/>
      <c r="E123" s="311"/>
      <c r="F123" s="311" t="s">
        <v>1557</v>
      </c>
      <c r="G123" s="312"/>
      <c r="H123" s="311" t="s">
        <v>58</v>
      </c>
      <c r="I123" s="311" t="s">
        <v>61</v>
      </c>
      <c r="J123" s="311" t="s">
        <v>1558</v>
      </c>
      <c r="K123" s="340"/>
    </row>
    <row r="124" s="1" customFormat="1" ht="17.25" customHeight="1">
      <c r="B124" s="339"/>
      <c r="C124" s="313" t="s">
        <v>1559</v>
      </c>
      <c r="D124" s="313"/>
      <c r="E124" s="313"/>
      <c r="F124" s="314" t="s">
        <v>1560</v>
      </c>
      <c r="G124" s="315"/>
      <c r="H124" s="313"/>
      <c r="I124" s="313"/>
      <c r="J124" s="313" t="s">
        <v>1561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1565</v>
      </c>
      <c r="D126" s="318"/>
      <c r="E126" s="318"/>
      <c r="F126" s="319" t="s">
        <v>1562</v>
      </c>
      <c r="G126" s="296"/>
      <c r="H126" s="296" t="s">
        <v>1602</v>
      </c>
      <c r="I126" s="296" t="s">
        <v>1564</v>
      </c>
      <c r="J126" s="296">
        <v>120</v>
      </c>
      <c r="K126" s="344"/>
    </row>
    <row r="127" s="1" customFormat="1" ht="15" customHeight="1">
      <c r="B127" s="341"/>
      <c r="C127" s="296" t="s">
        <v>1611</v>
      </c>
      <c r="D127" s="296"/>
      <c r="E127" s="296"/>
      <c r="F127" s="319" t="s">
        <v>1562</v>
      </c>
      <c r="G127" s="296"/>
      <c r="H127" s="296" t="s">
        <v>1612</v>
      </c>
      <c r="I127" s="296" t="s">
        <v>1564</v>
      </c>
      <c r="J127" s="296" t="s">
        <v>1613</v>
      </c>
      <c r="K127" s="344"/>
    </row>
    <row r="128" s="1" customFormat="1" ht="15" customHeight="1">
      <c r="B128" s="341"/>
      <c r="C128" s="296" t="s">
        <v>1510</v>
      </c>
      <c r="D128" s="296"/>
      <c r="E128" s="296"/>
      <c r="F128" s="319" t="s">
        <v>1562</v>
      </c>
      <c r="G128" s="296"/>
      <c r="H128" s="296" t="s">
        <v>1614</v>
      </c>
      <c r="I128" s="296" t="s">
        <v>1564</v>
      </c>
      <c r="J128" s="296" t="s">
        <v>1613</v>
      </c>
      <c r="K128" s="344"/>
    </row>
    <row r="129" s="1" customFormat="1" ht="15" customHeight="1">
      <c r="B129" s="341"/>
      <c r="C129" s="296" t="s">
        <v>1573</v>
      </c>
      <c r="D129" s="296"/>
      <c r="E129" s="296"/>
      <c r="F129" s="319" t="s">
        <v>1568</v>
      </c>
      <c r="G129" s="296"/>
      <c r="H129" s="296" t="s">
        <v>1574</v>
      </c>
      <c r="I129" s="296" t="s">
        <v>1564</v>
      </c>
      <c r="J129" s="296">
        <v>15</v>
      </c>
      <c r="K129" s="344"/>
    </row>
    <row r="130" s="1" customFormat="1" ht="15" customHeight="1">
      <c r="B130" s="341"/>
      <c r="C130" s="322" t="s">
        <v>1575</v>
      </c>
      <c r="D130" s="322"/>
      <c r="E130" s="322"/>
      <c r="F130" s="323" t="s">
        <v>1568</v>
      </c>
      <c r="G130" s="322"/>
      <c r="H130" s="322" t="s">
        <v>1576</v>
      </c>
      <c r="I130" s="322" t="s">
        <v>1564</v>
      </c>
      <c r="J130" s="322">
        <v>15</v>
      </c>
      <c r="K130" s="344"/>
    </row>
    <row r="131" s="1" customFormat="1" ht="15" customHeight="1">
      <c r="B131" s="341"/>
      <c r="C131" s="322" t="s">
        <v>1577</v>
      </c>
      <c r="D131" s="322"/>
      <c r="E131" s="322"/>
      <c r="F131" s="323" t="s">
        <v>1568</v>
      </c>
      <c r="G131" s="322"/>
      <c r="H131" s="322" t="s">
        <v>1578</v>
      </c>
      <c r="I131" s="322" t="s">
        <v>1564</v>
      </c>
      <c r="J131" s="322">
        <v>20</v>
      </c>
      <c r="K131" s="344"/>
    </row>
    <row r="132" s="1" customFormat="1" ht="15" customHeight="1">
      <c r="B132" s="341"/>
      <c r="C132" s="322" t="s">
        <v>1579</v>
      </c>
      <c r="D132" s="322"/>
      <c r="E132" s="322"/>
      <c r="F132" s="323" t="s">
        <v>1568</v>
      </c>
      <c r="G132" s="322"/>
      <c r="H132" s="322" t="s">
        <v>1580</v>
      </c>
      <c r="I132" s="322" t="s">
        <v>1564</v>
      </c>
      <c r="J132" s="322">
        <v>20</v>
      </c>
      <c r="K132" s="344"/>
    </row>
    <row r="133" s="1" customFormat="1" ht="15" customHeight="1">
      <c r="B133" s="341"/>
      <c r="C133" s="296" t="s">
        <v>1567</v>
      </c>
      <c r="D133" s="296"/>
      <c r="E133" s="296"/>
      <c r="F133" s="319" t="s">
        <v>1568</v>
      </c>
      <c r="G133" s="296"/>
      <c r="H133" s="296" t="s">
        <v>1602</v>
      </c>
      <c r="I133" s="296" t="s">
        <v>1564</v>
      </c>
      <c r="J133" s="296">
        <v>50</v>
      </c>
      <c r="K133" s="344"/>
    </row>
    <row r="134" s="1" customFormat="1" ht="15" customHeight="1">
      <c r="B134" s="341"/>
      <c r="C134" s="296" t="s">
        <v>1581</v>
      </c>
      <c r="D134" s="296"/>
      <c r="E134" s="296"/>
      <c r="F134" s="319" t="s">
        <v>1568</v>
      </c>
      <c r="G134" s="296"/>
      <c r="H134" s="296" t="s">
        <v>1602</v>
      </c>
      <c r="I134" s="296" t="s">
        <v>1564</v>
      </c>
      <c r="J134" s="296">
        <v>50</v>
      </c>
      <c r="K134" s="344"/>
    </row>
    <row r="135" s="1" customFormat="1" ht="15" customHeight="1">
      <c r="B135" s="341"/>
      <c r="C135" s="296" t="s">
        <v>1587</v>
      </c>
      <c r="D135" s="296"/>
      <c r="E135" s="296"/>
      <c r="F135" s="319" t="s">
        <v>1568</v>
      </c>
      <c r="G135" s="296"/>
      <c r="H135" s="296" t="s">
        <v>1602</v>
      </c>
      <c r="I135" s="296" t="s">
        <v>1564</v>
      </c>
      <c r="J135" s="296">
        <v>50</v>
      </c>
      <c r="K135" s="344"/>
    </row>
    <row r="136" s="1" customFormat="1" ht="15" customHeight="1">
      <c r="B136" s="341"/>
      <c r="C136" s="296" t="s">
        <v>1589</v>
      </c>
      <c r="D136" s="296"/>
      <c r="E136" s="296"/>
      <c r="F136" s="319" t="s">
        <v>1568</v>
      </c>
      <c r="G136" s="296"/>
      <c r="H136" s="296" t="s">
        <v>1602</v>
      </c>
      <c r="I136" s="296" t="s">
        <v>1564</v>
      </c>
      <c r="J136" s="296">
        <v>50</v>
      </c>
      <c r="K136" s="344"/>
    </row>
    <row r="137" s="1" customFormat="1" ht="15" customHeight="1">
      <c r="B137" s="341"/>
      <c r="C137" s="296" t="s">
        <v>1590</v>
      </c>
      <c r="D137" s="296"/>
      <c r="E137" s="296"/>
      <c r="F137" s="319" t="s">
        <v>1568</v>
      </c>
      <c r="G137" s="296"/>
      <c r="H137" s="296" t="s">
        <v>1615</v>
      </c>
      <c r="I137" s="296" t="s">
        <v>1564</v>
      </c>
      <c r="J137" s="296">
        <v>255</v>
      </c>
      <c r="K137" s="344"/>
    </row>
    <row r="138" s="1" customFormat="1" ht="15" customHeight="1">
      <c r="B138" s="341"/>
      <c r="C138" s="296" t="s">
        <v>1592</v>
      </c>
      <c r="D138" s="296"/>
      <c r="E138" s="296"/>
      <c r="F138" s="319" t="s">
        <v>1562</v>
      </c>
      <c r="G138" s="296"/>
      <c r="H138" s="296" t="s">
        <v>1616</v>
      </c>
      <c r="I138" s="296" t="s">
        <v>1594</v>
      </c>
      <c r="J138" s="296"/>
      <c r="K138" s="344"/>
    </row>
    <row r="139" s="1" customFormat="1" ht="15" customHeight="1">
      <c r="B139" s="341"/>
      <c r="C139" s="296" t="s">
        <v>1595</v>
      </c>
      <c r="D139" s="296"/>
      <c r="E139" s="296"/>
      <c r="F139" s="319" t="s">
        <v>1562</v>
      </c>
      <c r="G139" s="296"/>
      <c r="H139" s="296" t="s">
        <v>1617</v>
      </c>
      <c r="I139" s="296" t="s">
        <v>1597</v>
      </c>
      <c r="J139" s="296"/>
      <c r="K139" s="344"/>
    </row>
    <row r="140" s="1" customFormat="1" ht="15" customHeight="1">
      <c r="B140" s="341"/>
      <c r="C140" s="296" t="s">
        <v>1598</v>
      </c>
      <c r="D140" s="296"/>
      <c r="E140" s="296"/>
      <c r="F140" s="319" t="s">
        <v>1562</v>
      </c>
      <c r="G140" s="296"/>
      <c r="H140" s="296" t="s">
        <v>1598</v>
      </c>
      <c r="I140" s="296" t="s">
        <v>1597</v>
      </c>
      <c r="J140" s="296"/>
      <c r="K140" s="344"/>
    </row>
    <row r="141" s="1" customFormat="1" ht="15" customHeight="1">
      <c r="B141" s="341"/>
      <c r="C141" s="296" t="s">
        <v>42</v>
      </c>
      <c r="D141" s="296"/>
      <c r="E141" s="296"/>
      <c r="F141" s="319" t="s">
        <v>1562</v>
      </c>
      <c r="G141" s="296"/>
      <c r="H141" s="296" t="s">
        <v>1618</v>
      </c>
      <c r="I141" s="296" t="s">
        <v>1597</v>
      </c>
      <c r="J141" s="296"/>
      <c r="K141" s="344"/>
    </row>
    <row r="142" s="1" customFormat="1" ht="15" customHeight="1">
      <c r="B142" s="341"/>
      <c r="C142" s="296" t="s">
        <v>1619</v>
      </c>
      <c r="D142" s="296"/>
      <c r="E142" s="296"/>
      <c r="F142" s="319" t="s">
        <v>1562</v>
      </c>
      <c r="G142" s="296"/>
      <c r="H142" s="296" t="s">
        <v>1620</v>
      </c>
      <c r="I142" s="296" t="s">
        <v>1597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1621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1556</v>
      </c>
      <c r="D148" s="311"/>
      <c r="E148" s="311"/>
      <c r="F148" s="311" t="s">
        <v>1557</v>
      </c>
      <c r="G148" s="312"/>
      <c r="H148" s="311" t="s">
        <v>58</v>
      </c>
      <c r="I148" s="311" t="s">
        <v>61</v>
      </c>
      <c r="J148" s="311" t="s">
        <v>1558</v>
      </c>
      <c r="K148" s="310"/>
    </row>
    <row r="149" s="1" customFormat="1" ht="17.25" customHeight="1">
      <c r="B149" s="308"/>
      <c r="C149" s="313" t="s">
        <v>1559</v>
      </c>
      <c r="D149" s="313"/>
      <c r="E149" s="313"/>
      <c r="F149" s="314" t="s">
        <v>1560</v>
      </c>
      <c r="G149" s="315"/>
      <c r="H149" s="313"/>
      <c r="I149" s="313"/>
      <c r="J149" s="313" t="s">
        <v>1561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1565</v>
      </c>
      <c r="D151" s="296"/>
      <c r="E151" s="296"/>
      <c r="F151" s="349" t="s">
        <v>1562</v>
      </c>
      <c r="G151" s="296"/>
      <c r="H151" s="348" t="s">
        <v>1602</v>
      </c>
      <c r="I151" s="348" t="s">
        <v>1564</v>
      </c>
      <c r="J151" s="348">
        <v>120</v>
      </c>
      <c r="K151" s="344"/>
    </row>
    <row r="152" s="1" customFormat="1" ht="15" customHeight="1">
      <c r="B152" s="321"/>
      <c r="C152" s="348" t="s">
        <v>1611</v>
      </c>
      <c r="D152" s="296"/>
      <c r="E152" s="296"/>
      <c r="F152" s="349" t="s">
        <v>1562</v>
      </c>
      <c r="G152" s="296"/>
      <c r="H152" s="348" t="s">
        <v>1622</v>
      </c>
      <c r="I152" s="348" t="s">
        <v>1564</v>
      </c>
      <c r="J152" s="348" t="s">
        <v>1613</v>
      </c>
      <c r="K152" s="344"/>
    </row>
    <row r="153" s="1" customFormat="1" ht="15" customHeight="1">
      <c r="B153" s="321"/>
      <c r="C153" s="348" t="s">
        <v>1510</v>
      </c>
      <c r="D153" s="296"/>
      <c r="E153" s="296"/>
      <c r="F153" s="349" t="s">
        <v>1562</v>
      </c>
      <c r="G153" s="296"/>
      <c r="H153" s="348" t="s">
        <v>1623</v>
      </c>
      <c r="I153" s="348" t="s">
        <v>1564</v>
      </c>
      <c r="J153" s="348" t="s">
        <v>1613</v>
      </c>
      <c r="K153" s="344"/>
    </row>
    <row r="154" s="1" customFormat="1" ht="15" customHeight="1">
      <c r="B154" s="321"/>
      <c r="C154" s="348" t="s">
        <v>1567</v>
      </c>
      <c r="D154" s="296"/>
      <c r="E154" s="296"/>
      <c r="F154" s="349" t="s">
        <v>1568</v>
      </c>
      <c r="G154" s="296"/>
      <c r="H154" s="348" t="s">
        <v>1602</v>
      </c>
      <c r="I154" s="348" t="s">
        <v>1564</v>
      </c>
      <c r="J154" s="348">
        <v>50</v>
      </c>
      <c r="K154" s="344"/>
    </row>
    <row r="155" s="1" customFormat="1" ht="15" customHeight="1">
      <c r="B155" s="321"/>
      <c r="C155" s="348" t="s">
        <v>1570</v>
      </c>
      <c r="D155" s="296"/>
      <c r="E155" s="296"/>
      <c r="F155" s="349" t="s">
        <v>1562</v>
      </c>
      <c r="G155" s="296"/>
      <c r="H155" s="348" t="s">
        <v>1602</v>
      </c>
      <c r="I155" s="348" t="s">
        <v>1572</v>
      </c>
      <c r="J155" s="348"/>
      <c r="K155" s="344"/>
    </row>
    <row r="156" s="1" customFormat="1" ht="15" customHeight="1">
      <c r="B156" s="321"/>
      <c r="C156" s="348" t="s">
        <v>1581</v>
      </c>
      <c r="D156" s="296"/>
      <c r="E156" s="296"/>
      <c r="F156" s="349" t="s">
        <v>1568</v>
      </c>
      <c r="G156" s="296"/>
      <c r="H156" s="348" t="s">
        <v>1602</v>
      </c>
      <c r="I156" s="348" t="s">
        <v>1564</v>
      </c>
      <c r="J156" s="348">
        <v>50</v>
      </c>
      <c r="K156" s="344"/>
    </row>
    <row r="157" s="1" customFormat="1" ht="15" customHeight="1">
      <c r="B157" s="321"/>
      <c r="C157" s="348" t="s">
        <v>1589</v>
      </c>
      <c r="D157" s="296"/>
      <c r="E157" s="296"/>
      <c r="F157" s="349" t="s">
        <v>1568</v>
      </c>
      <c r="G157" s="296"/>
      <c r="H157" s="348" t="s">
        <v>1602</v>
      </c>
      <c r="I157" s="348" t="s">
        <v>1564</v>
      </c>
      <c r="J157" s="348">
        <v>50</v>
      </c>
      <c r="K157" s="344"/>
    </row>
    <row r="158" s="1" customFormat="1" ht="15" customHeight="1">
      <c r="B158" s="321"/>
      <c r="C158" s="348" t="s">
        <v>1587</v>
      </c>
      <c r="D158" s="296"/>
      <c r="E158" s="296"/>
      <c r="F158" s="349" t="s">
        <v>1568</v>
      </c>
      <c r="G158" s="296"/>
      <c r="H158" s="348" t="s">
        <v>1602</v>
      </c>
      <c r="I158" s="348" t="s">
        <v>1564</v>
      </c>
      <c r="J158" s="348">
        <v>50</v>
      </c>
      <c r="K158" s="344"/>
    </row>
    <row r="159" s="1" customFormat="1" ht="15" customHeight="1">
      <c r="B159" s="321"/>
      <c r="C159" s="348" t="s">
        <v>111</v>
      </c>
      <c r="D159" s="296"/>
      <c r="E159" s="296"/>
      <c r="F159" s="349" t="s">
        <v>1562</v>
      </c>
      <c r="G159" s="296"/>
      <c r="H159" s="348" t="s">
        <v>1624</v>
      </c>
      <c r="I159" s="348" t="s">
        <v>1564</v>
      </c>
      <c r="J159" s="348" t="s">
        <v>1625</v>
      </c>
      <c r="K159" s="344"/>
    </row>
    <row r="160" s="1" customFormat="1" ht="15" customHeight="1">
      <c r="B160" s="321"/>
      <c r="C160" s="348" t="s">
        <v>1626</v>
      </c>
      <c r="D160" s="296"/>
      <c r="E160" s="296"/>
      <c r="F160" s="349" t="s">
        <v>1562</v>
      </c>
      <c r="G160" s="296"/>
      <c r="H160" s="348" t="s">
        <v>1627</v>
      </c>
      <c r="I160" s="348" t="s">
        <v>1597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1628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1556</v>
      </c>
      <c r="D166" s="311"/>
      <c r="E166" s="311"/>
      <c r="F166" s="311" t="s">
        <v>1557</v>
      </c>
      <c r="G166" s="353"/>
      <c r="H166" s="354" t="s">
        <v>58</v>
      </c>
      <c r="I166" s="354" t="s">
        <v>61</v>
      </c>
      <c r="J166" s="311" t="s">
        <v>1558</v>
      </c>
      <c r="K166" s="288"/>
    </row>
    <row r="167" s="1" customFormat="1" ht="17.25" customHeight="1">
      <c r="B167" s="289"/>
      <c r="C167" s="313" t="s">
        <v>1559</v>
      </c>
      <c r="D167" s="313"/>
      <c r="E167" s="313"/>
      <c r="F167" s="314" t="s">
        <v>1560</v>
      </c>
      <c r="G167" s="355"/>
      <c r="H167" s="356"/>
      <c r="I167" s="356"/>
      <c r="J167" s="313" t="s">
        <v>1561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1565</v>
      </c>
      <c r="D169" s="296"/>
      <c r="E169" s="296"/>
      <c r="F169" s="319" t="s">
        <v>1562</v>
      </c>
      <c r="G169" s="296"/>
      <c r="H169" s="296" t="s">
        <v>1602</v>
      </c>
      <c r="I169" s="296" t="s">
        <v>1564</v>
      </c>
      <c r="J169" s="296">
        <v>120</v>
      </c>
      <c r="K169" s="344"/>
    </row>
    <row r="170" s="1" customFormat="1" ht="15" customHeight="1">
      <c r="B170" s="321"/>
      <c r="C170" s="296" t="s">
        <v>1611</v>
      </c>
      <c r="D170" s="296"/>
      <c r="E170" s="296"/>
      <c r="F170" s="319" t="s">
        <v>1562</v>
      </c>
      <c r="G170" s="296"/>
      <c r="H170" s="296" t="s">
        <v>1612</v>
      </c>
      <c r="I170" s="296" t="s">
        <v>1564</v>
      </c>
      <c r="J170" s="296" t="s">
        <v>1613</v>
      </c>
      <c r="K170" s="344"/>
    </row>
    <row r="171" s="1" customFormat="1" ht="15" customHeight="1">
      <c r="B171" s="321"/>
      <c r="C171" s="296" t="s">
        <v>1510</v>
      </c>
      <c r="D171" s="296"/>
      <c r="E171" s="296"/>
      <c r="F171" s="319" t="s">
        <v>1562</v>
      </c>
      <c r="G171" s="296"/>
      <c r="H171" s="296" t="s">
        <v>1629</v>
      </c>
      <c r="I171" s="296" t="s">
        <v>1564</v>
      </c>
      <c r="J171" s="296" t="s">
        <v>1613</v>
      </c>
      <c r="K171" s="344"/>
    </row>
    <row r="172" s="1" customFormat="1" ht="15" customHeight="1">
      <c r="B172" s="321"/>
      <c r="C172" s="296" t="s">
        <v>1567</v>
      </c>
      <c r="D172" s="296"/>
      <c r="E172" s="296"/>
      <c r="F172" s="319" t="s">
        <v>1568</v>
      </c>
      <c r="G172" s="296"/>
      <c r="H172" s="296" t="s">
        <v>1629</v>
      </c>
      <c r="I172" s="296" t="s">
        <v>1564</v>
      </c>
      <c r="J172" s="296">
        <v>50</v>
      </c>
      <c r="K172" s="344"/>
    </row>
    <row r="173" s="1" customFormat="1" ht="15" customHeight="1">
      <c r="B173" s="321"/>
      <c r="C173" s="296" t="s">
        <v>1570</v>
      </c>
      <c r="D173" s="296"/>
      <c r="E173" s="296"/>
      <c r="F173" s="319" t="s">
        <v>1562</v>
      </c>
      <c r="G173" s="296"/>
      <c r="H173" s="296" t="s">
        <v>1629</v>
      </c>
      <c r="I173" s="296" t="s">
        <v>1572</v>
      </c>
      <c r="J173" s="296"/>
      <c r="K173" s="344"/>
    </row>
    <row r="174" s="1" customFormat="1" ht="15" customHeight="1">
      <c r="B174" s="321"/>
      <c r="C174" s="296" t="s">
        <v>1581</v>
      </c>
      <c r="D174" s="296"/>
      <c r="E174" s="296"/>
      <c r="F174" s="319" t="s">
        <v>1568</v>
      </c>
      <c r="G174" s="296"/>
      <c r="H174" s="296" t="s">
        <v>1629</v>
      </c>
      <c r="I174" s="296" t="s">
        <v>1564</v>
      </c>
      <c r="J174" s="296">
        <v>50</v>
      </c>
      <c r="K174" s="344"/>
    </row>
    <row r="175" s="1" customFormat="1" ht="15" customHeight="1">
      <c r="B175" s="321"/>
      <c r="C175" s="296" t="s">
        <v>1589</v>
      </c>
      <c r="D175" s="296"/>
      <c r="E175" s="296"/>
      <c r="F175" s="319" t="s">
        <v>1568</v>
      </c>
      <c r="G175" s="296"/>
      <c r="H175" s="296" t="s">
        <v>1629</v>
      </c>
      <c r="I175" s="296" t="s">
        <v>1564</v>
      </c>
      <c r="J175" s="296">
        <v>50</v>
      </c>
      <c r="K175" s="344"/>
    </row>
    <row r="176" s="1" customFormat="1" ht="15" customHeight="1">
      <c r="B176" s="321"/>
      <c r="C176" s="296" t="s">
        <v>1587</v>
      </c>
      <c r="D176" s="296"/>
      <c r="E176" s="296"/>
      <c r="F176" s="319" t="s">
        <v>1568</v>
      </c>
      <c r="G176" s="296"/>
      <c r="H176" s="296" t="s">
        <v>1629</v>
      </c>
      <c r="I176" s="296" t="s">
        <v>1564</v>
      </c>
      <c r="J176" s="296">
        <v>50</v>
      </c>
      <c r="K176" s="344"/>
    </row>
    <row r="177" s="1" customFormat="1" ht="15" customHeight="1">
      <c r="B177" s="321"/>
      <c r="C177" s="296" t="s">
        <v>126</v>
      </c>
      <c r="D177" s="296"/>
      <c r="E177" s="296"/>
      <c r="F177" s="319" t="s">
        <v>1562</v>
      </c>
      <c r="G177" s="296"/>
      <c r="H177" s="296" t="s">
        <v>1630</v>
      </c>
      <c r="I177" s="296" t="s">
        <v>1631</v>
      </c>
      <c r="J177" s="296"/>
      <c r="K177" s="344"/>
    </row>
    <row r="178" s="1" customFormat="1" ht="15" customHeight="1">
      <c r="B178" s="321"/>
      <c r="C178" s="296" t="s">
        <v>61</v>
      </c>
      <c r="D178" s="296"/>
      <c r="E178" s="296"/>
      <c r="F178" s="319" t="s">
        <v>1562</v>
      </c>
      <c r="G178" s="296"/>
      <c r="H178" s="296" t="s">
        <v>1632</v>
      </c>
      <c r="I178" s="296" t="s">
        <v>1633</v>
      </c>
      <c r="J178" s="296">
        <v>1</v>
      </c>
      <c r="K178" s="344"/>
    </row>
    <row r="179" s="1" customFormat="1" ht="15" customHeight="1">
      <c r="B179" s="321"/>
      <c r="C179" s="296" t="s">
        <v>57</v>
      </c>
      <c r="D179" s="296"/>
      <c r="E179" s="296"/>
      <c r="F179" s="319" t="s">
        <v>1562</v>
      </c>
      <c r="G179" s="296"/>
      <c r="H179" s="296" t="s">
        <v>1634</v>
      </c>
      <c r="I179" s="296" t="s">
        <v>1564</v>
      </c>
      <c r="J179" s="296">
        <v>20</v>
      </c>
      <c r="K179" s="344"/>
    </row>
    <row r="180" s="1" customFormat="1" ht="15" customHeight="1">
      <c r="B180" s="321"/>
      <c r="C180" s="296" t="s">
        <v>58</v>
      </c>
      <c r="D180" s="296"/>
      <c r="E180" s="296"/>
      <c r="F180" s="319" t="s">
        <v>1562</v>
      </c>
      <c r="G180" s="296"/>
      <c r="H180" s="296" t="s">
        <v>1635</v>
      </c>
      <c r="I180" s="296" t="s">
        <v>1564</v>
      </c>
      <c r="J180" s="296">
        <v>255</v>
      </c>
      <c r="K180" s="344"/>
    </row>
    <row r="181" s="1" customFormat="1" ht="15" customHeight="1">
      <c r="B181" s="321"/>
      <c r="C181" s="296" t="s">
        <v>127</v>
      </c>
      <c r="D181" s="296"/>
      <c r="E181" s="296"/>
      <c r="F181" s="319" t="s">
        <v>1562</v>
      </c>
      <c r="G181" s="296"/>
      <c r="H181" s="296" t="s">
        <v>1526</v>
      </c>
      <c r="I181" s="296" t="s">
        <v>1564</v>
      </c>
      <c r="J181" s="296">
        <v>10</v>
      </c>
      <c r="K181" s="344"/>
    </row>
    <row r="182" s="1" customFormat="1" ht="15" customHeight="1">
      <c r="B182" s="321"/>
      <c r="C182" s="296" t="s">
        <v>128</v>
      </c>
      <c r="D182" s="296"/>
      <c r="E182" s="296"/>
      <c r="F182" s="319" t="s">
        <v>1562</v>
      </c>
      <c r="G182" s="296"/>
      <c r="H182" s="296" t="s">
        <v>1636</v>
      </c>
      <c r="I182" s="296" t="s">
        <v>1597</v>
      </c>
      <c r="J182" s="296"/>
      <c r="K182" s="344"/>
    </row>
    <row r="183" s="1" customFormat="1" ht="15" customHeight="1">
      <c r="B183" s="321"/>
      <c r="C183" s="296" t="s">
        <v>1637</v>
      </c>
      <c r="D183" s="296"/>
      <c r="E183" s="296"/>
      <c r="F183" s="319" t="s">
        <v>1562</v>
      </c>
      <c r="G183" s="296"/>
      <c r="H183" s="296" t="s">
        <v>1638</v>
      </c>
      <c r="I183" s="296" t="s">
        <v>1597</v>
      </c>
      <c r="J183" s="296"/>
      <c r="K183" s="344"/>
    </row>
    <row r="184" s="1" customFormat="1" ht="15" customHeight="1">
      <c r="B184" s="321"/>
      <c r="C184" s="296" t="s">
        <v>1626</v>
      </c>
      <c r="D184" s="296"/>
      <c r="E184" s="296"/>
      <c r="F184" s="319" t="s">
        <v>1562</v>
      </c>
      <c r="G184" s="296"/>
      <c r="H184" s="296" t="s">
        <v>1639</v>
      </c>
      <c r="I184" s="296" t="s">
        <v>1597</v>
      </c>
      <c r="J184" s="296"/>
      <c r="K184" s="344"/>
    </row>
    <row r="185" s="1" customFormat="1" ht="15" customHeight="1">
      <c r="B185" s="321"/>
      <c r="C185" s="296" t="s">
        <v>130</v>
      </c>
      <c r="D185" s="296"/>
      <c r="E185" s="296"/>
      <c r="F185" s="319" t="s">
        <v>1568</v>
      </c>
      <c r="G185" s="296"/>
      <c r="H185" s="296" t="s">
        <v>1640</v>
      </c>
      <c r="I185" s="296" t="s">
        <v>1564</v>
      </c>
      <c r="J185" s="296">
        <v>50</v>
      </c>
      <c r="K185" s="344"/>
    </row>
    <row r="186" s="1" customFormat="1" ht="15" customHeight="1">
      <c r="B186" s="321"/>
      <c r="C186" s="296" t="s">
        <v>1641</v>
      </c>
      <c r="D186" s="296"/>
      <c r="E186" s="296"/>
      <c r="F186" s="319" t="s">
        <v>1568</v>
      </c>
      <c r="G186" s="296"/>
      <c r="H186" s="296" t="s">
        <v>1642</v>
      </c>
      <c r="I186" s="296" t="s">
        <v>1643</v>
      </c>
      <c r="J186" s="296"/>
      <c r="K186" s="344"/>
    </row>
    <row r="187" s="1" customFormat="1" ht="15" customHeight="1">
      <c r="B187" s="321"/>
      <c r="C187" s="296" t="s">
        <v>1644</v>
      </c>
      <c r="D187" s="296"/>
      <c r="E187" s="296"/>
      <c r="F187" s="319" t="s">
        <v>1568</v>
      </c>
      <c r="G187" s="296"/>
      <c r="H187" s="296" t="s">
        <v>1645</v>
      </c>
      <c r="I187" s="296" t="s">
        <v>1643</v>
      </c>
      <c r="J187" s="296"/>
      <c r="K187" s="344"/>
    </row>
    <row r="188" s="1" customFormat="1" ht="15" customHeight="1">
      <c r="B188" s="321"/>
      <c r="C188" s="296" t="s">
        <v>1646</v>
      </c>
      <c r="D188" s="296"/>
      <c r="E188" s="296"/>
      <c r="F188" s="319" t="s">
        <v>1568</v>
      </c>
      <c r="G188" s="296"/>
      <c r="H188" s="296" t="s">
        <v>1647</v>
      </c>
      <c r="I188" s="296" t="s">
        <v>1643</v>
      </c>
      <c r="J188" s="296"/>
      <c r="K188" s="344"/>
    </row>
    <row r="189" s="1" customFormat="1" ht="15" customHeight="1">
      <c r="B189" s="321"/>
      <c r="C189" s="357" t="s">
        <v>1648</v>
      </c>
      <c r="D189" s="296"/>
      <c r="E189" s="296"/>
      <c r="F189" s="319" t="s">
        <v>1568</v>
      </c>
      <c r="G189" s="296"/>
      <c r="H189" s="296" t="s">
        <v>1649</v>
      </c>
      <c r="I189" s="296" t="s">
        <v>1650</v>
      </c>
      <c r="J189" s="358" t="s">
        <v>1651</v>
      </c>
      <c r="K189" s="344"/>
    </row>
    <row r="190" s="1" customFormat="1" ht="15" customHeight="1">
      <c r="B190" s="321"/>
      <c r="C190" s="357" t="s">
        <v>46</v>
      </c>
      <c r="D190" s="296"/>
      <c r="E190" s="296"/>
      <c r="F190" s="319" t="s">
        <v>1562</v>
      </c>
      <c r="G190" s="296"/>
      <c r="H190" s="293" t="s">
        <v>1652</v>
      </c>
      <c r="I190" s="296" t="s">
        <v>1653</v>
      </c>
      <c r="J190" s="296"/>
      <c r="K190" s="344"/>
    </row>
    <row r="191" s="1" customFormat="1" ht="15" customHeight="1">
      <c r="B191" s="321"/>
      <c r="C191" s="357" t="s">
        <v>1654</v>
      </c>
      <c r="D191" s="296"/>
      <c r="E191" s="296"/>
      <c r="F191" s="319" t="s">
        <v>1562</v>
      </c>
      <c r="G191" s="296"/>
      <c r="H191" s="296" t="s">
        <v>1655</v>
      </c>
      <c r="I191" s="296" t="s">
        <v>1597</v>
      </c>
      <c r="J191" s="296"/>
      <c r="K191" s="344"/>
    </row>
    <row r="192" s="1" customFormat="1" ht="15" customHeight="1">
      <c r="B192" s="321"/>
      <c r="C192" s="357" t="s">
        <v>1656</v>
      </c>
      <c r="D192" s="296"/>
      <c r="E192" s="296"/>
      <c r="F192" s="319" t="s">
        <v>1562</v>
      </c>
      <c r="G192" s="296"/>
      <c r="H192" s="296" t="s">
        <v>1657</v>
      </c>
      <c r="I192" s="296" t="s">
        <v>1597</v>
      </c>
      <c r="J192" s="296"/>
      <c r="K192" s="344"/>
    </row>
    <row r="193" s="1" customFormat="1" ht="15" customHeight="1">
      <c r="B193" s="321"/>
      <c r="C193" s="357" t="s">
        <v>1658</v>
      </c>
      <c r="D193" s="296"/>
      <c r="E193" s="296"/>
      <c r="F193" s="319" t="s">
        <v>1568</v>
      </c>
      <c r="G193" s="296"/>
      <c r="H193" s="296" t="s">
        <v>1659</v>
      </c>
      <c r="I193" s="296" t="s">
        <v>1597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1660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1661</v>
      </c>
      <c r="D200" s="360"/>
      <c r="E200" s="360"/>
      <c r="F200" s="360" t="s">
        <v>1662</v>
      </c>
      <c r="G200" s="361"/>
      <c r="H200" s="360" t="s">
        <v>1663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1653</v>
      </c>
      <c r="D202" s="296"/>
      <c r="E202" s="296"/>
      <c r="F202" s="319" t="s">
        <v>47</v>
      </c>
      <c r="G202" s="296"/>
      <c r="H202" s="296" t="s">
        <v>1664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48</v>
      </c>
      <c r="G203" s="296"/>
      <c r="H203" s="296" t="s">
        <v>1665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51</v>
      </c>
      <c r="G204" s="296"/>
      <c r="H204" s="296" t="s">
        <v>1666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49</v>
      </c>
      <c r="G205" s="296"/>
      <c r="H205" s="296" t="s">
        <v>1667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50</v>
      </c>
      <c r="G206" s="296"/>
      <c r="H206" s="296" t="s">
        <v>1668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1609</v>
      </c>
      <c r="D208" s="296"/>
      <c r="E208" s="296"/>
      <c r="F208" s="319" t="s">
        <v>84</v>
      </c>
      <c r="G208" s="296"/>
      <c r="H208" s="296" t="s">
        <v>1669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1504</v>
      </c>
      <c r="G209" s="296"/>
      <c r="H209" s="296" t="s">
        <v>1505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1502</v>
      </c>
      <c r="G210" s="296"/>
      <c r="H210" s="296" t="s">
        <v>1670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1506</v>
      </c>
      <c r="G211" s="357"/>
      <c r="H211" s="348" t="s">
        <v>1507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1508</v>
      </c>
      <c r="G212" s="357"/>
      <c r="H212" s="348" t="s">
        <v>1485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1633</v>
      </c>
      <c r="D214" s="296"/>
      <c r="E214" s="296"/>
      <c r="F214" s="319">
        <v>1</v>
      </c>
      <c r="G214" s="357"/>
      <c r="H214" s="348" t="s">
        <v>1671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1672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1673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1674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Nezbeda Javůrek</dc:creator>
  <cp:lastModifiedBy>Pavel Nezbeda Javůrek</cp:lastModifiedBy>
  <dcterms:created xsi:type="dcterms:W3CDTF">2021-03-04T08:44:49Z</dcterms:created>
  <dcterms:modified xsi:type="dcterms:W3CDTF">2021-03-04T08:45:01Z</dcterms:modified>
</cp:coreProperties>
</file>