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LBC\2021\Zakázky\025 Ing.Radovan Novotný\02517OD2017060 MŠ Klášterní\2021\Rozpočet\"/>
    </mc:Choice>
  </mc:AlternateContent>
  <xr:revisionPtr revIDLastSave="0" documentId="13_ncr:1_{4E4501C6-024B-485C-9FF7-FE18C67A51DF}" xr6:coauthVersionLast="45" xr6:coauthVersionMax="45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1 1.04 Pol" sheetId="12" r:id="rId4"/>
    <sheet name="Příloha 730 rekapitulace" sheetId="13" r:id="rId5"/>
    <sheet name="Příloha 730 položky" sheetId="14" r:id="rId6"/>
  </sheets>
  <externalReferences>
    <externalReference r:id="rId7"/>
  </externalReferences>
  <definedNames>
    <definedName name="_xlnm._FilterDatabase" localSheetId="5" hidden="1">'Příloha 730 položky'!$C$126:$K$173</definedName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5">'Příloha 730 položky'!$126:$126</definedName>
    <definedName name="_xlnm.Print_Titles" localSheetId="4">'Příloha 730 rekapitulace'!$92:$92</definedName>
    <definedName name="_xlnm.Print_Titles" localSheetId="3">'SO1 1.04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5">'Příloha 730 položky'!$C$4:$J$76,'Příloha 730 položky'!$C$82:$J$108,'Příloha 730 položky'!$C$114:$K$173</definedName>
    <definedName name="_xlnm.Print_Area" localSheetId="4">'Příloha 730 rekapitulace'!$D$4:$AO$76,'Příloha 730 rekapitulace'!$C$82:$AQ$96</definedName>
    <definedName name="_xlnm.Print_Area" localSheetId="3">'SO1 1.04 Pol'!$A$1:$X$1242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K173" i="14" l="1"/>
  <c r="BI173" i="14"/>
  <c r="BH173" i="14"/>
  <c r="BG173" i="14"/>
  <c r="BF173" i="14"/>
  <c r="T173" i="14"/>
  <c r="R173" i="14"/>
  <c r="R172" i="14" s="1"/>
  <c r="R171" i="14" s="1"/>
  <c r="P173" i="14"/>
  <c r="J173" i="14"/>
  <c r="BE173" i="14" s="1"/>
  <c r="BK172" i="14"/>
  <c r="T172" i="14"/>
  <c r="T171" i="14" s="1"/>
  <c r="P172" i="14"/>
  <c r="P171" i="14" s="1"/>
  <c r="J172" i="14"/>
  <c r="BK171" i="14"/>
  <c r="J171" i="14"/>
  <c r="BK169" i="14"/>
  <c r="BI169" i="14"/>
  <c r="BH169" i="14"/>
  <c r="BG169" i="14"/>
  <c r="BF169" i="14"/>
  <c r="T169" i="14"/>
  <c r="R169" i="14"/>
  <c r="P169" i="14"/>
  <c r="J169" i="14"/>
  <c r="BE169" i="14" s="1"/>
  <c r="BK167" i="14"/>
  <c r="BI167" i="14"/>
  <c r="BH167" i="14"/>
  <c r="BG167" i="14"/>
  <c r="BF167" i="14"/>
  <c r="T167" i="14"/>
  <c r="R167" i="14"/>
  <c r="P167" i="14"/>
  <c r="J167" i="14"/>
  <c r="BE167" i="14" s="1"/>
  <c r="BK165" i="14"/>
  <c r="BI165" i="14"/>
  <c r="BH165" i="14"/>
  <c r="BG165" i="14"/>
  <c r="BF165" i="14"/>
  <c r="T165" i="14"/>
  <c r="R165" i="14"/>
  <c r="R164" i="14" s="1"/>
  <c r="P165" i="14"/>
  <c r="J165" i="14"/>
  <c r="BE165" i="14" s="1"/>
  <c r="BK164" i="14"/>
  <c r="T164" i="14"/>
  <c r="P164" i="14"/>
  <c r="J164" i="14"/>
  <c r="BK162" i="14"/>
  <c r="BI162" i="14"/>
  <c r="BH162" i="14"/>
  <c r="BG162" i="14"/>
  <c r="BF162" i="14"/>
  <c r="T162" i="14"/>
  <c r="R162" i="14"/>
  <c r="P162" i="14"/>
  <c r="J162" i="14"/>
  <c r="BE162" i="14" s="1"/>
  <c r="BK161" i="14"/>
  <c r="BI161" i="14"/>
  <c r="BH161" i="14"/>
  <c r="BG161" i="14"/>
  <c r="BF161" i="14"/>
  <c r="T161" i="14"/>
  <c r="R161" i="14"/>
  <c r="P161" i="14"/>
  <c r="J161" i="14"/>
  <c r="BE161" i="14" s="1"/>
  <c r="BK160" i="14"/>
  <c r="BI160" i="14"/>
  <c r="BH160" i="14"/>
  <c r="BG160" i="14"/>
  <c r="BF160" i="14"/>
  <c r="T160" i="14"/>
  <c r="R160" i="14"/>
  <c r="P160" i="14"/>
  <c r="J160" i="14"/>
  <c r="BE160" i="14" s="1"/>
  <c r="BK159" i="14"/>
  <c r="T159" i="14"/>
  <c r="T158" i="14" s="1"/>
  <c r="R159" i="14"/>
  <c r="P159" i="14"/>
  <c r="P158" i="14" s="1"/>
  <c r="J159" i="14"/>
  <c r="BK158" i="14"/>
  <c r="R158" i="14"/>
  <c r="J158" i="14"/>
  <c r="BK157" i="14"/>
  <c r="BI157" i="14"/>
  <c r="BH157" i="14"/>
  <c r="BG157" i="14"/>
  <c r="BF157" i="14"/>
  <c r="T157" i="14"/>
  <c r="R157" i="14"/>
  <c r="P157" i="14"/>
  <c r="J157" i="14"/>
  <c r="BE157" i="14" s="1"/>
  <c r="BK156" i="14"/>
  <c r="BI156" i="14"/>
  <c r="BH156" i="14"/>
  <c r="BG156" i="14"/>
  <c r="BF156" i="14"/>
  <c r="T156" i="14"/>
  <c r="R156" i="14"/>
  <c r="P156" i="14"/>
  <c r="J156" i="14"/>
  <c r="BE156" i="14" s="1"/>
  <c r="BK155" i="14"/>
  <c r="BI155" i="14"/>
  <c r="BH155" i="14"/>
  <c r="BG155" i="14"/>
  <c r="BF155" i="14"/>
  <c r="T155" i="14"/>
  <c r="R155" i="14"/>
  <c r="P155" i="14"/>
  <c r="J155" i="14"/>
  <c r="BE155" i="14" s="1"/>
  <c r="BK154" i="14"/>
  <c r="BI154" i="14"/>
  <c r="BH154" i="14"/>
  <c r="BG154" i="14"/>
  <c r="BF154" i="14"/>
  <c r="T154" i="14"/>
  <c r="R154" i="14"/>
  <c r="P154" i="14"/>
  <c r="J154" i="14"/>
  <c r="BE154" i="14" s="1"/>
  <c r="BK153" i="14"/>
  <c r="BI153" i="14"/>
  <c r="BH153" i="14"/>
  <c r="BG153" i="14"/>
  <c r="BF153" i="14"/>
  <c r="T153" i="14"/>
  <c r="R153" i="14"/>
  <c r="P153" i="14"/>
  <c r="J153" i="14"/>
  <c r="BE153" i="14" s="1"/>
  <c r="BK152" i="14"/>
  <c r="BI152" i="14"/>
  <c r="BH152" i="14"/>
  <c r="BG152" i="14"/>
  <c r="BF152" i="14"/>
  <c r="T152" i="14"/>
  <c r="R152" i="14"/>
  <c r="R151" i="14" s="1"/>
  <c r="P152" i="14"/>
  <c r="J152" i="14"/>
  <c r="BE152" i="14" s="1"/>
  <c r="BK151" i="14"/>
  <c r="T151" i="14"/>
  <c r="P151" i="14"/>
  <c r="J151" i="14"/>
  <c r="BK150" i="14"/>
  <c r="BI150" i="14"/>
  <c r="BH150" i="14"/>
  <c r="BG150" i="14"/>
  <c r="BF150" i="14"/>
  <c r="T150" i="14"/>
  <c r="R150" i="14"/>
  <c r="P150" i="14"/>
  <c r="J150" i="14"/>
  <c r="BE150" i="14" s="1"/>
  <c r="BK149" i="14"/>
  <c r="BI149" i="14"/>
  <c r="BH149" i="14"/>
  <c r="BG149" i="14"/>
  <c r="BF149" i="14"/>
  <c r="T149" i="14"/>
  <c r="R149" i="14"/>
  <c r="P149" i="14"/>
  <c r="J149" i="14"/>
  <c r="BE149" i="14" s="1"/>
  <c r="BK148" i="14"/>
  <c r="BI148" i="14"/>
  <c r="BH148" i="14"/>
  <c r="BG148" i="14"/>
  <c r="BF148" i="14"/>
  <c r="T148" i="14"/>
  <c r="R148" i="14"/>
  <c r="P148" i="14"/>
  <c r="J148" i="14"/>
  <c r="BE148" i="14" s="1"/>
  <c r="BK147" i="14"/>
  <c r="BI147" i="14"/>
  <c r="BH147" i="14"/>
  <c r="BG147" i="14"/>
  <c r="BF147" i="14"/>
  <c r="T147" i="14"/>
  <c r="R147" i="14"/>
  <c r="P147" i="14"/>
  <c r="J147" i="14"/>
  <c r="BE147" i="14" s="1"/>
  <c r="BK146" i="14"/>
  <c r="BI146" i="14"/>
  <c r="BH146" i="14"/>
  <c r="BG146" i="14"/>
  <c r="BF146" i="14"/>
  <c r="T146" i="14"/>
  <c r="R146" i="14"/>
  <c r="P146" i="14"/>
  <c r="J146" i="14"/>
  <c r="BE146" i="14" s="1"/>
  <c r="BK145" i="14"/>
  <c r="BI145" i="14"/>
  <c r="BH145" i="14"/>
  <c r="BG145" i="14"/>
  <c r="BF145" i="14"/>
  <c r="T145" i="14"/>
  <c r="R145" i="14"/>
  <c r="P145" i="14"/>
  <c r="J145" i="14"/>
  <c r="BE145" i="14" s="1"/>
  <c r="BK144" i="14"/>
  <c r="BI144" i="14"/>
  <c r="BH144" i="14"/>
  <c r="BG144" i="14"/>
  <c r="BF144" i="14"/>
  <c r="T144" i="14"/>
  <c r="R144" i="14"/>
  <c r="P144" i="14"/>
  <c r="J144" i="14"/>
  <c r="BE144" i="14" s="1"/>
  <c r="BK143" i="14"/>
  <c r="T143" i="14"/>
  <c r="R143" i="14"/>
  <c r="P143" i="14"/>
  <c r="J143" i="14"/>
  <c r="BK142" i="14"/>
  <c r="BI142" i="14"/>
  <c r="BH142" i="14"/>
  <c r="BG142" i="14"/>
  <c r="BF142" i="14"/>
  <c r="T142" i="14"/>
  <c r="R142" i="14"/>
  <c r="P142" i="14"/>
  <c r="J142" i="14"/>
  <c r="BE142" i="14" s="1"/>
  <c r="BK141" i="14"/>
  <c r="BI141" i="14"/>
  <c r="BH141" i="14"/>
  <c r="BG141" i="14"/>
  <c r="BF141" i="14"/>
  <c r="T141" i="14"/>
  <c r="R141" i="14"/>
  <c r="P141" i="14"/>
  <c r="J141" i="14"/>
  <c r="BE141" i="14" s="1"/>
  <c r="BK140" i="14"/>
  <c r="BI140" i="14"/>
  <c r="BH140" i="14"/>
  <c r="BG140" i="14"/>
  <c r="BF140" i="14"/>
  <c r="T140" i="14"/>
  <c r="R140" i="14"/>
  <c r="P140" i="14"/>
  <c r="J140" i="14"/>
  <c r="BE140" i="14" s="1"/>
  <c r="BK139" i="14"/>
  <c r="BI139" i="14"/>
  <c r="BH139" i="14"/>
  <c r="BG139" i="14"/>
  <c r="BF139" i="14"/>
  <c r="T139" i="14"/>
  <c r="R139" i="14"/>
  <c r="P139" i="14"/>
  <c r="J139" i="14"/>
  <c r="BE139" i="14" s="1"/>
  <c r="BK138" i="14"/>
  <c r="BI138" i="14"/>
  <c r="BH138" i="14"/>
  <c r="BG138" i="14"/>
  <c r="BF138" i="14"/>
  <c r="T138" i="14"/>
  <c r="R138" i="14"/>
  <c r="R137" i="14" s="1"/>
  <c r="P138" i="14"/>
  <c r="J138" i="14"/>
  <c r="BE138" i="14" s="1"/>
  <c r="BK137" i="14"/>
  <c r="T137" i="14"/>
  <c r="P137" i="14"/>
  <c r="J137" i="14"/>
  <c r="BK136" i="14"/>
  <c r="BI136" i="14"/>
  <c r="BH136" i="14"/>
  <c r="BG136" i="14"/>
  <c r="BF136" i="14"/>
  <c r="T136" i="14"/>
  <c r="T135" i="14" s="1"/>
  <c r="R136" i="14"/>
  <c r="P136" i="14"/>
  <c r="P135" i="14" s="1"/>
  <c r="J136" i="14"/>
  <c r="BE136" i="14" s="1"/>
  <c r="BK135" i="14"/>
  <c r="R135" i="14"/>
  <c r="J135" i="14"/>
  <c r="BK134" i="14"/>
  <c r="BI134" i="14"/>
  <c r="BH134" i="14"/>
  <c r="BG134" i="14"/>
  <c r="BF134" i="14"/>
  <c r="T134" i="14"/>
  <c r="R134" i="14"/>
  <c r="P134" i="14"/>
  <c r="J134" i="14"/>
  <c r="BE134" i="14" s="1"/>
  <c r="BK133" i="14"/>
  <c r="BI133" i="14"/>
  <c r="BH133" i="14"/>
  <c r="BG133" i="14"/>
  <c r="BF133" i="14"/>
  <c r="T133" i="14"/>
  <c r="R133" i="14"/>
  <c r="P133" i="14"/>
  <c r="J133" i="14"/>
  <c r="BE133" i="14" s="1"/>
  <c r="BK132" i="14"/>
  <c r="BI132" i="14"/>
  <c r="BH132" i="14"/>
  <c r="BG132" i="14"/>
  <c r="BF132" i="14"/>
  <c r="T132" i="14"/>
  <c r="R132" i="14"/>
  <c r="P132" i="14"/>
  <c r="J132" i="14"/>
  <c r="BE132" i="14" s="1"/>
  <c r="BK131" i="14"/>
  <c r="BI131" i="14"/>
  <c r="BH131" i="14"/>
  <c r="BG131" i="14"/>
  <c r="BF131" i="14"/>
  <c r="T131" i="14"/>
  <c r="R131" i="14"/>
  <c r="P131" i="14"/>
  <c r="J131" i="14"/>
  <c r="BE131" i="14" s="1"/>
  <c r="BK130" i="14"/>
  <c r="BK129" i="14" s="1"/>
  <c r="BI130" i="14"/>
  <c r="BH130" i="14"/>
  <c r="F36" i="14" s="1"/>
  <c r="BC95" i="13" s="1"/>
  <c r="BC94" i="13" s="1"/>
  <c r="W32" i="13" s="1"/>
  <c r="BG130" i="14"/>
  <c r="BF130" i="14"/>
  <c r="F34" i="14" s="1"/>
  <c r="BA95" i="13" s="1"/>
  <c r="BA94" i="13" s="1"/>
  <c r="T130" i="14"/>
  <c r="R130" i="14"/>
  <c r="R129" i="14" s="1"/>
  <c r="R128" i="14" s="1"/>
  <c r="R127" i="14" s="1"/>
  <c r="P130" i="14"/>
  <c r="J130" i="14"/>
  <c r="BE130" i="14" s="1"/>
  <c r="T129" i="14"/>
  <c r="T128" i="14" s="1"/>
  <c r="T127" i="14" s="1"/>
  <c r="P129" i="14"/>
  <c r="P128" i="14" s="1"/>
  <c r="P127" i="14" s="1"/>
  <c r="AU95" i="13" s="1"/>
  <c r="AU94" i="13" s="1"/>
  <c r="F121" i="14"/>
  <c r="E119" i="14"/>
  <c r="J107" i="14"/>
  <c r="J106" i="14"/>
  <c r="J105" i="14"/>
  <c r="J104" i="14"/>
  <c r="J103" i="14"/>
  <c r="J102" i="14"/>
  <c r="J101" i="14"/>
  <c r="J100" i="14"/>
  <c r="J99" i="14"/>
  <c r="F89" i="14"/>
  <c r="E87" i="14"/>
  <c r="J37" i="14"/>
  <c r="F37" i="14"/>
  <c r="BD95" i="13" s="1"/>
  <c r="BD94" i="13" s="1"/>
  <c r="W33" i="13" s="1"/>
  <c r="J36" i="14"/>
  <c r="J35" i="14"/>
  <c r="F35" i="14"/>
  <c r="BB95" i="13" s="1"/>
  <c r="BB94" i="13" s="1"/>
  <c r="J24" i="14"/>
  <c r="E24" i="14"/>
  <c r="J124" i="14" s="1"/>
  <c r="J23" i="14"/>
  <c r="J21" i="14"/>
  <c r="E21" i="14"/>
  <c r="J123" i="14" s="1"/>
  <c r="J20" i="14"/>
  <c r="J18" i="14"/>
  <c r="E18" i="14"/>
  <c r="F124" i="14" s="1"/>
  <c r="J17" i="14"/>
  <c r="J15" i="14"/>
  <c r="E15" i="14"/>
  <c r="F123" i="14" s="1"/>
  <c r="J14" i="14"/>
  <c r="J12" i="14"/>
  <c r="J121" i="14" s="1"/>
  <c r="E7" i="14"/>
  <c r="E117" i="14" s="1"/>
  <c r="AY95" i="13"/>
  <c r="AX95" i="13"/>
  <c r="AS94" i="13"/>
  <c r="AM90" i="13"/>
  <c r="L90" i="13"/>
  <c r="AM89" i="13"/>
  <c r="L89" i="13"/>
  <c r="AM87" i="13"/>
  <c r="L87" i="13"/>
  <c r="L85" i="13"/>
  <c r="L84" i="13"/>
  <c r="J34" i="14" l="1"/>
  <c r="AW95" i="13" s="1"/>
  <c r="J129" i="14"/>
  <c r="J98" i="14" s="1"/>
  <c r="BK128" i="14"/>
  <c r="BK127" i="14" s="1"/>
  <c r="J127" i="14" s="1"/>
  <c r="J96" i="14" s="1"/>
  <c r="W30" i="13"/>
  <c r="AW94" i="13"/>
  <c r="AK30" i="13" s="1"/>
  <c r="AY94" i="13"/>
  <c r="J128" i="14"/>
  <c r="J97" i="14" s="1"/>
  <c r="W31" i="13"/>
  <c r="AX94" i="13"/>
  <c r="F33" i="14"/>
  <c r="AZ95" i="13" s="1"/>
  <c r="AZ94" i="13" s="1"/>
  <c r="J33" i="14"/>
  <c r="AV95" i="13" s="1"/>
  <c r="E85" i="14"/>
  <c r="F91" i="14"/>
  <c r="F92" i="14"/>
  <c r="J89" i="14"/>
  <c r="J91" i="14"/>
  <c r="J92" i="14"/>
  <c r="AT95" i="13" l="1"/>
  <c r="J30" i="14"/>
  <c r="F723" i="12" s="1"/>
  <c r="AG95" i="13"/>
  <c r="W29" i="13"/>
  <c r="AV94" i="13"/>
  <c r="J39" i="14" l="1"/>
  <c r="AT94" i="13"/>
  <c r="AK29" i="13"/>
  <c r="AN95" i="13"/>
  <c r="AG94" i="13"/>
  <c r="AN94" i="13" l="1"/>
  <c r="AK26" i="13"/>
  <c r="AK35" i="13" s="1"/>
  <c r="I79" i="1" l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BA1237" i="12"/>
  <c r="BA1234" i="12"/>
  <c r="BA1224" i="12"/>
  <c r="BA1222" i="12"/>
  <c r="BA1067" i="12"/>
  <c r="BA1062" i="12"/>
  <c r="BA1041" i="12"/>
  <c r="BA679" i="12"/>
  <c r="BA675" i="12"/>
  <c r="BA483" i="12"/>
  <c r="BA400" i="12"/>
  <c r="BA389" i="12"/>
  <c r="BA250" i="12"/>
  <c r="BA200" i="12"/>
  <c r="BA145" i="12"/>
  <c r="BA90" i="12"/>
  <c r="BA25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4" i="12"/>
  <c r="I14" i="12"/>
  <c r="I13" i="12" s="1"/>
  <c r="K14" i="12"/>
  <c r="M14" i="12"/>
  <c r="O14" i="12"/>
  <c r="Q14" i="12"/>
  <c r="Q13" i="12" s="1"/>
  <c r="V14" i="12"/>
  <c r="G21" i="12"/>
  <c r="M21" i="12" s="1"/>
  <c r="I21" i="12"/>
  <c r="K21" i="12"/>
  <c r="K13" i="12" s="1"/>
  <c r="O21" i="12"/>
  <c r="O13" i="12" s="1"/>
  <c r="Q21" i="12"/>
  <c r="V21" i="12"/>
  <c r="V13" i="12" s="1"/>
  <c r="G31" i="12"/>
  <c r="I31" i="12"/>
  <c r="K31" i="12"/>
  <c r="M31" i="12"/>
  <c r="O31" i="12"/>
  <c r="Q31" i="12"/>
  <c r="V31" i="12"/>
  <c r="G51" i="12"/>
  <c r="M51" i="12" s="1"/>
  <c r="I51" i="12"/>
  <c r="K51" i="12"/>
  <c r="O51" i="12"/>
  <c r="Q51" i="12"/>
  <c r="V51" i="12"/>
  <c r="G66" i="12"/>
  <c r="I66" i="12"/>
  <c r="K66" i="12"/>
  <c r="M66" i="12"/>
  <c r="O66" i="12"/>
  <c r="Q66" i="12"/>
  <c r="V66" i="12"/>
  <c r="G69" i="12"/>
  <c r="M69" i="12" s="1"/>
  <c r="I69" i="12"/>
  <c r="K69" i="12"/>
  <c r="O69" i="12"/>
  <c r="Q69" i="12"/>
  <c r="V69" i="12"/>
  <c r="G73" i="12"/>
  <c r="G72" i="12" s="1"/>
  <c r="I73" i="12"/>
  <c r="K73" i="12"/>
  <c r="K72" i="12" s="1"/>
  <c r="O73" i="12"/>
  <c r="O72" i="12" s="1"/>
  <c r="Q73" i="12"/>
  <c r="V73" i="12"/>
  <c r="V72" i="12" s="1"/>
  <c r="G77" i="12"/>
  <c r="I77" i="12"/>
  <c r="I72" i="12" s="1"/>
  <c r="K77" i="12"/>
  <c r="M77" i="12"/>
  <c r="O77" i="12"/>
  <c r="Q77" i="12"/>
  <c r="Q72" i="12" s="1"/>
  <c r="V77" i="12"/>
  <c r="G79" i="12"/>
  <c r="I79" i="12"/>
  <c r="I78" i="12" s="1"/>
  <c r="K79" i="12"/>
  <c r="M79" i="12"/>
  <c r="O79" i="12"/>
  <c r="Q79" i="12"/>
  <c r="Q78" i="12" s="1"/>
  <c r="V79" i="12"/>
  <c r="G89" i="12"/>
  <c r="M89" i="12" s="1"/>
  <c r="I89" i="12"/>
  <c r="K89" i="12"/>
  <c r="K78" i="12" s="1"/>
  <c r="O89" i="12"/>
  <c r="O78" i="12" s="1"/>
  <c r="Q89" i="12"/>
  <c r="V89" i="12"/>
  <c r="V78" i="12" s="1"/>
  <c r="G131" i="12"/>
  <c r="I131" i="12"/>
  <c r="K131" i="12"/>
  <c r="M131" i="12"/>
  <c r="O131" i="12"/>
  <c r="Q131" i="12"/>
  <c r="V131" i="12"/>
  <c r="G134" i="12"/>
  <c r="M134" i="12" s="1"/>
  <c r="I134" i="12"/>
  <c r="K134" i="12"/>
  <c r="O134" i="12"/>
  <c r="Q134" i="12"/>
  <c r="V134" i="12"/>
  <c r="G139" i="12"/>
  <c r="I139" i="12"/>
  <c r="K139" i="12"/>
  <c r="M139" i="12"/>
  <c r="O139" i="12"/>
  <c r="Q139" i="12"/>
  <c r="V139" i="12"/>
  <c r="G142" i="12"/>
  <c r="M142" i="12" s="1"/>
  <c r="I142" i="12"/>
  <c r="K142" i="12"/>
  <c r="O142" i="12"/>
  <c r="Q142" i="12"/>
  <c r="V142" i="12"/>
  <c r="G144" i="12"/>
  <c r="I144" i="12"/>
  <c r="K144" i="12"/>
  <c r="M144" i="12"/>
  <c r="O144" i="12"/>
  <c r="Q144" i="12"/>
  <c r="V144" i="12"/>
  <c r="G148" i="12"/>
  <c r="M148" i="12" s="1"/>
  <c r="I148" i="12"/>
  <c r="K148" i="12"/>
  <c r="O148" i="12"/>
  <c r="Q148" i="12"/>
  <c r="V148" i="12"/>
  <c r="G186" i="12"/>
  <c r="I186" i="12"/>
  <c r="K186" i="12"/>
  <c r="M186" i="12"/>
  <c r="O186" i="12"/>
  <c r="Q186" i="12"/>
  <c r="V186" i="12"/>
  <c r="G190" i="12"/>
  <c r="I190" i="12"/>
  <c r="I189" i="12" s="1"/>
  <c r="K190" i="12"/>
  <c r="M190" i="12"/>
  <c r="O190" i="12"/>
  <c r="Q190" i="12"/>
  <c r="Q189" i="12" s="1"/>
  <c r="V190" i="12"/>
  <c r="G196" i="12"/>
  <c r="M196" i="12" s="1"/>
  <c r="I196" i="12"/>
  <c r="K196" i="12"/>
  <c r="K189" i="12" s="1"/>
  <c r="O196" i="12"/>
  <c r="O189" i="12" s="1"/>
  <c r="Q196" i="12"/>
  <c r="V196" i="12"/>
  <c r="V189" i="12" s="1"/>
  <c r="G199" i="12"/>
  <c r="I199" i="12"/>
  <c r="K199" i="12"/>
  <c r="M199" i="12"/>
  <c r="O199" i="12"/>
  <c r="Q199" i="12"/>
  <c r="V199" i="12"/>
  <c r="G236" i="12"/>
  <c r="M236" i="12" s="1"/>
  <c r="I236" i="12"/>
  <c r="K236" i="12"/>
  <c r="O236" i="12"/>
  <c r="Q236" i="12"/>
  <c r="V236" i="12"/>
  <c r="G243" i="12"/>
  <c r="I243" i="12"/>
  <c r="K243" i="12"/>
  <c r="M243" i="12"/>
  <c r="O243" i="12"/>
  <c r="Q243" i="12"/>
  <c r="V243" i="12"/>
  <c r="G249" i="12"/>
  <c r="M249" i="12" s="1"/>
  <c r="I249" i="12"/>
  <c r="K249" i="12"/>
  <c r="O249" i="12"/>
  <c r="Q249" i="12"/>
  <c r="V249" i="12"/>
  <c r="G257" i="12"/>
  <c r="I257" i="12"/>
  <c r="K257" i="12"/>
  <c r="M257" i="12"/>
  <c r="O257" i="12"/>
  <c r="Q257" i="12"/>
  <c r="V257" i="12"/>
  <c r="G264" i="12"/>
  <c r="M264" i="12" s="1"/>
  <c r="I264" i="12"/>
  <c r="K264" i="12"/>
  <c r="O264" i="12"/>
  <c r="Q264" i="12"/>
  <c r="V264" i="12"/>
  <c r="G360" i="12"/>
  <c r="I360" i="12"/>
  <c r="K360" i="12"/>
  <c r="M360" i="12"/>
  <c r="O360" i="12"/>
  <c r="Q360" i="12"/>
  <c r="V360" i="12"/>
  <c r="G365" i="12"/>
  <c r="M365" i="12" s="1"/>
  <c r="I365" i="12"/>
  <c r="K365" i="12"/>
  <c r="O365" i="12"/>
  <c r="Q365" i="12"/>
  <c r="V365" i="12"/>
  <c r="G371" i="12"/>
  <c r="G370" i="12" s="1"/>
  <c r="I371" i="12"/>
  <c r="K371" i="12"/>
  <c r="K370" i="12" s="1"/>
  <c r="O371" i="12"/>
  <c r="O370" i="12" s="1"/>
  <c r="Q371" i="12"/>
  <c r="V371" i="12"/>
  <c r="V370" i="12" s="1"/>
  <c r="G378" i="12"/>
  <c r="I378" i="12"/>
  <c r="I370" i="12" s="1"/>
  <c r="K378" i="12"/>
  <c r="M378" i="12"/>
  <c r="O378" i="12"/>
  <c r="Q378" i="12"/>
  <c r="Q370" i="12" s="1"/>
  <c r="V378" i="12"/>
  <c r="G380" i="12"/>
  <c r="M380" i="12" s="1"/>
  <c r="I380" i="12"/>
  <c r="K380" i="12"/>
  <c r="O380" i="12"/>
  <c r="Q380" i="12"/>
  <c r="V380" i="12"/>
  <c r="G388" i="12"/>
  <c r="I388" i="12"/>
  <c r="K388" i="12"/>
  <c r="M388" i="12"/>
  <c r="O388" i="12"/>
  <c r="Q388" i="12"/>
  <c r="V388" i="12"/>
  <c r="G398" i="12"/>
  <c r="K398" i="12"/>
  <c r="O398" i="12"/>
  <c r="V398" i="12"/>
  <c r="G399" i="12"/>
  <c r="I399" i="12"/>
  <c r="I398" i="12" s="1"/>
  <c r="K399" i="12"/>
  <c r="M399" i="12"/>
  <c r="M398" i="12" s="1"/>
  <c r="O399" i="12"/>
  <c r="Q399" i="12"/>
  <c r="Q398" i="12" s="1"/>
  <c r="V399" i="12"/>
  <c r="G431" i="12"/>
  <c r="I431" i="12"/>
  <c r="I430" i="12" s="1"/>
  <c r="K431" i="12"/>
  <c r="M431" i="12"/>
  <c r="O431" i="12"/>
  <c r="Q431" i="12"/>
  <c r="Q430" i="12" s="1"/>
  <c r="V431" i="12"/>
  <c r="G445" i="12"/>
  <c r="M445" i="12" s="1"/>
  <c r="I445" i="12"/>
  <c r="K445" i="12"/>
  <c r="K430" i="12" s="1"/>
  <c r="O445" i="12"/>
  <c r="O430" i="12" s="1"/>
  <c r="Q445" i="12"/>
  <c r="V445" i="12"/>
  <c r="V430" i="12" s="1"/>
  <c r="G448" i="12"/>
  <c r="I448" i="12"/>
  <c r="K448" i="12"/>
  <c r="M448" i="12"/>
  <c r="O448" i="12"/>
  <c r="Q448" i="12"/>
  <c r="V448" i="12"/>
  <c r="G450" i="12"/>
  <c r="M450" i="12" s="1"/>
  <c r="I450" i="12"/>
  <c r="K450" i="12"/>
  <c r="O450" i="12"/>
  <c r="Q450" i="12"/>
  <c r="V450" i="12"/>
  <c r="G456" i="12"/>
  <c r="I456" i="12"/>
  <c r="K456" i="12"/>
  <c r="M456" i="12"/>
  <c r="O456" i="12"/>
  <c r="Q456" i="12"/>
  <c r="V456" i="12"/>
  <c r="G458" i="12"/>
  <c r="M458" i="12" s="1"/>
  <c r="I458" i="12"/>
  <c r="K458" i="12"/>
  <c r="O458" i="12"/>
  <c r="Q458" i="12"/>
  <c r="V458" i="12"/>
  <c r="G460" i="12"/>
  <c r="I460" i="12"/>
  <c r="K460" i="12"/>
  <c r="M460" i="12"/>
  <c r="O460" i="12"/>
  <c r="Q460" i="12"/>
  <c r="V460" i="12"/>
  <c r="G462" i="12"/>
  <c r="M462" i="12" s="1"/>
  <c r="I462" i="12"/>
  <c r="K462" i="12"/>
  <c r="O462" i="12"/>
  <c r="Q462" i="12"/>
  <c r="V462" i="12"/>
  <c r="G464" i="12"/>
  <c r="I464" i="12"/>
  <c r="K464" i="12"/>
  <c r="M464" i="12"/>
  <c r="O464" i="12"/>
  <c r="Q464" i="12"/>
  <c r="V464" i="12"/>
  <c r="G467" i="12"/>
  <c r="M467" i="12" s="1"/>
  <c r="I467" i="12"/>
  <c r="K467" i="12"/>
  <c r="O467" i="12"/>
  <c r="Q467" i="12"/>
  <c r="V467" i="12"/>
  <c r="G469" i="12"/>
  <c r="I469" i="12"/>
  <c r="K469" i="12"/>
  <c r="M469" i="12"/>
  <c r="O469" i="12"/>
  <c r="Q469" i="12"/>
  <c r="V469" i="12"/>
  <c r="G472" i="12"/>
  <c r="M472" i="12" s="1"/>
  <c r="I472" i="12"/>
  <c r="K472" i="12"/>
  <c r="O472" i="12"/>
  <c r="Q472" i="12"/>
  <c r="V472" i="12"/>
  <c r="G474" i="12"/>
  <c r="G473" i="12" s="1"/>
  <c r="I474" i="12"/>
  <c r="K474" i="12"/>
  <c r="K473" i="12" s="1"/>
  <c r="O474" i="12"/>
  <c r="O473" i="12" s="1"/>
  <c r="Q474" i="12"/>
  <c r="V474" i="12"/>
  <c r="V473" i="12" s="1"/>
  <c r="G482" i="12"/>
  <c r="I482" i="12"/>
  <c r="I473" i="12" s="1"/>
  <c r="K482" i="12"/>
  <c r="M482" i="12"/>
  <c r="O482" i="12"/>
  <c r="Q482" i="12"/>
  <c r="Q473" i="12" s="1"/>
  <c r="V482" i="12"/>
  <c r="G486" i="12"/>
  <c r="I486" i="12"/>
  <c r="I485" i="12" s="1"/>
  <c r="K486" i="12"/>
  <c r="M486" i="12"/>
  <c r="O486" i="12"/>
  <c r="Q486" i="12"/>
  <c r="Q485" i="12" s="1"/>
  <c r="V486" i="12"/>
  <c r="G492" i="12"/>
  <c r="M492" i="12" s="1"/>
  <c r="I492" i="12"/>
  <c r="K492" i="12"/>
  <c r="K485" i="12" s="1"/>
  <c r="O492" i="12"/>
  <c r="O485" i="12" s="1"/>
  <c r="Q492" i="12"/>
  <c r="V492" i="12"/>
  <c r="V485" i="12" s="1"/>
  <c r="G495" i="12"/>
  <c r="I495" i="12"/>
  <c r="K495" i="12"/>
  <c r="M495" i="12"/>
  <c r="O495" i="12"/>
  <c r="Q495" i="12"/>
  <c r="V495" i="12"/>
  <c r="G499" i="12"/>
  <c r="M499" i="12" s="1"/>
  <c r="I499" i="12"/>
  <c r="K499" i="12"/>
  <c r="O499" i="12"/>
  <c r="Q499" i="12"/>
  <c r="V499" i="12"/>
  <c r="G524" i="12"/>
  <c r="I524" i="12"/>
  <c r="K524" i="12"/>
  <c r="M524" i="12"/>
  <c r="O524" i="12"/>
  <c r="Q524" i="12"/>
  <c r="V524" i="12"/>
  <c r="G530" i="12"/>
  <c r="M530" i="12" s="1"/>
  <c r="I530" i="12"/>
  <c r="K530" i="12"/>
  <c r="O530" i="12"/>
  <c r="Q530" i="12"/>
  <c r="V530" i="12"/>
  <c r="G533" i="12"/>
  <c r="I533" i="12"/>
  <c r="K533" i="12"/>
  <c r="M533" i="12"/>
  <c r="O533" i="12"/>
  <c r="Q533" i="12"/>
  <c r="V533" i="12"/>
  <c r="G539" i="12"/>
  <c r="M539" i="12" s="1"/>
  <c r="I539" i="12"/>
  <c r="K539" i="12"/>
  <c r="O539" i="12"/>
  <c r="Q539" i="12"/>
  <c r="V539" i="12"/>
  <c r="G544" i="12"/>
  <c r="I544" i="12"/>
  <c r="K544" i="12"/>
  <c r="M544" i="12"/>
  <c r="O544" i="12"/>
  <c r="Q544" i="12"/>
  <c r="V544" i="12"/>
  <c r="G547" i="12"/>
  <c r="M547" i="12" s="1"/>
  <c r="I547" i="12"/>
  <c r="K547" i="12"/>
  <c r="O547" i="12"/>
  <c r="Q547" i="12"/>
  <c r="V547" i="12"/>
  <c r="G564" i="12"/>
  <c r="I564" i="12"/>
  <c r="K564" i="12"/>
  <c r="M564" i="12"/>
  <c r="O564" i="12"/>
  <c r="Q564" i="12"/>
  <c r="V564" i="12"/>
  <c r="G570" i="12"/>
  <c r="M570" i="12" s="1"/>
  <c r="I570" i="12"/>
  <c r="K570" i="12"/>
  <c r="O570" i="12"/>
  <c r="Q570" i="12"/>
  <c r="V570" i="12"/>
  <c r="G573" i="12"/>
  <c r="I573" i="12"/>
  <c r="K573" i="12"/>
  <c r="M573" i="12"/>
  <c r="O573" i="12"/>
  <c r="Q573" i="12"/>
  <c r="V573" i="12"/>
  <c r="G579" i="12"/>
  <c r="M579" i="12" s="1"/>
  <c r="I579" i="12"/>
  <c r="K579" i="12"/>
  <c r="O579" i="12"/>
  <c r="Q579" i="12"/>
  <c r="V579" i="12"/>
  <c r="G584" i="12"/>
  <c r="I584" i="12"/>
  <c r="K584" i="12"/>
  <c r="M584" i="12"/>
  <c r="O584" i="12"/>
  <c r="Q584" i="12"/>
  <c r="V584" i="12"/>
  <c r="G591" i="12"/>
  <c r="M591" i="12" s="1"/>
  <c r="I591" i="12"/>
  <c r="K591" i="12"/>
  <c r="O591" i="12"/>
  <c r="Q591" i="12"/>
  <c r="V591" i="12"/>
  <c r="G594" i="12"/>
  <c r="I594" i="12"/>
  <c r="K594" i="12"/>
  <c r="M594" i="12"/>
  <c r="O594" i="12"/>
  <c r="Q594" i="12"/>
  <c r="V594" i="12"/>
  <c r="G597" i="12"/>
  <c r="M597" i="12" s="1"/>
  <c r="I597" i="12"/>
  <c r="K597" i="12"/>
  <c r="O597" i="12"/>
  <c r="Q597" i="12"/>
  <c r="V597" i="12"/>
  <c r="G602" i="12"/>
  <c r="I602" i="12"/>
  <c r="K602" i="12"/>
  <c r="M602" i="12"/>
  <c r="O602" i="12"/>
  <c r="Q602" i="12"/>
  <c r="V602" i="12"/>
  <c r="G607" i="12"/>
  <c r="K607" i="12"/>
  <c r="O607" i="12"/>
  <c r="V607" i="12"/>
  <c r="G608" i="12"/>
  <c r="I608" i="12"/>
  <c r="I607" i="12" s="1"/>
  <c r="K608" i="12"/>
  <c r="M608" i="12"/>
  <c r="M607" i="12" s="1"/>
  <c r="O608" i="12"/>
  <c r="Q608" i="12"/>
  <c r="Q607" i="12" s="1"/>
  <c r="V608" i="12"/>
  <c r="G611" i="12"/>
  <c r="I611" i="12"/>
  <c r="K611" i="12"/>
  <c r="M611" i="12"/>
  <c r="O611" i="12"/>
  <c r="Q611" i="12"/>
  <c r="Q610" i="12" s="1"/>
  <c r="V611" i="12"/>
  <c r="G618" i="12"/>
  <c r="I618" i="12"/>
  <c r="K618" i="12"/>
  <c r="K610" i="12" s="1"/>
  <c r="O618" i="12"/>
  <c r="O610" i="12" s="1"/>
  <c r="Q618" i="12"/>
  <c r="V618" i="12"/>
  <c r="V610" i="12" s="1"/>
  <c r="G624" i="12"/>
  <c r="I624" i="12"/>
  <c r="K624" i="12"/>
  <c r="M624" i="12"/>
  <c r="O624" i="12"/>
  <c r="Q624" i="12"/>
  <c r="V624" i="12"/>
  <c r="G627" i="12"/>
  <c r="I627" i="12"/>
  <c r="K627" i="12"/>
  <c r="M627" i="12"/>
  <c r="O627" i="12"/>
  <c r="Q627" i="12"/>
  <c r="V627" i="12"/>
  <c r="G650" i="12"/>
  <c r="M650" i="12" s="1"/>
  <c r="I650" i="12"/>
  <c r="K650" i="12"/>
  <c r="K626" i="12" s="1"/>
  <c r="O650" i="12"/>
  <c r="O626" i="12" s="1"/>
  <c r="Q650" i="12"/>
  <c r="V650" i="12"/>
  <c r="V626" i="12" s="1"/>
  <c r="G674" i="12"/>
  <c r="I674" i="12"/>
  <c r="K674" i="12"/>
  <c r="M674" i="12"/>
  <c r="O674" i="12"/>
  <c r="Q674" i="12"/>
  <c r="V674" i="12"/>
  <c r="G678" i="12"/>
  <c r="M678" i="12" s="1"/>
  <c r="I678" i="12"/>
  <c r="K678" i="12"/>
  <c r="O678" i="12"/>
  <c r="Q678" i="12"/>
  <c r="V678" i="12"/>
  <c r="G692" i="12"/>
  <c r="I692" i="12"/>
  <c r="K692" i="12"/>
  <c r="M692" i="12"/>
  <c r="O692" i="12"/>
  <c r="Q692" i="12"/>
  <c r="V692" i="12"/>
  <c r="G697" i="12"/>
  <c r="M697" i="12" s="1"/>
  <c r="I697" i="12"/>
  <c r="K697" i="12"/>
  <c r="O697" i="12"/>
  <c r="Q697" i="12"/>
  <c r="V697" i="12"/>
  <c r="G702" i="12"/>
  <c r="I702" i="12"/>
  <c r="K702" i="12"/>
  <c r="M702" i="12"/>
  <c r="O702" i="12"/>
  <c r="Q702" i="12"/>
  <c r="V702" i="12"/>
  <c r="G705" i="12"/>
  <c r="M705" i="12" s="1"/>
  <c r="I705" i="12"/>
  <c r="K705" i="12"/>
  <c r="O705" i="12"/>
  <c r="Q705" i="12"/>
  <c r="V705" i="12"/>
  <c r="G708" i="12"/>
  <c r="I708" i="12"/>
  <c r="K708" i="12"/>
  <c r="O708" i="12"/>
  <c r="O707" i="12" s="1"/>
  <c r="Q708" i="12"/>
  <c r="V708" i="12"/>
  <c r="V707" i="12" s="1"/>
  <c r="G714" i="12"/>
  <c r="I714" i="12"/>
  <c r="I707" i="12" s="1"/>
  <c r="K714" i="12"/>
  <c r="M714" i="12"/>
  <c r="O714" i="12"/>
  <c r="Q714" i="12"/>
  <c r="Q707" i="12" s="1"/>
  <c r="V714" i="12"/>
  <c r="G720" i="12"/>
  <c r="M720" i="12" s="1"/>
  <c r="I720" i="12"/>
  <c r="K720" i="12"/>
  <c r="O720" i="12"/>
  <c r="Q720" i="12"/>
  <c r="V720" i="12"/>
  <c r="I722" i="12"/>
  <c r="Q722" i="12"/>
  <c r="G723" i="12"/>
  <c r="G722" i="12" s="1"/>
  <c r="I65" i="1" s="1"/>
  <c r="I723" i="12"/>
  <c r="K723" i="12"/>
  <c r="K722" i="12" s="1"/>
  <c r="O723" i="12"/>
  <c r="O722" i="12" s="1"/>
  <c r="Q723" i="12"/>
  <c r="V723" i="12"/>
  <c r="V722" i="12" s="1"/>
  <c r="G725" i="12"/>
  <c r="G724" i="12" s="1"/>
  <c r="I725" i="12"/>
  <c r="K725" i="12"/>
  <c r="K724" i="12" s="1"/>
  <c r="O725" i="12"/>
  <c r="O724" i="12" s="1"/>
  <c r="Q725" i="12"/>
  <c r="V725" i="12"/>
  <c r="V724" i="12" s="1"/>
  <c r="G743" i="12"/>
  <c r="I743" i="12"/>
  <c r="I724" i="12" s="1"/>
  <c r="K743" i="12"/>
  <c r="M743" i="12"/>
  <c r="O743" i="12"/>
  <c r="Q743" i="12"/>
  <c r="Q724" i="12" s="1"/>
  <c r="V743" i="12"/>
  <c r="G761" i="12"/>
  <c r="M761" i="12" s="1"/>
  <c r="I761" i="12"/>
  <c r="K761" i="12"/>
  <c r="O761" i="12"/>
  <c r="Q761" i="12"/>
  <c r="V761" i="12"/>
  <c r="G763" i="12"/>
  <c r="I763" i="12"/>
  <c r="K763" i="12"/>
  <c r="M763" i="12"/>
  <c r="O763" i="12"/>
  <c r="Q763" i="12"/>
  <c r="V763" i="12"/>
  <c r="G770" i="12"/>
  <c r="M770" i="12" s="1"/>
  <c r="I770" i="12"/>
  <c r="K770" i="12"/>
  <c r="O770" i="12"/>
  <c r="Q770" i="12"/>
  <c r="V770" i="12"/>
  <c r="G778" i="12"/>
  <c r="I778" i="12"/>
  <c r="K778" i="12"/>
  <c r="M778" i="12"/>
  <c r="O778" i="12"/>
  <c r="Q778" i="12"/>
  <c r="V778" i="12"/>
  <c r="G785" i="12"/>
  <c r="M785" i="12" s="1"/>
  <c r="I785" i="12"/>
  <c r="K785" i="12"/>
  <c r="O785" i="12"/>
  <c r="Q785" i="12"/>
  <c r="V785" i="12"/>
  <c r="G788" i="12"/>
  <c r="I788" i="12"/>
  <c r="K788" i="12"/>
  <c r="M788" i="12"/>
  <c r="O788" i="12"/>
  <c r="Q788" i="12"/>
  <c r="V788" i="12"/>
  <c r="G791" i="12"/>
  <c r="M791" i="12" s="1"/>
  <c r="I791" i="12"/>
  <c r="K791" i="12"/>
  <c r="O791" i="12"/>
  <c r="Q791" i="12"/>
  <c r="V791" i="12"/>
  <c r="G799" i="12"/>
  <c r="I799" i="12"/>
  <c r="K799" i="12"/>
  <c r="M799" i="12"/>
  <c r="O799" i="12"/>
  <c r="Q799" i="12"/>
  <c r="V799" i="12"/>
  <c r="G805" i="12"/>
  <c r="M805" i="12" s="1"/>
  <c r="I805" i="12"/>
  <c r="K805" i="12"/>
  <c r="O805" i="12"/>
  <c r="Q805" i="12"/>
  <c r="V805" i="12"/>
  <c r="G808" i="12"/>
  <c r="G807" i="12" s="1"/>
  <c r="I808" i="12"/>
  <c r="K808" i="12"/>
  <c r="K807" i="12" s="1"/>
  <c r="O808" i="12"/>
  <c r="O807" i="12" s="1"/>
  <c r="Q808" i="12"/>
  <c r="V808" i="12"/>
  <c r="V807" i="12" s="1"/>
  <c r="G812" i="12"/>
  <c r="I812" i="12"/>
  <c r="I807" i="12" s="1"/>
  <c r="K812" i="12"/>
  <c r="M812" i="12"/>
  <c r="O812" i="12"/>
  <c r="Q812" i="12"/>
  <c r="Q807" i="12" s="1"/>
  <c r="V812" i="12"/>
  <c r="G832" i="12"/>
  <c r="M832" i="12" s="1"/>
  <c r="I832" i="12"/>
  <c r="K832" i="12"/>
  <c r="O832" i="12"/>
  <c r="Q832" i="12"/>
  <c r="V832" i="12"/>
  <c r="G837" i="12"/>
  <c r="I837" i="12"/>
  <c r="K837" i="12"/>
  <c r="M837" i="12"/>
  <c r="O837" i="12"/>
  <c r="Q837" i="12"/>
  <c r="V837" i="12"/>
  <c r="G842" i="12"/>
  <c r="M842" i="12" s="1"/>
  <c r="I842" i="12"/>
  <c r="K842" i="12"/>
  <c r="O842" i="12"/>
  <c r="Q842" i="12"/>
  <c r="V842" i="12"/>
  <c r="G845" i="12"/>
  <c r="I845" i="12"/>
  <c r="K845" i="12"/>
  <c r="M845" i="12"/>
  <c r="O845" i="12"/>
  <c r="Q845" i="12"/>
  <c r="V845" i="12"/>
  <c r="G846" i="12"/>
  <c r="M846" i="12" s="1"/>
  <c r="I846" i="12"/>
  <c r="K846" i="12"/>
  <c r="O846" i="12"/>
  <c r="Q846" i="12"/>
  <c r="V846" i="12"/>
  <c r="G851" i="12"/>
  <c r="I851" i="12"/>
  <c r="K851" i="12"/>
  <c r="M851" i="12"/>
  <c r="O851" i="12"/>
  <c r="Q851" i="12"/>
  <c r="V851" i="12"/>
  <c r="G856" i="12"/>
  <c r="M856" i="12" s="1"/>
  <c r="I856" i="12"/>
  <c r="K856" i="12"/>
  <c r="O856" i="12"/>
  <c r="Q856" i="12"/>
  <c r="V856" i="12"/>
  <c r="G858" i="12"/>
  <c r="I858" i="12"/>
  <c r="K858" i="12"/>
  <c r="M858" i="12"/>
  <c r="O858" i="12"/>
  <c r="Q858" i="12"/>
  <c r="V858" i="12"/>
  <c r="G863" i="12"/>
  <c r="M863" i="12" s="1"/>
  <c r="I863" i="12"/>
  <c r="K863" i="12"/>
  <c r="O863" i="12"/>
  <c r="Q863" i="12"/>
  <c r="V863" i="12"/>
  <c r="G881" i="12"/>
  <c r="I881" i="12"/>
  <c r="K881" i="12"/>
  <c r="M881" i="12"/>
  <c r="O881" i="12"/>
  <c r="Q881" i="12"/>
  <c r="V881" i="12"/>
  <c r="G884" i="12"/>
  <c r="M884" i="12" s="1"/>
  <c r="I884" i="12"/>
  <c r="K884" i="12"/>
  <c r="O884" i="12"/>
  <c r="Q884" i="12"/>
  <c r="V884" i="12"/>
  <c r="G886" i="12"/>
  <c r="I886" i="12"/>
  <c r="K886" i="12"/>
  <c r="M886" i="12"/>
  <c r="O886" i="12"/>
  <c r="Q886" i="12"/>
  <c r="V886" i="12"/>
  <c r="G889" i="12"/>
  <c r="M889" i="12" s="1"/>
  <c r="I889" i="12"/>
  <c r="K889" i="12"/>
  <c r="O889" i="12"/>
  <c r="Q889" i="12"/>
  <c r="V889" i="12"/>
  <c r="G894" i="12"/>
  <c r="I894" i="12"/>
  <c r="K894" i="12"/>
  <c r="M894" i="12"/>
  <c r="O894" i="12"/>
  <c r="Q894" i="12"/>
  <c r="V894" i="12"/>
  <c r="G901" i="12"/>
  <c r="M901" i="12" s="1"/>
  <c r="I901" i="12"/>
  <c r="K901" i="12"/>
  <c r="O901" i="12"/>
  <c r="Q901" i="12"/>
  <c r="V901" i="12"/>
  <c r="G904" i="12"/>
  <c r="G903" i="12" s="1"/>
  <c r="I904" i="12"/>
  <c r="K904" i="12"/>
  <c r="K903" i="12" s="1"/>
  <c r="O904" i="12"/>
  <c r="O903" i="12" s="1"/>
  <c r="Q904" i="12"/>
  <c r="V904" i="12"/>
  <c r="V903" i="12" s="1"/>
  <c r="G923" i="12"/>
  <c r="I923" i="12"/>
  <c r="I903" i="12" s="1"/>
  <c r="K923" i="12"/>
  <c r="M923" i="12"/>
  <c r="O923" i="12"/>
  <c r="Q923" i="12"/>
  <c r="Q903" i="12" s="1"/>
  <c r="V923" i="12"/>
  <c r="G942" i="12"/>
  <c r="M942" i="12" s="1"/>
  <c r="I942" i="12"/>
  <c r="K942" i="12"/>
  <c r="O942" i="12"/>
  <c r="Q942" i="12"/>
  <c r="V942" i="12"/>
  <c r="G948" i="12"/>
  <c r="I948" i="12"/>
  <c r="K948" i="12"/>
  <c r="M948" i="12"/>
  <c r="O948" i="12"/>
  <c r="Q948" i="12"/>
  <c r="V948" i="12"/>
  <c r="G951" i="12"/>
  <c r="I951" i="12"/>
  <c r="I950" i="12" s="1"/>
  <c r="K951" i="12"/>
  <c r="M951" i="12"/>
  <c r="O951" i="12"/>
  <c r="Q951" i="12"/>
  <c r="Q950" i="12" s="1"/>
  <c r="V951" i="12"/>
  <c r="G955" i="12"/>
  <c r="G950" i="12" s="1"/>
  <c r="I955" i="12"/>
  <c r="K955" i="12"/>
  <c r="K950" i="12" s="1"/>
  <c r="O955" i="12"/>
  <c r="O950" i="12" s="1"/>
  <c r="Q955" i="12"/>
  <c r="V955" i="12"/>
  <c r="V950" i="12" s="1"/>
  <c r="G959" i="12"/>
  <c r="I959" i="12"/>
  <c r="K959" i="12"/>
  <c r="M959" i="12"/>
  <c r="O959" i="12"/>
  <c r="Q959" i="12"/>
  <c r="V959" i="12"/>
  <c r="G963" i="12"/>
  <c r="M963" i="12" s="1"/>
  <c r="I963" i="12"/>
  <c r="K963" i="12"/>
  <c r="O963" i="12"/>
  <c r="Q963" i="12"/>
  <c r="V963" i="12"/>
  <c r="G965" i="12"/>
  <c r="I965" i="12"/>
  <c r="K965" i="12"/>
  <c r="M965" i="12"/>
  <c r="O965" i="12"/>
  <c r="Q965" i="12"/>
  <c r="V965" i="12"/>
  <c r="G1004" i="12"/>
  <c r="M1004" i="12" s="1"/>
  <c r="I1004" i="12"/>
  <c r="K1004" i="12"/>
  <c r="O1004" i="12"/>
  <c r="Q1004" i="12"/>
  <c r="V1004" i="12"/>
  <c r="G1006" i="12"/>
  <c r="I1006" i="12"/>
  <c r="K1006" i="12"/>
  <c r="M1006" i="12"/>
  <c r="O1006" i="12"/>
  <c r="Q1006" i="12"/>
  <c r="V1006" i="12"/>
  <c r="G1009" i="12"/>
  <c r="I1009" i="12"/>
  <c r="I1008" i="12" s="1"/>
  <c r="K1009" i="12"/>
  <c r="M1009" i="12"/>
  <c r="O1009" i="12"/>
  <c r="Q1009" i="12"/>
  <c r="Q1008" i="12" s="1"/>
  <c r="V1009" i="12"/>
  <c r="G1029" i="12"/>
  <c r="G1008" i="12" s="1"/>
  <c r="I1029" i="12"/>
  <c r="K1029" i="12"/>
  <c r="K1008" i="12" s="1"/>
  <c r="O1029" i="12"/>
  <c r="O1008" i="12" s="1"/>
  <c r="Q1029" i="12"/>
  <c r="V1029" i="12"/>
  <c r="V1008" i="12" s="1"/>
  <c r="G1040" i="12"/>
  <c r="I1040" i="12"/>
  <c r="K1040" i="12"/>
  <c r="M1040" i="12"/>
  <c r="O1040" i="12"/>
  <c r="Q1040" i="12"/>
  <c r="V1040" i="12"/>
  <c r="G1061" i="12"/>
  <c r="M1061" i="12" s="1"/>
  <c r="I1061" i="12"/>
  <c r="K1061" i="12"/>
  <c r="O1061" i="12"/>
  <c r="Q1061" i="12"/>
  <c r="V1061" i="12"/>
  <c r="G1066" i="12"/>
  <c r="I1066" i="12"/>
  <c r="K1066" i="12"/>
  <c r="M1066" i="12"/>
  <c r="O1066" i="12"/>
  <c r="Q1066" i="12"/>
  <c r="V1066" i="12"/>
  <c r="G1071" i="12"/>
  <c r="M1071" i="12" s="1"/>
  <c r="I1071" i="12"/>
  <c r="K1071" i="12"/>
  <c r="O1071" i="12"/>
  <c r="Q1071" i="12"/>
  <c r="V1071" i="12"/>
  <c r="G1074" i="12"/>
  <c r="G1073" i="12" s="1"/>
  <c r="I1074" i="12"/>
  <c r="K1074" i="12"/>
  <c r="K1073" i="12" s="1"/>
  <c r="O1074" i="12"/>
  <c r="O1073" i="12" s="1"/>
  <c r="Q1074" i="12"/>
  <c r="V1074" i="12"/>
  <c r="V1073" i="12" s="1"/>
  <c r="G1081" i="12"/>
  <c r="I1081" i="12"/>
  <c r="I1073" i="12" s="1"/>
  <c r="K1081" i="12"/>
  <c r="M1081" i="12"/>
  <c r="O1081" i="12"/>
  <c r="Q1081" i="12"/>
  <c r="Q1073" i="12" s="1"/>
  <c r="V1081" i="12"/>
  <c r="G1088" i="12"/>
  <c r="M1088" i="12" s="1"/>
  <c r="I1088" i="12"/>
  <c r="K1088" i="12"/>
  <c r="O1088" i="12"/>
  <c r="Q1088" i="12"/>
  <c r="V1088" i="12"/>
  <c r="G1095" i="12"/>
  <c r="I1095" i="12"/>
  <c r="K1095" i="12"/>
  <c r="M1095" i="12"/>
  <c r="O1095" i="12"/>
  <c r="Q1095" i="12"/>
  <c r="V1095" i="12"/>
  <c r="G1098" i="12"/>
  <c r="M1098" i="12" s="1"/>
  <c r="I1098" i="12"/>
  <c r="K1098" i="12"/>
  <c r="O1098" i="12"/>
  <c r="Q1098" i="12"/>
  <c r="V1098" i="12"/>
  <c r="G1101" i="12"/>
  <c r="G1100" i="12" s="1"/>
  <c r="I1101" i="12"/>
  <c r="K1101" i="12"/>
  <c r="K1100" i="12" s="1"/>
  <c r="O1101" i="12"/>
  <c r="O1100" i="12" s="1"/>
  <c r="Q1101" i="12"/>
  <c r="V1101" i="12"/>
  <c r="V1100" i="12" s="1"/>
  <c r="G1109" i="12"/>
  <c r="I1109" i="12"/>
  <c r="I1100" i="12" s="1"/>
  <c r="K1109" i="12"/>
  <c r="M1109" i="12"/>
  <c r="O1109" i="12"/>
  <c r="Q1109" i="12"/>
  <c r="Q1100" i="12" s="1"/>
  <c r="V1109" i="12"/>
  <c r="G1116" i="12"/>
  <c r="M1116" i="12" s="1"/>
  <c r="I1116" i="12"/>
  <c r="K1116" i="12"/>
  <c r="O1116" i="12"/>
  <c r="Q1116" i="12"/>
  <c r="V1116" i="12"/>
  <c r="G1123" i="12"/>
  <c r="I1123" i="12"/>
  <c r="K1123" i="12"/>
  <c r="M1123" i="12"/>
  <c r="O1123" i="12"/>
  <c r="Q1123" i="12"/>
  <c r="V1123" i="12"/>
  <c r="G1126" i="12"/>
  <c r="I1126" i="12"/>
  <c r="K1126" i="12"/>
  <c r="M1126" i="12"/>
  <c r="O1126" i="12"/>
  <c r="Q1126" i="12"/>
  <c r="V1126" i="12"/>
  <c r="G1128" i="12"/>
  <c r="I1128" i="12"/>
  <c r="K1128" i="12"/>
  <c r="K1125" i="12" s="1"/>
  <c r="O1128" i="12"/>
  <c r="O1125" i="12" s="1"/>
  <c r="Q1128" i="12"/>
  <c r="V1128" i="12"/>
  <c r="G1144" i="12"/>
  <c r="I1144" i="12"/>
  <c r="K1144" i="12"/>
  <c r="M1144" i="12"/>
  <c r="O1144" i="12"/>
  <c r="Q1144" i="12"/>
  <c r="V1144" i="12"/>
  <c r="G1150" i="12"/>
  <c r="M1150" i="12" s="1"/>
  <c r="I1150" i="12"/>
  <c r="K1150" i="12"/>
  <c r="O1150" i="12"/>
  <c r="Q1150" i="12"/>
  <c r="V1150" i="12"/>
  <c r="V1125" i="12" s="1"/>
  <c r="G1156" i="12"/>
  <c r="I1156" i="12"/>
  <c r="K1156" i="12"/>
  <c r="M1156" i="12"/>
  <c r="O1156" i="12"/>
  <c r="Q1156" i="12"/>
  <c r="V1156" i="12"/>
  <c r="G1163" i="12"/>
  <c r="M1163" i="12" s="1"/>
  <c r="I1163" i="12"/>
  <c r="K1163" i="12"/>
  <c r="O1163" i="12"/>
  <c r="Q1163" i="12"/>
  <c r="V1163" i="12"/>
  <c r="G1184" i="12"/>
  <c r="I1184" i="12"/>
  <c r="K1184" i="12"/>
  <c r="M1184" i="12"/>
  <c r="O1184" i="12"/>
  <c r="Q1184" i="12"/>
  <c r="V1184" i="12"/>
  <c r="G1189" i="12"/>
  <c r="M1189" i="12" s="1"/>
  <c r="I1189" i="12"/>
  <c r="K1189" i="12"/>
  <c r="O1189" i="12"/>
  <c r="Q1189" i="12"/>
  <c r="V1189" i="12"/>
  <c r="G1193" i="12"/>
  <c r="I1193" i="12"/>
  <c r="K1193" i="12"/>
  <c r="O1193" i="12"/>
  <c r="Q1193" i="12"/>
  <c r="Q1192" i="12" s="1"/>
  <c r="V1193" i="12"/>
  <c r="G1196" i="12"/>
  <c r="M1196" i="12" s="1"/>
  <c r="I1196" i="12"/>
  <c r="I1192" i="12" s="1"/>
  <c r="K1196" i="12"/>
  <c r="O1196" i="12"/>
  <c r="Q1196" i="12"/>
  <c r="V1196" i="12"/>
  <c r="I1201" i="12"/>
  <c r="Q1201" i="12"/>
  <c r="G1202" i="12"/>
  <c r="G1201" i="12" s="1"/>
  <c r="I1202" i="12"/>
  <c r="K1202" i="12"/>
  <c r="K1201" i="12" s="1"/>
  <c r="O1202" i="12"/>
  <c r="O1201" i="12" s="1"/>
  <c r="Q1202" i="12"/>
  <c r="V1202" i="12"/>
  <c r="V1201" i="12" s="1"/>
  <c r="I1206" i="12"/>
  <c r="Q1206" i="12"/>
  <c r="G1207" i="12"/>
  <c r="G1206" i="12" s="1"/>
  <c r="I1207" i="12"/>
  <c r="K1207" i="12"/>
  <c r="K1206" i="12" s="1"/>
  <c r="O1207" i="12"/>
  <c r="O1206" i="12" s="1"/>
  <c r="Q1207" i="12"/>
  <c r="V1207" i="12"/>
  <c r="V1206" i="12" s="1"/>
  <c r="G1210" i="12"/>
  <c r="G1209" i="12" s="1"/>
  <c r="I1210" i="12"/>
  <c r="K1210" i="12"/>
  <c r="K1209" i="12" s="1"/>
  <c r="O1210" i="12"/>
  <c r="O1209" i="12" s="1"/>
  <c r="Q1210" i="12"/>
  <c r="V1210" i="12"/>
  <c r="V1209" i="12" s="1"/>
  <c r="G1219" i="12"/>
  <c r="I1219" i="12"/>
  <c r="I1209" i="12" s="1"/>
  <c r="K1219" i="12"/>
  <c r="M1219" i="12"/>
  <c r="O1219" i="12"/>
  <c r="Q1219" i="12"/>
  <c r="Q1209" i="12" s="1"/>
  <c r="V1219" i="12"/>
  <c r="G1221" i="12"/>
  <c r="M1221" i="12" s="1"/>
  <c r="I1221" i="12"/>
  <c r="K1221" i="12"/>
  <c r="O1221" i="12"/>
  <c r="Q1221" i="12"/>
  <c r="V1221" i="12"/>
  <c r="G1223" i="12"/>
  <c r="I1223" i="12"/>
  <c r="K1223" i="12"/>
  <c r="M1223" i="12"/>
  <c r="O1223" i="12"/>
  <c r="Q1223" i="12"/>
  <c r="V1223" i="12"/>
  <c r="G1225" i="12"/>
  <c r="M1225" i="12" s="1"/>
  <c r="I1225" i="12"/>
  <c r="K1225" i="12"/>
  <c r="O1225" i="12"/>
  <c r="Q1225" i="12"/>
  <c r="V1225" i="12"/>
  <c r="G1227" i="12"/>
  <c r="I1227" i="12"/>
  <c r="K1227" i="12"/>
  <c r="M1227" i="12"/>
  <c r="O1227" i="12"/>
  <c r="Q1227" i="12"/>
  <c r="V1227" i="12"/>
  <c r="G1228" i="12"/>
  <c r="M1228" i="12" s="1"/>
  <c r="I1228" i="12"/>
  <c r="K1228" i="12"/>
  <c r="O1228" i="12"/>
  <c r="Q1228" i="12"/>
  <c r="V1228" i="12"/>
  <c r="G1229" i="12"/>
  <c r="I1229" i="12"/>
  <c r="K1229" i="12"/>
  <c r="M1229" i="12"/>
  <c r="O1229" i="12"/>
  <c r="Q1229" i="12"/>
  <c r="V1229" i="12"/>
  <c r="G1231" i="12"/>
  <c r="I1231" i="12"/>
  <c r="I1230" i="12" s="1"/>
  <c r="K1231" i="12"/>
  <c r="M1231" i="12"/>
  <c r="O1231" i="12"/>
  <c r="Q1231" i="12"/>
  <c r="Q1230" i="12" s="1"/>
  <c r="V1231" i="12"/>
  <c r="G1233" i="12"/>
  <c r="G1230" i="12" s="1"/>
  <c r="I1233" i="12"/>
  <c r="K1233" i="12"/>
  <c r="K1230" i="12" s="1"/>
  <c r="O1233" i="12"/>
  <c r="O1230" i="12" s="1"/>
  <c r="Q1233" i="12"/>
  <c r="V1233" i="12"/>
  <c r="V1230" i="12" s="1"/>
  <c r="I1235" i="12"/>
  <c r="Q1235" i="12"/>
  <c r="G1236" i="12"/>
  <c r="G1235" i="12" s="1"/>
  <c r="I1236" i="12"/>
  <c r="K1236" i="12"/>
  <c r="K1235" i="12" s="1"/>
  <c r="O1236" i="12"/>
  <c r="O1235" i="12" s="1"/>
  <c r="Q1236" i="12"/>
  <c r="V1236" i="12"/>
  <c r="V1235" i="12" s="1"/>
  <c r="AE1241" i="12"/>
  <c r="F42" i="1" s="1"/>
  <c r="AF1241" i="12"/>
  <c r="G42" i="1" s="1"/>
  <c r="I20" i="1"/>
  <c r="I19" i="1"/>
  <c r="I18" i="1"/>
  <c r="I16" i="1"/>
  <c r="H40" i="1"/>
  <c r="H42" i="1" l="1"/>
  <c r="I42" i="1" s="1"/>
  <c r="I17" i="1"/>
  <c r="I21" i="1" s="1"/>
  <c r="I80" i="1"/>
  <c r="G1241" i="12"/>
  <c r="G39" i="1"/>
  <c r="G43" i="1" s="1"/>
  <c r="G25" i="1" s="1"/>
  <c r="A25" i="1" s="1"/>
  <c r="G41" i="1"/>
  <c r="F39" i="1"/>
  <c r="F41" i="1"/>
  <c r="H41" i="1" s="1"/>
  <c r="I41" i="1" s="1"/>
  <c r="J57" i="1"/>
  <c r="J53" i="1"/>
  <c r="J61" i="1"/>
  <c r="J51" i="1"/>
  <c r="J55" i="1"/>
  <c r="J59" i="1"/>
  <c r="J63" i="1"/>
  <c r="J52" i="1"/>
  <c r="J54" i="1"/>
  <c r="J56" i="1"/>
  <c r="J58" i="1"/>
  <c r="J60" i="1"/>
  <c r="J62" i="1"/>
  <c r="J64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G26" i="1"/>
  <c r="A26" i="1"/>
  <c r="M1236" i="12"/>
  <c r="M1235" i="12" s="1"/>
  <c r="M1233" i="12"/>
  <c r="M1230" i="12" s="1"/>
  <c r="M1210" i="12"/>
  <c r="M1209" i="12" s="1"/>
  <c r="M1207" i="12"/>
  <c r="M1206" i="12" s="1"/>
  <c r="M1202" i="12"/>
  <c r="M1201" i="12" s="1"/>
  <c r="V1192" i="12"/>
  <c r="O1192" i="12"/>
  <c r="K1192" i="12"/>
  <c r="G1192" i="12"/>
  <c r="M1193" i="12"/>
  <c r="M1192" i="12" s="1"/>
  <c r="G1125" i="12"/>
  <c r="M1128" i="12"/>
  <c r="Q1125" i="12"/>
  <c r="M1125" i="12"/>
  <c r="I1125" i="12"/>
  <c r="M1101" i="12"/>
  <c r="M1100" i="12" s="1"/>
  <c r="M1074" i="12"/>
  <c r="M1073" i="12" s="1"/>
  <c r="M1029" i="12"/>
  <c r="M1008" i="12" s="1"/>
  <c r="M955" i="12"/>
  <c r="M950" i="12" s="1"/>
  <c r="M904" i="12"/>
  <c r="M903" i="12" s="1"/>
  <c r="M808" i="12"/>
  <c r="M807" i="12" s="1"/>
  <c r="M725" i="12"/>
  <c r="M724" i="12" s="1"/>
  <c r="M723" i="12"/>
  <c r="M722" i="12" s="1"/>
  <c r="K707" i="12"/>
  <c r="G707" i="12"/>
  <c r="M708" i="12"/>
  <c r="M707" i="12" s="1"/>
  <c r="Q626" i="12"/>
  <c r="M626" i="12"/>
  <c r="I626" i="12"/>
  <c r="M618" i="12"/>
  <c r="G610" i="12"/>
  <c r="M610" i="12"/>
  <c r="I610" i="12"/>
  <c r="M485" i="12"/>
  <c r="M78" i="12"/>
  <c r="M13" i="12"/>
  <c r="G626" i="12"/>
  <c r="M430" i="12"/>
  <c r="M189" i="12"/>
  <c r="G485" i="12"/>
  <c r="G430" i="12"/>
  <c r="G189" i="12"/>
  <c r="G78" i="12"/>
  <c r="G13" i="12"/>
  <c r="M474" i="12"/>
  <c r="M473" i="12" s="1"/>
  <c r="M371" i="12"/>
  <c r="M370" i="12" s="1"/>
  <c r="M73" i="12"/>
  <c r="M72" i="12" s="1"/>
  <c r="J28" i="1"/>
  <c r="J26" i="1"/>
  <c r="G38" i="1"/>
  <c r="F38" i="1"/>
  <c r="J23" i="1"/>
  <c r="J24" i="1"/>
  <c r="J25" i="1"/>
  <c r="J27" i="1"/>
  <c r="E24" i="1"/>
  <c r="E26" i="1"/>
  <c r="F43" i="1" l="1"/>
  <c r="H39" i="1"/>
  <c r="J79" i="1"/>
  <c r="J65" i="1"/>
  <c r="J80" i="1" l="1"/>
  <c r="G23" i="1"/>
  <c r="A23" i="1" s="1"/>
  <c r="G24" i="1" s="1"/>
  <c r="A27" i="1" s="1"/>
  <c r="G28" i="1"/>
  <c r="H43" i="1"/>
  <c r="I39" i="1"/>
  <c r="I43" i="1" s="1"/>
  <c r="A24" i="1" l="1"/>
  <c r="J41" i="1"/>
  <c r="J42" i="1"/>
  <c r="J39" i="1"/>
  <c r="J43" i="1" s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Rozpoctylbc</author>
  </authors>
  <commentList>
    <comment ref="S6" authorId="0" shapeId="0" xr:uid="{7774300B-260C-4EA0-8393-A7F59D92EE0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C8708AF-C59A-497E-813F-8D3B499C0B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<sst xmlns="http://schemas.openxmlformats.org/spreadsheetml/2006/main" count="4484" uniqueCount="1361">
  <si>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</si>
  <si>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</si>
  <si>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</si>
  <si>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</si>
  <si>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</si>
  <si>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</si>
  <si>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</si>
  <si>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</si>
  <si>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</si>
  <si>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</si>
  <si>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</si>
  <si>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</si>
  <si>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</si>
  <si>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</si>
  <si>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</si>
  <si>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</si>
  <si>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</si>
  <si>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</si>
  <si>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</si>
  <si>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</si>
  <si>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</si>
  <si>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</si>
  <si>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</si>
  <si>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</si>
  <si>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</si>
  <si>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</si>
  <si>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</si>
  <si>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</si>
  <si>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</si>
  <si>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</si>
  <si>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</si>
  <si>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</si>
  <si>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</si>
  <si>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</si>
  <si>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</si>
  <si>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</si>
  <si>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</si>
  <si>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</si>
  <si>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</si>
  <si>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</si>
  <si>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</si>
  <si>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</si>
  <si>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</si>
  <si>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1.04</t>
  </si>
  <si>
    <t>Soupis prací, dodávek a služeb revize PD 12_02</t>
  </si>
  <si>
    <t>SO1</t>
  </si>
  <si>
    <t>Stavební úpravy pro energetické úspory</t>
  </si>
  <si>
    <t>Objekt:</t>
  </si>
  <si>
    <t>Rozpočet:</t>
  </si>
  <si>
    <t>02517OD2017060</t>
  </si>
  <si>
    <t>MŠ Klášterní</t>
  </si>
  <si>
    <t>STATUTÁRNÍ MĚSTO LIBEREC</t>
  </si>
  <si>
    <t>nám. Dr. E. Beneše 1/1</t>
  </si>
  <si>
    <t>Liberec-Liberec I-Staré Město</t>
  </si>
  <si>
    <t>46001</t>
  </si>
  <si>
    <t>00262978</t>
  </si>
  <si>
    <t>CZ00262978</t>
  </si>
  <si>
    <t>Ing. Radovan Novotný</t>
  </si>
  <si>
    <t>Vesecká 97/12</t>
  </si>
  <si>
    <t>Liberec-Liberec VI-Rochlice</t>
  </si>
  <si>
    <t>46006</t>
  </si>
  <si>
    <t>49080300</t>
  </si>
  <si>
    <t>CZ6804292275</t>
  </si>
  <si>
    <t>Stavba</t>
  </si>
  <si>
    <t>Stavební objekt</t>
  </si>
  <si>
    <t>Celkem za stavbu</t>
  </si>
  <si>
    <t>CZK</t>
  </si>
  <si>
    <t>#POPR</t>
  </si>
  <si>
    <t>Popis rozpočtu: 1.04 - Soupis prací, dodávek a služeb revize PD 12_02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</si>
  <si>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</si>
  <si>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</si>
  <si>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</si>
  <si>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</si>
  <si>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</si>
  <si>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</si>
  <si>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</si>
  <si>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</si>
  <si>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</si>
  <si>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</si>
  <si>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</si>
  <si>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</si>
  <si>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</si>
  <si>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</si>
  <si>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</si>
  <si>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</si>
  <si>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</si>
  <si>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</si>
  <si>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</si>
  <si>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</si>
  <si>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</si>
  <si>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</si>
  <si>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</si>
  <si>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</si>
  <si>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</si>
  <si>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</si>
  <si>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</si>
  <si>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</si>
  <si>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714</t>
  </si>
  <si>
    <t>Izolace akustické a protiotřesové</t>
  </si>
  <si>
    <t>730</t>
  </si>
  <si>
    <t>Ústřední vytápění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</si>
  <si>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</si>
  <si>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</si>
  <si>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</si>
  <si>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</si>
  <si>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</si>
  <si>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</si>
  <si>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</si>
  <si>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</si>
  <si>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</si>
  <si>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</si>
  <si>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</si>
  <si>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</si>
  <si>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</si>
  <si>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</si>
  <si>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</si>
  <si>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</si>
  <si>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</si>
  <si>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</si>
  <si>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</si>
  <si>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</si>
  <si>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</si>
  <si>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</si>
  <si>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</si>
  <si>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</si>
  <si>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</si>
  <si>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</si>
  <si>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</si>
  <si>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</si>
  <si>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</si>
  <si>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</si>
  <si>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</si>
  <si>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</si>
  <si>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</si>
  <si>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</si>
  <si>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</si>
  <si>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</si>
  <si>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</si>
  <si>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</si>
  <si>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</si>
  <si>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</si>
  <si>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</si>
  <si>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</si>
  <si>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</si>
  <si>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</si>
  <si>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</si>
  <si>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</si>
  <si>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</si>
  <si>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</si>
  <si>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</si>
  <si>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</si>
  <si>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</si>
  <si>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</si>
  <si>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</si>
  <si>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</si>
  <si>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</si>
  <si>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180400020RA0</t>
  </si>
  <si>
    <t>Založení trávníku s dodáním osiva parkového, v rovině</t>
  </si>
  <si>
    <t>m2</t>
  </si>
  <si>
    <t>AP-HSV</t>
  </si>
  <si>
    <t>RTS 21/ I</t>
  </si>
  <si>
    <t>Agregovaná položka</t>
  </si>
  <si>
    <t>POL2_</t>
  </si>
  <si>
    <t xml:space="preserve">N01 Půdorys 1.PP - nový stav : </t>
  </si>
  <si>
    <t>VV</t>
  </si>
  <si>
    <t>plocha pod lešením : 2*(16,425+11,885)*2,00</t>
  </si>
  <si>
    <t>zařízení staveniště, deponie materiálu : 50,00</t>
  </si>
  <si>
    <t>311271181R00</t>
  </si>
  <si>
    <t>Zdivo nosné z tvárnic porobetonových pero-drážka tloušťky 375 mm, charakteristická pevnost v tlaku fk = 1,25 MPa, součinitel prostupu tepla U=0,213 W/m2.K</t>
  </si>
  <si>
    <t>801-1</t>
  </si>
  <si>
    <t>Práce</t>
  </si>
  <si>
    <t>POL1_</t>
  </si>
  <si>
    <t xml:space="preserve">N09 Pohledy - nový stav : </t>
  </si>
  <si>
    <t xml:space="preserve">S02 - nová obvodová kce zádveří : </t>
  </si>
  <si>
    <t xml:space="preserve">- tepelněizolační tvárnice tl.375mm : </t>
  </si>
  <si>
    <t>stávající zádveří : 3,20*2,80+2,60*1,20+2,00</t>
  </si>
  <si>
    <t xml:space="preserve">odpočet otvorů : </t>
  </si>
  <si>
    <t>okno O22, 2320/1700mm : -1*2,32*1,70</t>
  </si>
  <si>
    <t>347015215R00</t>
  </si>
  <si>
    <t xml:space="preserve">Předstěny opláštěné sádrokartonovými deskami předsazené stěny volně stojící s minerální izolací tl. 40 mm 1x ocelová konstrukce CW 50, tloušťka stěny 77,5 mm, tloušťka desky 12,5, akustická protipožární, tl. izolace 40 mm,  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</si>
  <si>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</si>
  <si>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</si>
  <si>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</si>
  <si>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</si>
  <si>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 xml:space="preserve">N04 Půdorys podkroví - nový stav : </t>
  </si>
  <si>
    <t>sborovna/herna, sklad : (1,09+3,26+3,62)*2,60</t>
  </si>
  <si>
    <t xml:space="preserve">N05 Půdorys podkroví půdička - nový stav : </t>
  </si>
  <si>
    <t>jednoduchá SDK předstěna - plocha odměřena z .dwg podkladu : 11,265-(0,80*2,00)</t>
  </si>
  <si>
    <t>u vikýřů : 2*5,85*1,00+2*2,00</t>
  </si>
  <si>
    <t>342265122RT6</t>
  </si>
  <si>
    <t>Úprava podkroví sádrokartonem na plochách šikmých na ocelový rošt 1x deska, tloušťky 12,5 mm, protipožární, bez izolace</t>
  </si>
  <si>
    <t>deskami ze sádrokartonu tl. 12,5 mm, s vloženou tepelnou izolací a parotěsnou zábranou,</t>
  </si>
  <si>
    <t>SPI</t>
  </si>
  <si>
    <t xml:space="preserve">N06 Půdorys krovu - nový stav : </t>
  </si>
  <si>
    <t xml:space="preserve">N07 Pohled na střechu - nový stav : </t>
  </si>
  <si>
    <t xml:space="preserve">N08 Řez A-A - nový stav : </t>
  </si>
  <si>
    <t xml:space="preserve">Detail řez A-A - nový stav : </t>
  </si>
  <si>
    <t xml:space="preserve">Detail řez B-B - nový stav : </t>
  </si>
  <si>
    <t xml:space="preserve">Detail řez C-C - nový stav : </t>
  </si>
  <si>
    <t xml:space="preserve">Detail řez D-D - nový stav : </t>
  </si>
  <si>
    <t xml:space="preserve">STŘ01 - střecha (bez výměny krytiny) : </t>
  </si>
  <si>
    <t xml:space="preserve">- parotěsná zábrana Jutafol N Al. : </t>
  </si>
  <si>
    <t xml:space="preserve">- SDK deska RF(DF) požární odolnost REI 30 - REI 60 : </t>
  </si>
  <si>
    <t>pl.1 : 10,24/2*(2,65+4,80)</t>
  </si>
  <si>
    <t>pl.2 : (14,74+4,55)/2*(2,65+4,80)</t>
  </si>
  <si>
    <t>pl.3 : 10,24/2*(2,65+4,80)</t>
  </si>
  <si>
    <t>pl.4 : (14,74+4,55)/2*(2,80+5,20)</t>
  </si>
  <si>
    <t>odpočet střech vikýřů (tepelná uzolace vrchem), půdorysná plocha +30% : -1*(3,75+2,85+8,45+2,60)*1,30</t>
  </si>
  <si>
    <t>odpočet spodních částí vikýřů (foukaná tepelná izolace) : -1*(6,90+2*3,65+3*3,80)*1,40</t>
  </si>
  <si>
    <t>342265132RT6</t>
  </si>
  <si>
    <t>Úprava podkroví sádrokartonem na plochách vodorovných na ocelový rošt 1x deska, tloušťky 12,5 mm, protipožární, bez izolace</t>
  </si>
  <si>
    <t>deskami ze sádrokartonu tl. 12,5 mm, s případně vloženou tepelnou izolací a parotěsnou zábranou,</t>
  </si>
  <si>
    <t xml:space="preserve">STŘ01 - střecha nový střešní plášť vikýřů (střechy vikýřů - není možné zateplení střechy z interiéru - půdy) : </t>
  </si>
  <si>
    <t>střechy vikýřů půdorysná plocha, odměřeno z dwg. podkladu : 3,75+2,85+8,45+2,60</t>
  </si>
  <si>
    <t>342265991R00</t>
  </si>
  <si>
    <t>Příplatky k úpravě podkroví sádrokartonem k úpravě podkroví za tloušťku desek 15mm</t>
  </si>
  <si>
    <t>Odkaz na mn. položky pořadí 4 : 166,51825</t>
  </si>
  <si>
    <t>Odkaz na mn. položky pořadí 5 : 17,65000</t>
  </si>
  <si>
    <t>346244315X00</t>
  </si>
  <si>
    <t>Římsa z desek Ytong tl. 150 mm</t>
  </si>
  <si>
    <t>Vlastní</t>
  </si>
  <si>
    <t>RTS 17/ I</t>
  </si>
  <si>
    <t xml:space="preserve">N13 Detail parapetní vyzdívky závětří - nový stav : </t>
  </si>
  <si>
    <t>zakončení vyzdívky - srovnávací parapet : 3,30+2,60*0,25*0</t>
  </si>
  <si>
    <t>413941125RU5</t>
  </si>
  <si>
    <t>Osazení ocelových válcovaných nosníků ve stropech profil U, 300 mm</t>
  </si>
  <si>
    <t>t</t>
  </si>
  <si>
    <t>I , IE, U , UE nebo L</t>
  </si>
  <si>
    <t>U300, 46,20kg/m : (3,30+2,60)*46,20/1000</t>
  </si>
  <si>
    <t>413941125RX00</t>
  </si>
  <si>
    <t>Příplatek k pol. 413941125RU5 za kotevní plotny a chemické kotvení</t>
  </si>
  <si>
    <t>soub</t>
  </si>
  <si>
    <t>Indiv</t>
  </si>
  <si>
    <t>602013141RT1</t>
  </si>
  <si>
    <t xml:space="preserve">Omítka stěn z hotových směsí vrstva štuková, vápenná,  , tloušťka vrstvy 2 mm,  </t>
  </si>
  <si>
    <t>po jednotlivých vrstvách</t>
  </si>
  <si>
    <t>Odkaz na mn. položky pořadí 2 : 10,13600</t>
  </si>
  <si>
    <t>Mezisoučet</t>
  </si>
  <si>
    <t xml:space="preserve">Povrchová úprava vnitřního ostění : </t>
  </si>
  <si>
    <t>Odkaz na mn. položky pořadí 17 : 95,91600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</si>
  <si>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</si>
  <si>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</si>
  <si>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</si>
  <si>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 xml:space="preserve">N02 Půdorys 1.PP - nový stav : </t>
  </si>
  <si>
    <t xml:space="preserve">N03 Půdorys 2.NP - nový stav : </t>
  </si>
  <si>
    <t>okno O1, 400/300mm : 1*0,40*0,30</t>
  </si>
  <si>
    <t>okno O2, 600/300mm : 1*0,60*0,30</t>
  </si>
  <si>
    <t>okno O3, 900/650mm : 1*0,90*0,65</t>
  </si>
  <si>
    <t>okno O4, 1050/1100mm : 1*1,05*1,10</t>
  </si>
  <si>
    <t>okno O5, 1050/650mm : 1*1,05*0,65</t>
  </si>
  <si>
    <t>okno O6, 900/1150mm : 1*0,90*1,15</t>
  </si>
  <si>
    <t>okno O7, 500/500mm : 1*0,50*0,50</t>
  </si>
  <si>
    <t>okno O8, 1100/1380mm : 5*1,10*1,38</t>
  </si>
  <si>
    <t>okno O10, 1250/1370mm : 1*1,25*1,37</t>
  </si>
  <si>
    <t>okno O11, 400/1000mm : 2*0,40*1,00</t>
  </si>
  <si>
    <t>okno O12, 900/1450mm : 1*0,90*1,45</t>
  </si>
  <si>
    <t>okno O13, 1200/1600mm : 2*1,20*1,60</t>
  </si>
  <si>
    <t>okno O14, 2500/1600mm : 1*2,50*1,60</t>
  </si>
  <si>
    <t>okno O15, 550/550mm : 2*(0,55*0,55)</t>
  </si>
  <si>
    <t>okno O16, 1000/1600mm : 1*(1,00*1,60)</t>
  </si>
  <si>
    <t>okno O17, 860/1200mm : 1*(0,86*1,20)</t>
  </si>
  <si>
    <t>okno O18, 550/700mm : 1*(0,55*0,70)</t>
  </si>
  <si>
    <t>okno O19, 950/1800mm : 6*(0,95*1,80)</t>
  </si>
  <si>
    <t>okno O20, 1500/1800mm : 1*(1,50*1,80)</t>
  </si>
  <si>
    <t>okno O21, 960/1700mm : 2*(0,96*1,70)</t>
  </si>
  <si>
    <t>okno O22, 2320/1700mm : 3*2,32*1,70</t>
  </si>
  <si>
    <t>okno O23, 900/1600mm : 2*0,90*1,60</t>
  </si>
  <si>
    <t>okno O24, 1000/1670mm : 9*1,00*1,67</t>
  </si>
  <si>
    <t>balkónová sestava O25, dveře 800/2560mm  : 2*0,80*2,56</t>
  </si>
  <si>
    <t>balkónová sestava O25, okno 620/1680mm  : 4*0,62*1,68</t>
  </si>
  <si>
    <t>okno O26, 1700/1670mm : 1*1,70*1,67</t>
  </si>
  <si>
    <t>okno O27, 1250/900mm : 5*1,25*0,90</t>
  </si>
  <si>
    <t>okno O28, 2200/900mm : 1*2,20*0,90</t>
  </si>
  <si>
    <t>dveře D01, 900/2100mm : 1*0,90*2,10</t>
  </si>
  <si>
    <t>dveře D02, 1100/2100mm : 1*1,10*2,10</t>
  </si>
  <si>
    <t>dveře D03, 1120/2800mm : 1*1,12*2,80</t>
  </si>
  <si>
    <t>dveře D04, 1060/2360mm : 1*1,06*2,36</t>
  </si>
  <si>
    <t>dveře D05, 1000/2360mm : 1*1,00*2,36</t>
  </si>
  <si>
    <t>podlahy v místě výměny, 4m2/kus výplně otvoru : 65*4,00</t>
  </si>
  <si>
    <t>612409991RT2</t>
  </si>
  <si>
    <t>Začištění omítek kolem oken, dveří a obkladů apod. s použitím suché maltové směsi</t>
  </si>
  <si>
    <t>m</t>
  </si>
  <si>
    <t>801-4</t>
  </si>
  <si>
    <t xml:space="preserve">Zednické začištění - výměna stávající plastové stěny : </t>
  </si>
  <si>
    <t>prosklená stěna O9, 2210/2100mm : 2,21+2*2,10</t>
  </si>
  <si>
    <t>612481211RU1</t>
  </si>
  <si>
    <t>Vyztužení povrchu vnitřních stěn sklotextilní síťovinou s dodávkou síťoviny a stěrkového tmelu</t>
  </si>
  <si>
    <t>631351101R00</t>
  </si>
  <si>
    <t>Bednění stěn, rýh a otvorů v podlahách zřízení</t>
  </si>
  <si>
    <t xml:space="preserve">Bednění potěru pod vnitřní parapety : </t>
  </si>
  <si>
    <t>Odkaz na mn. položky pořadí 33 : 61,83000*0,1</t>
  </si>
  <si>
    <t>631351102R00</t>
  </si>
  <si>
    <t>Bednění stěn, rýh a otvorů v podlahách odstranění</t>
  </si>
  <si>
    <t>Odkaz na mn. položky pořadí 14 : 6,18300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</si>
  <si>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</si>
  <si>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</si>
  <si>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</si>
  <si>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 xml:space="preserve">Podklad pod nové vnitřní parapety : </t>
  </si>
  <si>
    <t>Odkaz na mn. položky pořadí 33 : 61,83000*0,4</t>
  </si>
  <si>
    <t>622319153XV1</t>
  </si>
  <si>
    <t>Zatepl.systém, ostění, EPS F 30 mm, zakončený stěrkou s výztužnou tkaninou</t>
  </si>
  <si>
    <t>Položka neobsahuje kontaktní nátěr a povrchovou úpravu omítkou.</t>
  </si>
  <si>
    <t xml:space="preserve">Vnitřní začištění oken - viz. detail na výkresu N02 : </t>
  </si>
  <si>
    <t xml:space="preserve">průměrná r.š. ostění 400mm : </t>
  </si>
  <si>
    <t>okno O1, 400/300mm : 1*(0,40+2*0,30)*0,40</t>
  </si>
  <si>
    <t>okno O2, 600/300mm : 1*(0,60+2*0,30)*0,40</t>
  </si>
  <si>
    <t>okno O3, 900/650mm : 1*(0,90+2*0,65)*0,40</t>
  </si>
  <si>
    <t>okno O4, 1050/1100mm : 1*(1,05+2*1,10)*0,40</t>
  </si>
  <si>
    <t>okno O5, 1050/650mm : 1*(1,05+2*0,65)*0,40</t>
  </si>
  <si>
    <t>okno O6, 900/1150mm : 1*(0,90+2*1,15)*0,40</t>
  </si>
  <si>
    <t>okno O7, 500/500mm : 1*(0,50+2*0,50)*0,40</t>
  </si>
  <si>
    <t>okno O8, 1100/1380mm : 5*(1,10+2*1,38)*0,40</t>
  </si>
  <si>
    <t>okno O10, 1250/1370mm : 1*(1,25+2*1,37)*0,40</t>
  </si>
  <si>
    <t>okno O11, 400/1000mm : 2*(0,40+2*1,00)*0,40</t>
  </si>
  <si>
    <t>okno O12, 900/1450mm : 1*(0,90+2*1,45)*0,40</t>
  </si>
  <si>
    <t>okno O13, 1200/1600mm : 2*(1,20+2*1,60)*0,40</t>
  </si>
  <si>
    <t>okno O14, 2500/1600mm : 1*(2,50+2*1,60)*0,40</t>
  </si>
  <si>
    <t>okno O15, 550/550mm : 2*(0,55+2*0,55)*0,40</t>
  </si>
  <si>
    <t>okno O16, 1000/1600mm : 1*(1,00+2*1,60)*0,40</t>
  </si>
  <si>
    <t>okno O17, 860/1200mm : 1*(0,86+2*1,20)*0,40</t>
  </si>
  <si>
    <t>okno O18, 550/700mm : 1*(0,55*2*0,70)*0,40</t>
  </si>
  <si>
    <t>okno O19, 950/1800mm : 6*(0,95+2*1,80)*0,40</t>
  </si>
  <si>
    <t>okno O20, 1500/1800mm : 1*(1,50+2*1,80)*0,40</t>
  </si>
  <si>
    <t>okno O21, 960/1700mm : 2*(0,96+2*0,70)*0,40</t>
  </si>
  <si>
    <t>okno O22, 2320/1700mm : 3*(2,32+2*1,70)*0,40</t>
  </si>
  <si>
    <t>okno O23, 900/1600mm : 2*(0,90+2*1,60)*0,40</t>
  </si>
  <si>
    <t>okno O24, 1000/1670mm : 9*(1,00+2*1,67)*0,40</t>
  </si>
  <si>
    <t>balkónová sestava O25, dveře 800/2560mm : 2*(2*0,88)*0,40</t>
  </si>
  <si>
    <t>balkónová sestava O25, okno 620/1680mm : 4*(0,62+1,68)*0,40</t>
  </si>
  <si>
    <t>okno O26, 1700/1670mm : 1*(1,70+2*1,67)*0,40</t>
  </si>
  <si>
    <t>okno O27, 1250/900mm : 5*(1,25+2*0,90)*0,40</t>
  </si>
  <si>
    <t>okno O28, 2200/900mm : 1*(2,20+2*0,90)*0,40</t>
  </si>
  <si>
    <t>dveře D01, 900/2100mm : 1*(0,90+2*2,10)*0,40</t>
  </si>
  <si>
    <t>dveře D02, 1100/2100mm : 1*(1,10+2*2,10)*0,40</t>
  </si>
  <si>
    <t>dveře D03, 1120/2800mm : 1*(1,12+2*2,80)*0,40</t>
  </si>
  <si>
    <t>dveře D04, 1060/2360mm : 1*(1,06+2*2,36)*0,40</t>
  </si>
  <si>
    <t>dveře D05, 1000/2360mm : 1*(1,00+2*2,36)*0,40</t>
  </si>
  <si>
    <t>28375707R</t>
  </si>
  <si>
    <t>deska izolační fasádní; pěnový polystyren; rovná hrana; součinitel tepelné vodivosti 0,039 W/mK; obj. hmotnost 15,00 kg/m3</t>
  </si>
  <si>
    <t>m3</t>
  </si>
  <si>
    <t>SPCM</t>
  </si>
  <si>
    <t>Specifikace</t>
  </si>
  <si>
    <t>POL3_</t>
  </si>
  <si>
    <t xml:space="preserve">Příplatek k pol. 622319153RV1 za tl. izolantu vnitřního ostění, nadpraží 100mm : </t>
  </si>
  <si>
    <t>nutno upřesnit dle skutečnosti : 93,796*1,10*0,07</t>
  </si>
  <si>
    <t>602015184RT6</t>
  </si>
  <si>
    <t>Omítka stěn z hotových směsí vrchní tenkovrstvá, silikátová, zatíraná, se samočisticím efektem, tloušťka vrstvy 1,5 mm, probarvená</t>
  </si>
  <si>
    <t xml:space="preserve">Zdivo vikýře - boky : </t>
  </si>
  <si>
    <t xml:space="preserve">- omítka pastovitá zrnitost 1,5mm : </t>
  </si>
  <si>
    <t>bok vikýře/0,50m2, odměřeno z dwg. podkladu : 12*0,50</t>
  </si>
  <si>
    <t>602015191R00</t>
  </si>
  <si>
    <t>Omítka stěn z hotových směsí Doplňkové práce pro omítky stěn z hotových směsí_x000D_
 podkladní nátěr pod tenkovrstvé omítky</t>
  </si>
  <si>
    <t>Odkaz na mn. položky pořadí 19 : 6,00000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</si>
  <si>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</si>
  <si>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</si>
  <si>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</si>
  <si>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 xml:space="preserve">S01 - obvodová kce : </t>
  </si>
  <si>
    <t>621412312RT2</t>
  </si>
  <si>
    <t xml:space="preserve">Nátěry vnějších podhledů silikátové,  </t>
  </si>
  <si>
    <t>včetně penetrace podkladu</t>
  </si>
  <si>
    <t xml:space="preserve">Pohled boční - podhled u venkovních schodů : </t>
  </si>
  <si>
    <t>Odkaz na mn. položky pořadí 23 : 13,60175</t>
  </si>
  <si>
    <t>621477125RT2</t>
  </si>
  <si>
    <t>Oprava vnějších hladkých omítek podhledů složitost fasády I.-II., množství opravované plochy 41 až 50%</t>
  </si>
  <si>
    <t>postřik vodou a jednovrstvé doplnění omítky</t>
  </si>
  <si>
    <t>Pohled boční - podhled u venkovních schodů : (1,55+0,50)*6,635</t>
  </si>
  <si>
    <t>622319526RV1</t>
  </si>
  <si>
    <t>Zateplení soklu extrudovaným polystyrénem, tloušťky 180 mm, zakončené stěrkou s výztužnou tkaninou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</si>
  <si>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</si>
  <si>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 xml:space="preserve">- zákl. vrstva + armovací tkanina + podkl. vrstva : </t>
  </si>
  <si>
    <t xml:space="preserve">- tepelná izolace (fasádní) XPS tl.180mm, lambda 0,035W/m2K : </t>
  </si>
  <si>
    <t xml:space="preserve">- lepící tmel : </t>
  </si>
  <si>
    <t>622412312RT2</t>
  </si>
  <si>
    <t xml:space="preserve">Nátěr vnějsích omítek stěn silikátový, složitost 1-2,  </t>
  </si>
  <si>
    <t>Penetrace + 2 x krycí nátěr.</t>
  </si>
  <si>
    <t xml:space="preserve">- penetrace, nový nátěr : </t>
  </si>
  <si>
    <t>Odkaz na mn. položky pořadí 26 : 468,16650</t>
  </si>
  <si>
    <t>622477225RT2</t>
  </si>
  <si>
    <t>Oprava vnějších štukových omítek stěn složitost fasády I.-II., množství opravované plochy 41 až 50 %</t>
  </si>
  <si>
    <t>navlhčení podkladu, cementový postřik, jádrová omítka a štuk na uvedeném procentu plochy fasády</t>
  </si>
  <si>
    <t xml:space="preserve">- očištění povrchu, sanace zdiva, oprava omítek + doplnění jádrovou omítkou : </t>
  </si>
  <si>
    <t xml:space="preserve">Pohled čelní : </t>
  </si>
  <si>
    <t>pl.1 : 15,40*(8,60+8,20)/2</t>
  </si>
  <si>
    <t>pl.2 : 1,60*5,80</t>
  </si>
  <si>
    <t>pl.3 (u vstupu) : 2,00*2,50+1,00</t>
  </si>
  <si>
    <t>vikýř : 1*(3,00*1,20+2*0,80*1,00/2)</t>
  </si>
  <si>
    <t xml:space="preserve">Pohled boční : </t>
  </si>
  <si>
    <t>pl.1 : 11,20*8,20</t>
  </si>
  <si>
    <t>pl.2 (bok arkýře) : 1,10*3,40</t>
  </si>
  <si>
    <t>pl.3 : 1,50*5,00</t>
  </si>
  <si>
    <t>vikýř : 1*(1,80*1,20+2*0,80*1,00/2)</t>
  </si>
  <si>
    <t xml:space="preserve">Pohled zadní : </t>
  </si>
  <si>
    <t>pl.1 : 15,40*(8,20+7,10)/2</t>
  </si>
  <si>
    <t>pl.2 : 2,20*5,20</t>
  </si>
  <si>
    <t>vikýře : 3*(1,80*1,20+2*0,80*1,00/2)</t>
  </si>
  <si>
    <t>pl.1 : 11,20*9,00</t>
  </si>
  <si>
    <t>pl.3 : 1,50*3,60</t>
  </si>
  <si>
    <t>pilíře, detaily, podhledy, římsy : 20,00</t>
  </si>
  <si>
    <t xml:space="preserve">Odpočet otvorů : </t>
  </si>
  <si>
    <t>okno O1, 400/300mm : -1*0,40*0,30</t>
  </si>
  <si>
    <t>okno O2, 600/300mm : -1*0,60*0,30</t>
  </si>
  <si>
    <t>okno O3, 900/650mm : -1*0,90*0,65</t>
  </si>
  <si>
    <t>okno O4, 1050/1100mm : -1*1,05*1,10</t>
  </si>
  <si>
    <t>okno O5, 1050/650mm : -1*1,05*0,65</t>
  </si>
  <si>
    <t>okno O6, 900/1150mm : -1*0,90*1,15</t>
  </si>
  <si>
    <t>okno O7, 500/500mm : -1*0,50*0,50</t>
  </si>
  <si>
    <t>okno O8, 1100/1380mm : -5*1,10*1,38</t>
  </si>
  <si>
    <t>okno O10, 1250/1370mm : -1*1,25*1,37</t>
  </si>
  <si>
    <t>okno O11, 400/1000mm : -2*0,40*1,00</t>
  </si>
  <si>
    <t>okno O12, 900/1450mm : -1*0,90*1,45</t>
  </si>
  <si>
    <t>okno O13, 1200/1600mm : -2*1,20*1,60</t>
  </si>
  <si>
    <t>okno O14, 2500/1600mm : -1*2,50*1,60</t>
  </si>
  <si>
    <t>okno O15, 550/550mm : -2*(0,55*0,55)</t>
  </si>
  <si>
    <t>okno O16, 1000/1600mm : -1*(1,00*1,60)</t>
  </si>
  <si>
    <t>okno O17, 860/1200mm : -1*(0,86*1,20)</t>
  </si>
  <si>
    <t>okno O18, 550/700mm : -1*(0,55*0,70)</t>
  </si>
  <si>
    <t>okno O19, 950/1800mm : -6*(0,95*1,80)</t>
  </si>
  <si>
    <t>okno O20, 1500/1800mm : -1*(1,50*1,80)</t>
  </si>
  <si>
    <t>okno O21, 960/1700mm : -2*(0,96*1,70)</t>
  </si>
  <si>
    <t>okno O22, 2320/1700mm : -3*2,32*1,70</t>
  </si>
  <si>
    <t>okno O23, 900/1600mm : -2*0,90*1,60</t>
  </si>
  <si>
    <t>okno O24, 1000/1670mm : -9*1,00*1,67</t>
  </si>
  <si>
    <t>balkónová sestava O25, dveře 800/2560mm : -2*0,80*2,56</t>
  </si>
  <si>
    <t>balkónová sestava O25, okno 620/1680mm : -4*0,62*1,68</t>
  </si>
  <si>
    <t>okno O26, 1700/1670mm : -1*1,70*1,67</t>
  </si>
  <si>
    <t>okno O27, 1250/900mm : -5*1,25*0,90</t>
  </si>
  <si>
    <t>okno O28, 2200/900mm : -1*2,20*0,90</t>
  </si>
  <si>
    <t>dveře D01, 900/2100mm : -1*0,90*2,10</t>
  </si>
  <si>
    <t>dveře D02, 1100/2100mm : -1*1,10*2,10</t>
  </si>
  <si>
    <t>dveře D03, 1120/2800mm : -1*1,12*2,80</t>
  </si>
  <si>
    <t>dveře D04, 1060/2360mm : -1*1,06*2,36</t>
  </si>
  <si>
    <t>dveře D05, 1000/2360mm : -1*1,00*2,36</t>
  </si>
  <si>
    <t xml:space="preserve">Přípočet ostění, nadpraží : </t>
  </si>
  <si>
    <t>okno O1, 400/300mm : 1*(0,40+2*0,30)*0,15</t>
  </si>
  <si>
    <t>okno O2, 600/300mm : 1*(0,60+2*0,30)*0,15</t>
  </si>
  <si>
    <t>okno O3, 900/650mm : 1*(0,90+2*0,65)*0,15</t>
  </si>
  <si>
    <t>okno O4, 1050/1100mm : 1*(1,05+2*1,10)*0,15</t>
  </si>
  <si>
    <t>okno O5, 1050/650mm : 1*(1,05+2*0,65)*0,15</t>
  </si>
  <si>
    <t>okno O6, 900/1150mm : 1*(0,90+2*1,15)*0,15</t>
  </si>
  <si>
    <t>okno O7, 500/500mm : 1*(0,50+2*0,50)*0,15</t>
  </si>
  <si>
    <t>okno O8, 1100/1380mm : 5*(1,10+2*1,38)*0,15</t>
  </si>
  <si>
    <t>okno O10, 1250/1370mm : 1*(1,25+2*1,37)*0,15</t>
  </si>
  <si>
    <t>okno O11, 400/1000mm : 2*(0,40+2*1,00)*0,20</t>
  </si>
  <si>
    <t>okno O12, 900/1450mm : 1*(0,90+2*1,45)*0,20</t>
  </si>
  <si>
    <t>okno O13, 1200/1600mm : 2*(1,20+2*1,60)*0,20</t>
  </si>
  <si>
    <t>okno O14, 2500/1600mm : 1*(2,50+2*1,60)*0,20</t>
  </si>
  <si>
    <t>okno O15, 550/550mm : 2*(0,55+2*0,55)*0,20</t>
  </si>
  <si>
    <t>okno O16, 1000/1600mm : 1*(1,00+2*1,60)*0,20</t>
  </si>
  <si>
    <t>okno O17, 860/1200mm : 1*(0,86+2*1,20)*0,20</t>
  </si>
  <si>
    <t>okno O18, 550/700mm : 1*(0,55*2*0,70)*0,20</t>
  </si>
  <si>
    <t>okno O19, 950/1800mm : 6*(0,95+2*1,80)*0,20</t>
  </si>
  <si>
    <t>okno O20, 1500/1800mm : 1*(1,50+2*1,80)*0,20</t>
  </si>
  <si>
    <t>okno O21, 960/1700mm : 2*(0,96+2*0,70)*0,20</t>
  </si>
  <si>
    <t>okno O22, 2320/1700mm : 3*(2,32+2*1,70)*0,20</t>
  </si>
  <si>
    <t>okno O23, 900/1600mm : 2*(0,90+2*1,60)*0,20</t>
  </si>
  <si>
    <t>okno O24, 1000/1670mm : 9*(1,00+2*1,67)*0,20</t>
  </si>
  <si>
    <t>balkónová sestava O25, dveře 800/2560mm : 2*(2*0,88)*0,20</t>
  </si>
  <si>
    <t>balkónová sestava O25, okno 620/1680mm : 4*(0,62+1,68)*0,20</t>
  </si>
  <si>
    <t>okno O26, 1700/1670mm : 1*(1,70+2*1,67)*0,20</t>
  </si>
  <si>
    <t>okno O27, 1250/900mm : 5*(1,25+2*0,90)*0,20</t>
  </si>
  <si>
    <t>okno O28, 2200/900mm : 1*(2,20+2*0,90)*0,20</t>
  </si>
  <si>
    <t>dveře D01, 900/2100mm : 1*(0,90+2*2,10)*0,15</t>
  </si>
  <si>
    <t>dveře D02, 1100/2100mm : 1*(1,10+2*2,10)*0,20</t>
  </si>
  <si>
    <t>dveře D03, 1120/2800mm : 1*(1,12+2*2,80)*0,20</t>
  </si>
  <si>
    <t>dveře D04, 1060/2360mm : 1*(1,06+2*2,36)*0,20</t>
  </si>
  <si>
    <t>dveře D05, 1000/2360mm : 1*(1,00+2*2,36)*0,20</t>
  </si>
  <si>
    <t>622481211RU1</t>
  </si>
  <si>
    <t>Vyztužení povrchových úprav vnějších stěn stěrkou s výztužnou sklotextilní tkaninou, s dodávkou sítě a stěrkového tmelu</t>
  </si>
  <si>
    <t xml:space="preserve">- vnější omítka : </t>
  </si>
  <si>
    <t>622904112R00</t>
  </si>
  <si>
    <t>Očištění fasád tlakovou vodou, složitost fasády 1 - 2</t>
  </si>
  <si>
    <t xml:space="preserve">- očištění povrchu... : </t>
  </si>
  <si>
    <t xml:space="preserve">N11 Tabulka klempířských výrobků - nový stav : </t>
  </si>
  <si>
    <t>K01, r.š. 155mm : 12,21*0,10</t>
  </si>
  <si>
    <t>K01, r.š. 235mm : 37,90*0,10</t>
  </si>
  <si>
    <t>pod vnitřní parapety : 5,11</t>
  </si>
  <si>
    <t>Odkaz na mn. položky pořadí 29 : 10,12100</t>
  </si>
  <si>
    <t>632421160RU3</t>
  </si>
  <si>
    <t>Potěr ze suchých směsí cementová rychle tvrdnoucí podlahová hmota vyztužená vláknem, tloušťky 50 mm, včetně penetrace</t>
  </si>
  <si>
    <t>s rozprostřením a uhlazením</t>
  </si>
  <si>
    <t>včetně penetrace podkladu.</t>
  </si>
  <si>
    <t xml:space="preserve">PB 01 - podlaha terasy : </t>
  </si>
  <si>
    <t xml:space="preserve">- spádová vrstva weber.bat balkónový (weber.bat rapid) : </t>
  </si>
  <si>
    <t>terasa 1 (odměřeno z .dwg podkladu) : 12,16</t>
  </si>
  <si>
    <t>terasa 2 : 2,10*6,00</t>
  </si>
  <si>
    <t>632451023R00</t>
  </si>
  <si>
    <t>Vyrovnávací potěr z cementové malty v pásu o průměrné (střední) tloušťce od 30 do 40 mm</t>
  </si>
  <si>
    <t xml:space="preserve">pod venkovní parapety : </t>
  </si>
  <si>
    <t>K01, r.š. 155mm : 12,21*0,15</t>
  </si>
  <si>
    <t>K01, r.š. 235mm : 37,90*0,20</t>
  </si>
  <si>
    <t xml:space="preserve">pod vnitřní parapety : </t>
  </si>
  <si>
    <t>648991113RT6</t>
  </si>
  <si>
    <t>Osazení parapetních desek z plastických hmot Dodávka a osazení parapetních desek z plastických hmot šířky 500 mm</t>
  </si>
  <si>
    <t>a poloplastických hmot na montážní pěnu, zapravení omítky pod parapetem, těsnění spáry mezi parapetem a rámem okna, dodávka silikonu.</t>
  </si>
  <si>
    <t xml:space="preserve">N10 Tabulka výplní otvorů - nový stav : </t>
  </si>
  <si>
    <t xml:space="preserve">nové vnitřní parapety : </t>
  </si>
  <si>
    <t>okno O1, 400/300mm : 1*0,40</t>
  </si>
  <si>
    <t>okno O2, 600/300mm : 1*0,60</t>
  </si>
  <si>
    <t>okno O3, 900/650mm : 1*0,90</t>
  </si>
  <si>
    <t>okno O4, 1050/1100mm : 1*1,05</t>
  </si>
  <si>
    <t>okno O5, 1050/650mm : 1*1,05</t>
  </si>
  <si>
    <t>okno O6, 900/1150mm : 1*0,90</t>
  </si>
  <si>
    <t>okno O7, 500/500mm : 1*0,50</t>
  </si>
  <si>
    <t>okno O8, 1100/1380mm : 5*1,10</t>
  </si>
  <si>
    <t>okno O10, 1250/1370mm : 1*1,25</t>
  </si>
  <si>
    <t>okno O11, 400/1000mm : 2*0,40</t>
  </si>
  <si>
    <t>okno O12, 900/1450mm : 1*0,90</t>
  </si>
  <si>
    <t>okno O13, 1200/1600mm : 2*1,20</t>
  </si>
  <si>
    <t>okno O14, 2500/1600mm : 1*2,50</t>
  </si>
  <si>
    <t>okno O15, 550/550mm : 2*0,55</t>
  </si>
  <si>
    <t>okno O16, 1000/1600mm : 1*1,00</t>
  </si>
  <si>
    <t>okno O17, 860/1200mm : 1*0,86</t>
  </si>
  <si>
    <t>okno O18, 550/700mm : 1*0,55</t>
  </si>
  <si>
    <t>okno O19, 950/1800mm : 6*0,96</t>
  </si>
  <si>
    <t>okno O20, 1500/1800mm : 1*1,50</t>
  </si>
  <si>
    <t>okno O21, 960/1700mm : 2*0,96</t>
  </si>
  <si>
    <t>okno O22, 2320/1700mm : 3*2,32</t>
  </si>
  <si>
    <t>okno O23, 900/1600mm : 2*0,90</t>
  </si>
  <si>
    <t>okno O24, 1000/1670mm : 9*1,00</t>
  </si>
  <si>
    <t>balkónová sestava O25, okno 620/1680mm  : 4*0,62</t>
  </si>
  <si>
    <t>okno O26, 1700/1670mm : 1*1,70</t>
  </si>
  <si>
    <t>okno O27, 1250/900mm : 5*1,25</t>
  </si>
  <si>
    <t>okno O28, 2200/900mm : 1*2,20</t>
  </si>
  <si>
    <t>941941031RT4</t>
  </si>
  <si>
    <t>Montáž lešení lehkého pracovního řadového s podlahami šířky od 0,80 do 1,00 m, výšky do 10 m</t>
  </si>
  <si>
    <t>800-3</t>
  </si>
  <si>
    <t>POL1_1</t>
  </si>
  <si>
    <t>včetně kotvení</t>
  </si>
  <si>
    <t>Včetně kotvení lešení.</t>
  </si>
  <si>
    <t xml:space="preserve">rozvinutá pohledová plocha : </t>
  </si>
  <si>
    <t>Pohled čelní : (1,20+4,00+2,00+1,50+2,00+3,60+2,00+1,50+2,00+2,60+1,20)*9,00+(1,20+4,00+1,20)*2,00+(1,20+2,00+1,20)*3,00</t>
  </si>
  <si>
    <t>Pohled boční : (1,20+11,20+1,20)*8,20+(1,20+3,00+1,20)*3,00</t>
  </si>
  <si>
    <t>Pohled zadní : (1,20+5,50+1,20)*8,50+(1,20+4,00+1,20)*8,00+(1,20+8,00+1,20)*7,60+(1,20+10,00+1,20)*3,00</t>
  </si>
  <si>
    <t>Pohled boční : (1,20+11,00+1,20)*9,00+(1,20+3,00+1,20)*3,00</t>
  </si>
  <si>
    <t>941941191RT4</t>
  </si>
  <si>
    <t>Montáž lešení lehkého pracovního řadového s podlahami příplatek za každý další i započatý měsíc použití lešení_x000D_
 šířky šířky od 0,80 do 1,00 m a výšky do 10 m</t>
  </si>
  <si>
    <t>Odkaz na mn. položky pořadí 34 : 737,51000*2</t>
  </si>
  <si>
    <t>941941831RT4</t>
  </si>
  <si>
    <t>Demontáž lešení lehkého řadového s podlahami šířky od 0,8 do 1 m, výšky do 10 m</t>
  </si>
  <si>
    <t>Odkaz na mn. položky pořadí 34 : 737,51000</t>
  </si>
  <si>
    <t>941955002R00</t>
  </si>
  <si>
    <t>Lešení lehké pracovní pomocné pomocné, o výšce lešeňové podlahy přes 1,2 do 1,9 m</t>
  </si>
  <si>
    <t>941955003R00</t>
  </si>
  <si>
    <t>Lešení lehké pracovní pomocné pomocné, o výšce lešeňové podlahy přes 1,9 do 2,5 m</t>
  </si>
  <si>
    <t>Pro vnitřní začištění oken : 81,591*0,33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</si>
  <si>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</si>
  <si>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</si>
  <si>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</si>
  <si>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</si>
  <si>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Odkaz na mn. položky pořadí 35 : 1475,02000</t>
  </si>
  <si>
    <t>944944081R00</t>
  </si>
  <si>
    <t xml:space="preserve">Demontáž ochranné sítě z umělých vláken </t>
  </si>
  <si>
    <t>Odkaz na mn. položky pořadí 36 : 737,51000</t>
  </si>
  <si>
    <t>944945013R00</t>
  </si>
  <si>
    <t>Montáž záchytné stříšky šířky přes 2 m</t>
  </si>
  <si>
    <t>3x vstup : 3*3,00</t>
  </si>
  <si>
    <t>944945193R00</t>
  </si>
  <si>
    <t>Montáž záchytné stříšky příplatek k ceně za každý další i započatý měsíc použití záchytné stříšky_x000D_
 šířky přes 2 m</t>
  </si>
  <si>
    <t>Odkaz na mn. položky pořadí 42 : 9,00000*2</t>
  </si>
  <si>
    <t>944945813R00</t>
  </si>
  <si>
    <t>Demontáž záchytné stříšky šířky přes 2 m</t>
  </si>
  <si>
    <t>zřizované současně s lehkým nebo těžkým lešením,</t>
  </si>
  <si>
    <t>Odkaz na mn. položky pořadí 42 : 9,00000</t>
  </si>
  <si>
    <t>941949001X00</t>
  </si>
  <si>
    <t>Příplatek k lešení za členitost fasády - roznášecí rámy, ochrana konstrukcí, střech, složitost arkýř, individuální kalkulace zhotovitele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</si>
  <si>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</si>
  <si>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</si>
  <si>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Po provedení vnitřního začištění oken a dveří : </t>
  </si>
  <si>
    <t xml:space="preserve">chodby, schodiště  : </t>
  </si>
  <si>
    <t>1.PP : 9,62+10,70+1,80*2,50</t>
  </si>
  <si>
    <t>1.NP : 4,40+11,18+3,05+1,80*2,50</t>
  </si>
  <si>
    <t>2.NP : 6,72+1,10*1,45+0,73*2,40+27,95</t>
  </si>
  <si>
    <t>podkroví : 4,10</t>
  </si>
  <si>
    <t>900      RT1</t>
  </si>
  <si>
    <t>HZS, Práce v tarifní třídě 4 (např. tesař)</t>
  </si>
  <si>
    <t>h</t>
  </si>
  <si>
    <t>Prav.M</t>
  </si>
  <si>
    <t>HZS</t>
  </si>
  <si>
    <t>POL10_</t>
  </si>
  <si>
    <t>demontáže a zpětné montáže, čísla popisná a ostatní drobné doplňky staveb neuvedené samostatnými položkami.</t>
  </si>
  <si>
    <t>Skutečnost bude zapsána do SD a odsouhlasena od TDI : 30,00</t>
  </si>
  <si>
    <t>965042141R00</t>
  </si>
  <si>
    <t>Bourání podkladů pod dlažby nebo litých celistvých dlažeb a mazanin  betonových nebo z litého asfaltu, tloušťky do 100 mm, plochy přes 4 m2</t>
  </si>
  <si>
    <t>801-3</t>
  </si>
  <si>
    <t xml:space="preserve">A03 Půdorys 2.NP - stávající stav : </t>
  </si>
  <si>
    <t xml:space="preserve">- betonová spádová vrstva tl.50mm - vybourání : </t>
  </si>
  <si>
    <t>terasa 1 (odměřeno z .dwg podkladu) : 12,16*0,05</t>
  </si>
  <si>
    <t>terasa 2 : 2,10*6,00*0,05</t>
  </si>
  <si>
    <t>965043321R00</t>
  </si>
  <si>
    <t>Bourání podkladů pod dlažby nebo litých celistvých dlažeb a mazanin  betonových s potěrem nebo teracem, tloušťky do 100 mm, plochy do 1 m2</t>
  </si>
  <si>
    <t>odsekání stávajícího podkladu pod parapetními plechy : 41,89*0,20*0,05</t>
  </si>
  <si>
    <t>965049111R00</t>
  </si>
  <si>
    <t>Bourání podkladů pod dlažby nebo litých celistvých dlažeb a mazanin  příplatek za bourání mazanin vyztužených svařovanou sítí, tloušťky do 100 mm</t>
  </si>
  <si>
    <t xml:space="preserve">Výkres A03 Půdorys 2.NP - stávající stav : </t>
  </si>
  <si>
    <t xml:space="preserve">skladba PB1 : </t>
  </si>
  <si>
    <t>Odkaz na mn. položky pořadí 48 : 1,23800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</si>
  <si>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</si>
  <si>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</si>
  <si>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</si>
  <si>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</si>
  <si>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okno O4, 1050/1100mm : 1*4,00</t>
  </si>
  <si>
    <t>okno O7, 500/500mm : 1*1,00</t>
  </si>
  <si>
    <t>okno O8, 1100/1380mm : 5*4,00</t>
  </si>
  <si>
    <t>okno O10, 1250/1370mm : 1*4,00</t>
  </si>
  <si>
    <t>okno O11, 400/1000mm : 2*2,00</t>
  </si>
  <si>
    <t>okno O12, 900/1450mm : 1*6,00</t>
  </si>
  <si>
    <t>okno O13, 1200/1600mm : 2*8,00</t>
  </si>
  <si>
    <t>okno O14, 2500/1600mm : 1*6,00</t>
  </si>
  <si>
    <t>okno O15, 550/550mm : 1*1,00</t>
  </si>
  <si>
    <t>okno O16, 1000/1600mm : 1*4,00</t>
  </si>
  <si>
    <t>okno O17, 860/1200mm : 1*4,00</t>
  </si>
  <si>
    <t>okno O18, 550/700mm : 1*1,00</t>
  </si>
  <si>
    <t>okno O19, 950/1800mm : 6*8,00</t>
  </si>
  <si>
    <t>okno O20, 1500/1800mm : 1*8,00</t>
  </si>
  <si>
    <t>okno O21, 960/1700mm : 2*4,00</t>
  </si>
  <si>
    <t>okno O22, 2320/1700mm : 1*12,00</t>
  </si>
  <si>
    <t>okno O23, 900/1600mm : 2*8,00</t>
  </si>
  <si>
    <t>okno O24, 1000/1670mm : 9*8,00</t>
  </si>
  <si>
    <t>balkónová sestava O25, dveře 800/2560mm  : 2*2,00</t>
  </si>
  <si>
    <t>balkónová sestava O25, okno 620/1680mm  : 4*4,00</t>
  </si>
  <si>
    <t>okno O26, 1700/1670mm : 1*8,00</t>
  </si>
  <si>
    <t>okno O27, 1250/900mm : 5*4,00</t>
  </si>
  <si>
    <t>okno O28, 2200/900mm : 1*6,00</t>
  </si>
  <si>
    <t>968061113R00</t>
  </si>
  <si>
    <t>Vyvěšení nebo zavěšení dřevěných křídel oken, plochy přes 1,5 m2</t>
  </si>
  <si>
    <t>stávající zádveří, 4x okno : 2,00+2,00</t>
  </si>
  <si>
    <t>968061125R00</t>
  </si>
  <si>
    <t>Vyvěšení nebo zavěšení dřevěných křídel dveří, plochy do 2 m2</t>
  </si>
  <si>
    <t>dveře D01, 900/2100mm : 1</t>
  </si>
  <si>
    <t>968061126R00</t>
  </si>
  <si>
    <t>Vyvěšení nebo zavěšení dřevěných křídel dveří, plochy přes 2 m2</t>
  </si>
  <si>
    <t>dveře D02, 1100/2100mm : 1</t>
  </si>
  <si>
    <t>dveře D03, 1120/2800mm : 1</t>
  </si>
  <si>
    <t>dveře D04, 1060/2360mm : 1</t>
  </si>
  <si>
    <t>dveře D05, 1000/2360mm : 1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</si>
  <si>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</si>
  <si>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</si>
  <si>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</si>
  <si>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>okno O15, 550/550mm : 2*0,55*0,55</t>
  </si>
  <si>
    <t>okno O18, 550/700mm : 1*0,55*0,70</t>
  </si>
  <si>
    <t>968062354R00</t>
  </si>
  <si>
    <t>Vybourání dřevěných rámů oken dvojitých nebo zdvojených, plochy do 1 m2</t>
  </si>
  <si>
    <t>968062355R00</t>
  </si>
  <si>
    <t>Vybourání dřevěných rámů oken dvojitých nebo zdvojených, plochy do 2 m2</t>
  </si>
  <si>
    <t>968062356R00</t>
  </si>
  <si>
    <t>Vybourání dřevěných rámů oken dvojitých nebo zdvojených, plochy do 4 m2</t>
  </si>
  <si>
    <t>968062455R00</t>
  </si>
  <si>
    <t>Vybourání dřevěných rámů dveřních zárubní, plochy do 2 m2</t>
  </si>
  <si>
    <t>968062456R00</t>
  </si>
  <si>
    <t>Vybourání dřevěných rámů dveřních zárubní, plochy přes 2 m2</t>
  </si>
  <si>
    <t>968062746R00</t>
  </si>
  <si>
    <t>Vybourání dřevěných rámů stěn plných, zesklených nebo výkladních, pevných nebo otevíravých, plochy do 4 m2</t>
  </si>
  <si>
    <t>stávající zádveří : 3,20*1,20+2,60*1,20+2,00</t>
  </si>
  <si>
    <t>968083002R00</t>
  </si>
  <si>
    <t>Vybourání plastových výplní otvorů oken, do 2 m2</t>
  </si>
  <si>
    <t xml:space="preserve">Výkres A01 Půdorys 1.PP - stávající stav : </t>
  </si>
  <si>
    <t>O01 : 1*0,40*0,30</t>
  </si>
  <si>
    <t>O02 : 1*0,60*0,30</t>
  </si>
  <si>
    <t>O03 : 1*0,90*0,65</t>
  </si>
  <si>
    <t>O05 : 1*1,05*0,65</t>
  </si>
  <si>
    <t>O06 : 1*0,90*1,15</t>
  </si>
  <si>
    <t>968083033R00</t>
  </si>
  <si>
    <t>Vybourání plastových výplní otvorů plastových stěn , nad 4 m2</t>
  </si>
  <si>
    <t xml:space="preserve">A08 Pohledy - stávající stav : </t>
  </si>
  <si>
    <t>prosklená stěna O9, 2210/2100mm : 2,21*2,10</t>
  </si>
  <si>
    <t>968095002R00</t>
  </si>
  <si>
    <t xml:space="preserve">Vybourání vnitřních parapetů dřevěných, šířky do 50 cm,  </t>
  </si>
  <si>
    <t xml:space="preserve">Stávající vnitřní parapety : </t>
  </si>
  <si>
    <t>Odkaz na mn. položky pořadí 33 : 61,83000</t>
  </si>
  <si>
    <t>978015261R00</t>
  </si>
  <si>
    <t>Otlučení omítek vápenných nebo vápenocementových vnějších s vyškrabáním spár, s očištěním zdiva_x000D_
 1. až 4. stupni složitosti, v rozsahu do 50 %</t>
  </si>
  <si>
    <t>978023411R00</t>
  </si>
  <si>
    <t>Vysekání, vyškrábání a vyčištění spár zdiva cihelného_x000D_
 mimo komínového</t>
  </si>
  <si>
    <t xml:space="preserve">Výkres N08 Pohledy - nový stav : </t>
  </si>
  <si>
    <t xml:space="preserve">skladba S01 : </t>
  </si>
  <si>
    <t xml:space="preserve">předpoklad 50% plochy : </t>
  </si>
  <si>
    <t>Odkaz na mn. položky pořadí 65 : 481,76826*0,5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</si>
  <si>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</si>
  <si>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</si>
  <si>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</si>
  <si>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</si>
  <si>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</si>
  <si>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>711212321R00</t>
  </si>
  <si>
    <t>Izolace proti vodě stěrka hydroizolační  proti vlhkosti</t>
  </si>
  <si>
    <t>800-711</t>
  </si>
  <si>
    <t>2 stěrkové vrstvy.</t>
  </si>
  <si>
    <t xml:space="preserve">- hydroizolace terizol : </t>
  </si>
  <si>
    <t>711212601R00</t>
  </si>
  <si>
    <t>Izolace proti vodě doplňky_x000D_
 těsnicí pás š.120 mm do spoje podlaha-stěna</t>
  </si>
  <si>
    <t>terasa 1 : 10,50</t>
  </si>
  <si>
    <t>terasa 2 : 6,00+2*(4*0,30)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</si>
  <si>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</si>
  <si>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</si>
  <si>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</si>
  <si>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713111121RT1</t>
  </si>
  <si>
    <t xml:space="preserve">Montáž tepelné izolace stropů rovných, spodem, uchycení drátem,  </t>
  </si>
  <si>
    <t>800-713</t>
  </si>
  <si>
    <t xml:space="preserve">- tepelná izolace miner. vata lambda 0,033 W/m2K, tl.100mm pod krokve : </t>
  </si>
  <si>
    <t>713111130RT1</t>
  </si>
  <si>
    <t xml:space="preserve">Montáž tepelné izolace stropů vložené mezi krokve,  </t>
  </si>
  <si>
    <t xml:space="preserve">- provětrávaná mezera 40-60mm - vydrátkování : </t>
  </si>
  <si>
    <t xml:space="preserve">- tepelná izolace miner. vata lambda 0,033 W/m2K, tl.200mm mezi krokve : </t>
  </si>
  <si>
    <t>713131131R00</t>
  </si>
  <si>
    <t>Montáž tepelné izolace stěn lepením</t>
  </si>
  <si>
    <t>Očištění povrchu stěny od prachu, nařezání izolačních desek na požadovaný rozměr, nanesení lepicího tmelu, osazení desek.</t>
  </si>
  <si>
    <t>tepelní izolace kolem nosníku U300 : (3,30+2,60)*0,45*2</t>
  </si>
  <si>
    <t>713181113R00</t>
  </si>
  <si>
    <t>Izolace foukaná do střešních konstrukcí, minerální</t>
  </si>
  <si>
    <t>Vyříznutí otvoru v podkladu pro osazení stroje na foukání izolace, foukání a dodávka izolace. Zapravení vyřezaného otvoru.</t>
  </si>
  <si>
    <t xml:space="preserve">STŘ01 - střecha část mansardy u oken (spodní část vikýřů - není možné zateplení střechy z interiéru - půdy) : </t>
  </si>
  <si>
    <t xml:space="preserve">- foukaná tepelná izolace miner. vata lambda 0,033 W/m2K : </t>
  </si>
  <si>
    <t>plocha spodní části vikýřů, průměrná tl. uvažována 400mm : (6,90+2*3,65+3*3,80)*0,40</t>
  </si>
  <si>
    <t>631508592R</t>
  </si>
  <si>
    <t>rohož, pas izolační skelná vlna; tl. 100,0 mm; součinitel tepelné vodivosti 0,033 W/mK; R = 3,000 m2K/W; obj. hmotnost 12,00 kg/m3; hydrofobizováno</t>
  </si>
  <si>
    <t>Odkaz na mn. položky pořadí 71 : 184,16825</t>
  </si>
  <si>
    <t>Koeficient materiál +5% k čisté výměře: 0,05</t>
  </si>
  <si>
    <t>631508596R</t>
  </si>
  <si>
    <t>rohož, pas izolační skelná vlna; tl. 200,0 mm; součinitel tepelné vodivosti 0,033 W/mK; R = 6,050 m2K/W; obj. hmotnost 12,00 kg/m3; hydrofobizováno</t>
  </si>
  <si>
    <t>Odkaz na mn. položky pořadí 72 : 184,16825</t>
  </si>
  <si>
    <t>63483024R</t>
  </si>
  <si>
    <t>deska izolační pěnové sklo; rovná hrana; tl. 100,0 mm; součinitel tepelné vodivosti 0,048 W/mK; R = 2,080 m2K/W; obj. hmotnost 165,00 kg/m3</t>
  </si>
  <si>
    <t xml:space="preserve">materiál +10% k čisté výměře : </t>
  </si>
  <si>
    <t>Odkaz na mn. položky pořadí 73 : 5,31000*1,1</t>
  </si>
  <si>
    <t>998713102R00</t>
  </si>
  <si>
    <t>Přesun hmot pro izolace tepelné v objektech výšky do 12 m</t>
  </si>
  <si>
    <t>50 m vodorovně</t>
  </si>
  <si>
    <t>713121111R00</t>
  </si>
  <si>
    <t>Montáž tepelné izolace podlah  jednovrstvá, bez dodávky materiálu</t>
  </si>
  <si>
    <t xml:space="preserve">Výkres N05 Půdorys podkroví půdička - nový stav : </t>
  </si>
  <si>
    <t xml:space="preserve">PDL 01 - nová podlaha : </t>
  </si>
  <si>
    <t xml:space="preserve">- kročejová izolace tl.10mm : </t>
  </si>
  <si>
    <t>plocha : 5,81*2,18+5,82*2,14</t>
  </si>
  <si>
    <t>odpočet komínových těles : -1*(1,40*0,40+0,80*0,40+0,60*0,50)</t>
  </si>
  <si>
    <t>28375600R</t>
  </si>
  <si>
    <t>deska izolační kročejová, elastifikovaný EPS; pěnový polystyren; rovná hrana; tl. 15,0 mm; tl. po zatížení 13,0 mm; součinitel tepelné vodivosti 0,045 W/mK; R = 0,330 m2K/W; obj. hmotnost 10,00 kg/m3</t>
  </si>
  <si>
    <t>Odkaz na mn. položky pořadí 79 : 23,94060</t>
  </si>
  <si>
    <t>Koeficient materiál +10% k čisté výměře: 0,10</t>
  </si>
  <si>
    <t>998714102R00</t>
  </si>
  <si>
    <t>Přesun hmot v objektech výšky do 12 m</t>
  </si>
  <si>
    <t>800-714</t>
  </si>
  <si>
    <t>730909001RAX</t>
  </si>
  <si>
    <t>Vytápění - dle oceněné přílohy</t>
  </si>
  <si>
    <t>762341210RT2</t>
  </si>
  <si>
    <t>Montáž bednění střech rovných o sklonu do 60° z prken hrubých na sraz tloušťky do 32 mm včetně vyřezání otvorů , včetně dodávky prken tloušťky 24 mm</t>
  </si>
  <si>
    <t>800-762</t>
  </si>
  <si>
    <t xml:space="preserve">- dř. bednění tl.20mm (bude dodržena průchodnost pro provětrávanou vzduchovou mezeru) : </t>
  </si>
  <si>
    <t>střechy vikýřů půdorysná plocha +30% : (3,75+2,85+8,45+2,60)*1,30</t>
  </si>
  <si>
    <t>plocha spodní části vikýřů : (6,90+2*3,65+3*3,80)*1,40</t>
  </si>
  <si>
    <t>762342205RT4</t>
  </si>
  <si>
    <t>Montáž kontralatí na vruty, s dodávkou těsnicí pěny pod kontralatě, a dodávkou latí 40 x 60 mm</t>
  </si>
  <si>
    <t xml:space="preserve">- provětrávaná mezera 40-60mm : </t>
  </si>
  <si>
    <t>762341811R00</t>
  </si>
  <si>
    <t>Demontáž bednění a laťování bednění střech rovných, obloukových, o sklonu do 60 stupňů včetně všech nadstřešních konstrukcí z prken hrubých</t>
  </si>
  <si>
    <t>Odkaz na mn. položky pořadí 83 : 58,78500</t>
  </si>
  <si>
    <t>763614132RT1</t>
  </si>
  <si>
    <t>Montáž podlahy, z desek tl. do 18 mm, na P+D, šroubováním, bez dodávky desky</t>
  </si>
  <si>
    <t>800-763</t>
  </si>
  <si>
    <t>vč. dodávky a montáže spojovacího materiálu</t>
  </si>
  <si>
    <t xml:space="preserve">- 2x OSB desky tl.12mm, prošroubovat+prolepit - PRVNÍ VRSTVA : </t>
  </si>
  <si>
    <t>763614142RT1</t>
  </si>
  <si>
    <t>Montáž podlahy, z desek tl. do 18 mm, na P+D, lepením, bez dodávky desky</t>
  </si>
  <si>
    <t xml:space="preserve">- koberec 500g/m2 : </t>
  </si>
  <si>
    <t xml:space="preserve">- 2x OSB desky tl.12mm, prošroubovat+prolepit - DRUHÁ VRSTVA : </t>
  </si>
  <si>
    <t>763614232RT1</t>
  </si>
  <si>
    <t>Montáž podlahy, z desek tl. nad 18 mm, na P+D, šroubováním, bez dodávky desky</t>
  </si>
  <si>
    <t xml:space="preserve">- 1x OSB 3 - tl.25mm : </t>
  </si>
  <si>
    <t>762332931XT4</t>
  </si>
  <si>
    <t>Příplatek k pol. 762332931RT4 za vložení "husích krků" detail 1, úprava u hlavní římsy, materiál ve specifikaci</t>
  </si>
  <si>
    <t xml:space="preserve">Výkres N13 Detail 1 Úprava u hlavní římsy - nový stav : </t>
  </si>
  <si>
    <t>tribky á 0,50m, délka trubky 0,50m : (2*(12,60+8,00)-(3,00+5*2,00))/0,50*0,50</t>
  </si>
  <si>
    <t>3457114703R</t>
  </si>
  <si>
    <t>trubka kabelová ohebná dvouplášťová korugovaná chránička; vnější plášť z HDPE, vnitřní z LDPE; vnější pr.= 75,0 mm; vnitřní pr.= 61,0 mm; mezní hodnota zatížení 450 N/5 cm; teplot.rozsah -45 až 60 °C; stupeň hořlavosti A1; mat. bezhalogenový; IP 40, při použití těsnicího kroužku IP 67</t>
  </si>
  <si>
    <t>Odkaz na mn. položky pořadí 89 : 28,20000*1,1</t>
  </si>
  <si>
    <t>60725036R</t>
  </si>
  <si>
    <t>deska dřevoštěpková třívrstvá pro prostředí vlhké; strana nebroušená; hrana pero/drážka; tl = 12,0 mm</t>
  </si>
  <si>
    <t xml:space="preserve">- 2x OSB desky tl.12mm, prošroubovat+prolepit : </t>
  </si>
  <si>
    <t>Odkaz na mn. položky pořadí 86 : 23,94060</t>
  </si>
  <si>
    <t>Odkaz na mn. položky pořadí 87 : 23,94060</t>
  </si>
  <si>
    <t>60725039R</t>
  </si>
  <si>
    <t>deska dřevoštěpková třívrstvá pro prostředí vlhké; strana nebroušená; hrana pero/drážka; tl = 22,0 mm</t>
  </si>
  <si>
    <t>Odkaz na mn. položky pořadí 88 : 23,94060</t>
  </si>
  <si>
    <t>998762102R00</t>
  </si>
  <si>
    <t>Přesun hmot pro konstrukce tesařské v objektech výšky do 12 m</t>
  </si>
  <si>
    <t>764410480R00</t>
  </si>
  <si>
    <t>Oplechování parapetů z hliníku výroba a montáž parapetů z ohýbaných plechů_x000D_
 z hliníkového plechu , tloušťky 0,63 mm, rš 600 mm</t>
  </si>
  <si>
    <t>800-764</t>
  </si>
  <si>
    <t>včetně rohů</t>
  </si>
  <si>
    <t>K07, r.š. 120+385mm : 12*1,50</t>
  </si>
  <si>
    <t>764771101R00</t>
  </si>
  <si>
    <t xml:space="preserve">Krytina z falcovaných tašek o rozměru 600x400 mm, z hliníkového lakovaného plechu, tl. 0,7 mm, dodávka a montáž </t>
  </si>
  <si>
    <t>s úpravou krytiny u okapů, prostupů a výčnělků</t>
  </si>
  <si>
    <t>včetně pomocného lešení.</t>
  </si>
  <si>
    <t xml:space="preserve">- nová střešní krytina - plechová šablona : </t>
  </si>
  <si>
    <t>764918233R00</t>
  </si>
  <si>
    <t xml:space="preserve">Oplechování  okapů na živičné fóliové střeše, z lakovaného pozinkovaného plechu, rš 400 mm, výroba (zhotovení) a montáž </t>
  </si>
  <si>
    <t>včetně zhotovení rohů, spojů a dilatací</t>
  </si>
  <si>
    <t>včetně zednické výpomoci.</t>
  </si>
  <si>
    <t>K02, oplechování terasy r.š. 375mm : 22,20</t>
  </si>
  <si>
    <t>764928301R00</t>
  </si>
  <si>
    <t xml:space="preserve">Oplechování  zdí (atik), z lakovaného pozinkovaného plechu, rš 250 mm, výroba (zhotovení) a montáž </t>
  </si>
  <si>
    <t>K03, parapetní římsa r.š. 235mm : 36,30</t>
  </si>
  <si>
    <t>764771306R00</t>
  </si>
  <si>
    <t>Ostatní prvky ke střechám podkladní pás pro falcované tašky, z lakovaného hliníkového plechu, tl. 1,2 mm, dodávka a montáž</t>
  </si>
  <si>
    <t>Odkaz na mn. položky pořadí 95 : 58,78500</t>
  </si>
  <si>
    <t>764901310R00</t>
  </si>
  <si>
    <t>Ostatní prvky ke střechám odvětrávací komínek izolovaný ,  , o průměru 110 mm, dodávka a montáž</t>
  </si>
  <si>
    <t>764908301RT3</t>
  </si>
  <si>
    <t>Oplechování parapetů včetně rohů, z pozinkovaného plechu s povrchem z polyesteru tl. 0,6 mm, rš 200 mm, dodávka a montáž</t>
  </si>
  <si>
    <t>včetně spojovacích prostředků a zednických výpomocí.</t>
  </si>
  <si>
    <t xml:space="preserve">Výkres N10 Tabulka klempířských výrobků - nový stav : </t>
  </si>
  <si>
    <t>K01, r.š. 155mm : 12,21</t>
  </si>
  <si>
    <t>764908302RT3</t>
  </si>
  <si>
    <t>Oplechování parapetů včetně rohů, z pozinkovaného plechu s povrchem z polyesteru tl. 0,6 mm, rš 250 mm, dodávka a montáž</t>
  </si>
  <si>
    <t>K01, r.š. 235mm : 37,90</t>
  </si>
  <si>
    <t>764311841RT1</t>
  </si>
  <si>
    <t xml:space="preserve">Demontáž krytiny hladké střešní z tabulí 2 x 1 m, plochy do 25 m, sklonu přes 45° </t>
  </si>
  <si>
    <t>764323830R00</t>
  </si>
  <si>
    <t xml:space="preserve">Demontáž oplechování okapů na střechách s živičnou (fóliovou) krytinou, rš 330 mm,  </t>
  </si>
  <si>
    <t xml:space="preserve">K02 okapnice teras : </t>
  </si>
  <si>
    <t>terasa 1 : 1,60+8,60+1,60</t>
  </si>
  <si>
    <t>terasa 2 : 2,10+6,20+2,10</t>
  </si>
  <si>
    <t>764410850R00</t>
  </si>
  <si>
    <t>Demontáž oplechování parapetů rš od 100 do 330 mm</t>
  </si>
  <si>
    <t>764421870R00</t>
  </si>
  <si>
    <t>Demontáž oplechování říms rš od 400 do 500 mm</t>
  </si>
  <si>
    <t xml:space="preserve">N10 Tabulka klempířských výrobků : </t>
  </si>
  <si>
    <t>K03, parapetní římsa : 36,30</t>
  </si>
  <si>
    <t>764454801R00</t>
  </si>
  <si>
    <t>Demontáž odpadních trub nebo součástí trub kruhových , o průměru 75 a 100 mm</t>
  </si>
  <si>
    <t>Odkaz na mn. položky pořadí 108 : 37,00000</t>
  </si>
  <si>
    <t>764355941R00</t>
  </si>
  <si>
    <t>Oprava žlabů, příslušenství a doplňků z pozinkovaného plechu žlabů a příslušenství_x000D_
 žlabů nástřešních oblých, rš 660 mm, sklonu přes 30 do 45°</t>
  </si>
  <si>
    <t>K05 : 2*(16,425+11,885)+2*1,67+9,96</t>
  </si>
  <si>
    <t>764908109X00</t>
  </si>
  <si>
    <t>Plastové odpadní trouby kruhové, D 100 mm</t>
  </si>
  <si>
    <t>včetně kolena, objímky, mezikusu, spojovacího materiálu a zednické výpomoci.</t>
  </si>
  <si>
    <t>K06 : 3*9,00+2*5,00</t>
  </si>
  <si>
    <t>13851063R</t>
  </si>
  <si>
    <t>plech ocelový s povrchovou úpravou tvrdý; tl.  0,60 mm; rovinná tabule 1230x2000mm; povrchová úprava jednostranně; polyester,tl.25mikronů, s ochrannou fólií</t>
  </si>
  <si>
    <t xml:space="preserve">K02, oplechování terasy r.š. 375mm : </t>
  </si>
  <si>
    <t>Odkaz na mn. položky pořadí 96 : 22,20000*0,375</t>
  </si>
  <si>
    <t xml:space="preserve">K03, parapetní římsa r.š. 235mm : </t>
  </si>
  <si>
    <t>Odkaz na mn. položky pořadí 97 : 36,30000*0,235</t>
  </si>
  <si>
    <t>998764102R00</t>
  </si>
  <si>
    <t>Přesun hmot pro konstrukce klempířské v objektech výšky do 12 m</t>
  </si>
  <si>
    <t>765799311R00</t>
  </si>
  <si>
    <t>Montáž ostatních konstrukcí na střeše montáž fólie na krokve přibitím s přelepením spojů</t>
  </si>
  <si>
    <t>800-765</t>
  </si>
  <si>
    <t>včetně spojovacích prostředků.</t>
  </si>
  <si>
    <t xml:space="preserve">- difúzní fólie : </t>
  </si>
  <si>
    <t>765799313R00</t>
  </si>
  <si>
    <t>Montáž ostatních konstrukcí na střeše montáž fólie na bednění přibitím, přelepení spojů</t>
  </si>
  <si>
    <t>28325084.AR</t>
  </si>
  <si>
    <t>fólie izolační střešní hydroizolační; paropropustná; tloušťka 0,50 mm; plošná hmotnost 135 g/m2; PP; sd od 0,02 m</t>
  </si>
  <si>
    <t>Odkaz na mn. položky pořadí 111 : 58,78500</t>
  </si>
  <si>
    <t>Odkaz na mn. položky pořadí 112 : 166,51825</t>
  </si>
  <si>
    <t>Koeficient materiál +15% k čisté výměře: 0,15</t>
  </si>
  <si>
    <t>998765102R00</t>
  </si>
  <si>
    <t>Přesun hmot pro krytiny tvrdé v objektech výšky do 12 m</t>
  </si>
  <si>
    <t>765312586R00</t>
  </si>
  <si>
    <t xml:space="preserve">Krytina pálená doplňky ke krytině drážkové, větrací pás okapní 500/10 cm hliníkový,  </t>
  </si>
  <si>
    <t>Dodávka a montáž ochranného okapního pásu.</t>
  </si>
  <si>
    <t>Ř1 - dřevěný obklad římsy : 2*(11,85+16,425)</t>
  </si>
  <si>
    <t>766420010XA0</t>
  </si>
  <si>
    <t>Kontrola podstřešní římsy, truhlářské opravy vč. dodávky materiálu, úprava pro odvětrání střechy, individuální kalkulace zhotovitele dle obhlídky stavby</t>
  </si>
  <si>
    <t>položka vč. přesunu hmot</t>
  </si>
  <si>
    <t>Ř1 - dřevěný obklad římsy : 2*(11,85+16,425)*0,80</t>
  </si>
  <si>
    <t>766620050XA0</t>
  </si>
  <si>
    <t>Výlezové okno střešní 55 x 78 cm</t>
  </si>
  <si>
    <t>Kompletní provedení vč. napojení na stávající krytinu (lemování)</t>
  </si>
  <si>
    <t>O10 - zateplený výlez : 1</t>
  </si>
  <si>
    <t>766620050YA0</t>
  </si>
  <si>
    <t>Příplatek k pol. 766620050XA0 za demontáž stávajícího výlezu a zvětšení otvoru</t>
  </si>
  <si>
    <t>Odkaz na mn. položky pořadí 117 : 1,00000</t>
  </si>
  <si>
    <t>766670022XA0</t>
  </si>
  <si>
    <t>Okna, dveře a prosklené stěny dřevěné z europrofilů</t>
  </si>
  <si>
    <t>Veškeré parametry, tvar, barevnost, otvírání dle pořadavku projektové dokumentace.</t>
  </si>
  <si>
    <t>Zednické začištění, parapety, demontáž a likvidace - řešeno samostatnými položkami.</t>
  </si>
  <si>
    <t>okno O1, 400/300 : 1*0,40*0,30</t>
  </si>
  <si>
    <t>okno O2, 600/300 : 1*0,60*0,30</t>
  </si>
  <si>
    <t>okno O3, 900/650 : 1*0,90*0,65</t>
  </si>
  <si>
    <t>okno O4, 1050/1100 : 1*1,05*1,10</t>
  </si>
  <si>
    <t>okno O5, 1050/650 : 1*1,05*0,65</t>
  </si>
  <si>
    <t>okno O6, 900/1150 : 1*0,90*1,15</t>
  </si>
  <si>
    <t>okno O7, 500/500 : 1*0,50*0,50</t>
  </si>
  <si>
    <t>okno O8, 1100/1380 : 5*1,10*1,38</t>
  </si>
  <si>
    <t>prosklená stěna O9, 2210/2100 : 1*2,21*2,10</t>
  </si>
  <si>
    <t>okno O10, 1250/1370 : 1*1,25*1,37</t>
  </si>
  <si>
    <t>okno O11, 400/1000 : 2*0,40*1,00</t>
  </si>
  <si>
    <t>okno O12, 900/1000-1450-1000mm : 1*0,90*1,15</t>
  </si>
  <si>
    <t>okno O13, 1200/1600 : 2*1,20*1,60</t>
  </si>
  <si>
    <t>okno O14, 2500/1600 : 1*2,50*1,60</t>
  </si>
  <si>
    <t>okno O15, 550/550 : 2*0,55*0,55</t>
  </si>
  <si>
    <t>okno O16, 1000/1600 : 1*1,00*1,60</t>
  </si>
  <si>
    <t>okno O17, 860/1200 : 1*0,86*1,20</t>
  </si>
  <si>
    <t>okno O18, 550/700 : 1*0,55*0,70</t>
  </si>
  <si>
    <t>okno O19, 950/1800 : 6*0,95*1,80</t>
  </si>
  <si>
    <t>okno O20, 1500/1800 : 1*1,50*1,80</t>
  </si>
  <si>
    <t>okno O21, 960/1700 : 2*0,96*1,70</t>
  </si>
  <si>
    <t>okno O22, 2320/1650 : 1*2,32*1,65</t>
  </si>
  <si>
    <t>okno O22a, 2320/1780 : 2*2,32*1,78</t>
  </si>
  <si>
    <t>okno O23, 900/1600 : 2*0,90*1,60</t>
  </si>
  <si>
    <t>okno O24, 1000/1670 : 9*1,00*1,67</t>
  </si>
  <si>
    <t>balkónová sestava O25, okno 620/1680 : 4*0,62*1,68</t>
  </si>
  <si>
    <t>balkónová sestava O25, dveře 800/2560 : 2*0,80*2,56</t>
  </si>
  <si>
    <t>okno O26, 1700/1670 : 1*1,70*1,67</t>
  </si>
  <si>
    <t>okno O27, 1250/900 : 5*1,25*0,90</t>
  </si>
  <si>
    <t>okno O28, 2200/900 : 1*2,20*0,90</t>
  </si>
  <si>
    <t>dveře D01, 900/2100 : 1*0,90*2,10</t>
  </si>
  <si>
    <t>dveře D02, 1100/2100 : 1*1,10*2,10</t>
  </si>
  <si>
    <t>dveře D03, 1120/2800 : 1*1,12*2,80</t>
  </si>
  <si>
    <t>dveře D04, 1060/2360 : 1*1,06*2,36</t>
  </si>
  <si>
    <t>dveře D05, 1000/2360 : 1*1,00*2,36</t>
  </si>
  <si>
    <t>766929002X00</t>
  </si>
  <si>
    <t>Příplatek k položkám oken z europrofilů za špaletové provedení</t>
  </si>
  <si>
    <t>Odkaz na mn. položky pořadí 119 : 108,37320</t>
  </si>
  <si>
    <t>998766102R00</t>
  </si>
  <si>
    <t>Přesun hmot pro konstrukce truhlářské v objektech výšky do 12 m</t>
  </si>
  <si>
    <t>800-766</t>
  </si>
  <si>
    <t>767662110R00</t>
  </si>
  <si>
    <t>Montáž mříží pevných - šroubováním</t>
  </si>
  <si>
    <t>800-767</t>
  </si>
  <si>
    <t xml:space="preserve">N12 Tabulka zámečnických výrobků - nový stav : </t>
  </si>
  <si>
    <t xml:space="preserve">Z01 okenní mříže : </t>
  </si>
  <si>
    <t xml:space="preserve">pohled čelní : </t>
  </si>
  <si>
    <t xml:space="preserve">pohled boční : </t>
  </si>
  <si>
    <t>okno O15 : 2*0,50*0,50</t>
  </si>
  <si>
    <t>okno O16 : 1,00*1,50</t>
  </si>
  <si>
    <t>okno O17 : 0,80*1,00</t>
  </si>
  <si>
    <t xml:space="preserve">pohled zadní : </t>
  </si>
  <si>
    <t>okno O24, 1000/1670mm : 1*1,00*1,67</t>
  </si>
  <si>
    <t>okno O24, 1000/1670mm : 3*1,00*1,67</t>
  </si>
  <si>
    <t>767999802R00</t>
  </si>
  <si>
    <t>Demontáž ostatních doplňků staveb doplňků staveb_x000D_
 o hmotnosti přes 50 do 100 kg</t>
  </si>
  <si>
    <t>kg</t>
  </si>
  <si>
    <t>vč. demontáže stávajících kotevních prvků a zednických přípomocí</t>
  </si>
  <si>
    <t xml:space="preserve">Z01 okenní mříže, cca 15kg/m2 : </t>
  </si>
  <si>
    <t>Odkaz na mn. položky pořadí 122 : 30,31000*15</t>
  </si>
  <si>
    <t>Z02 ocelové zábradlí teras, cca 20kg/m2 : 22,20*1,00*20,00</t>
  </si>
  <si>
    <t>Z03 ocelová konstrukce pergoly : 80,00</t>
  </si>
  <si>
    <t>767669000X00</t>
  </si>
  <si>
    <t>Příplatek k pol. 767662110R00 za dod+mtž nových kotevních bodů, jedn. cena za kus mříže</t>
  </si>
  <si>
    <t>ochranný systém povrchové úpravy bude splňovat požadavky: stupeň korozní agresivity ČSN ISO 9223, C4 – vysoká,  životnost – vysoká, nad 15 let.</t>
  </si>
  <si>
    <t>okno O8, 1100/1380mm : 5,00</t>
  </si>
  <si>
    <t>okno O7, 500/500mm : 1,00</t>
  </si>
  <si>
    <t>okno O15 : 2,00</t>
  </si>
  <si>
    <t>okno O16 : 1,00</t>
  </si>
  <si>
    <t>okno O17 : 1,00</t>
  </si>
  <si>
    <t>okno O4, 1050/1100mm : 1,00</t>
  </si>
  <si>
    <t>okno O11, 400/1000mm : 2,00</t>
  </si>
  <si>
    <t>okno O12, 900/1450mm : 1,00</t>
  </si>
  <si>
    <t>okno O13, 1200/1600mm : 2,00</t>
  </si>
  <si>
    <t>okno O14, 2500/1600mm : 1,00</t>
  </si>
  <si>
    <t>okno O24, 1000/1670mm : 1,00</t>
  </si>
  <si>
    <t>dveře D01, 900/2100mm : 1,00</t>
  </si>
  <si>
    <t>okno O24, 1000/1670mm : 3,00</t>
  </si>
  <si>
    <t>767669001X00</t>
  </si>
  <si>
    <t>Repase stávajících mříží, oprava degradovaných prvků, opískování +  ochranný nátěrový systém</t>
  </si>
  <si>
    <t>ochranný systém povrchové úpravy bude splňovat požadavky normy ČSN ISO 9223, C4 – vysoká životnost nad 15 let</t>
  </si>
  <si>
    <t>Odkaz na mn. položky pořadí 122 : 30,31000</t>
  </si>
  <si>
    <t>767669002X00</t>
  </si>
  <si>
    <t>Repase stávajícího zábradlí, oprava degradovaných prvků, opískování +  ochranný nátěrový systém, nové kotvení, montáž</t>
  </si>
  <si>
    <t>Z02 Ocelové zábradlí teras : 22,20</t>
  </si>
  <si>
    <t>998767102R00</t>
  </si>
  <si>
    <t>Přesun hmot pro kovové stavební doplňk. konstrukce v objektech výšky do 12 m</t>
  </si>
  <si>
    <t>771475014R00</t>
  </si>
  <si>
    <t>Montáž soklíků z dlaždic keramických výšky 100 mm, soklíků vodorovných, kladených do flexibilního tmele</t>
  </si>
  <si>
    <t>800-771</t>
  </si>
  <si>
    <t>POL1_7</t>
  </si>
  <si>
    <t xml:space="preserve">- keram. dlaždice do tmelu : </t>
  </si>
  <si>
    <t>771578011RT3</t>
  </si>
  <si>
    <t>Zvláštní úpravy spár spára podlaha-stěna silikonem</t>
  </si>
  <si>
    <t>vč. dodávky a montáže silikonu.</t>
  </si>
  <si>
    <t xml:space="preserve">tmelení soklíku : </t>
  </si>
  <si>
    <t xml:space="preserve">vrchní líc + kout soklík/dlažba : </t>
  </si>
  <si>
    <t>Odkaz na mn. položky pořadí 128 : 18,90000*2</t>
  </si>
  <si>
    <t>771775109R00</t>
  </si>
  <si>
    <t>Montáž podlah vnějších z dlaždic keramických 30 x 30 cm, režných nebo glazovaných, hladkých, kladených do flexibilního tmele</t>
  </si>
  <si>
    <t>59764203R</t>
  </si>
  <si>
    <t>dlažba keramická š = 300 mm; l = 300 mm; h = 9,0 mm; povrch matný; pro interiér i exteriér</t>
  </si>
  <si>
    <t>soklík, mat +30% k čisté výměře : 18,90*0,10*1,30</t>
  </si>
  <si>
    <t>plocha, mat +10% k čisté výměře : 22,885*1,10</t>
  </si>
  <si>
    <t>998771102R00</t>
  </si>
  <si>
    <t>Přesun hmot pro podlahy z dlaždic v objektech výšky do 12 m</t>
  </si>
  <si>
    <t>776431010R00</t>
  </si>
  <si>
    <t>Montáž, lepení podlah. soklíků z kobercových pásů včetně dodávky kobercové lišty</t>
  </si>
  <si>
    <t>800-775</t>
  </si>
  <si>
    <t>včetně soklové lišty.</t>
  </si>
  <si>
    <t>obvod místnosti : 2*((5,81+1,26)+(2,14+2,18))</t>
  </si>
  <si>
    <t>komíny : 2*(1,40+0,40)+2*(0,60+0,50)</t>
  </si>
  <si>
    <t>odpočet dveří a schodiště : -1*(0,80+0,85)</t>
  </si>
  <si>
    <t>776572100R00</t>
  </si>
  <si>
    <t>Položení povlakových podlah textilních montáž - podlahová krytina textilní ve specifikaci_x000D_
 lepených, z pásů textilních</t>
  </si>
  <si>
    <t>všívaných a vpichovaných</t>
  </si>
  <si>
    <t>697410983R</t>
  </si>
  <si>
    <t>koberec střižená smyčka; v rolích; PA; š = 4 000,0 mm; tl. 7,00 mm; v vlákna = 5,0 mm; třída zatížení 23, 32</t>
  </si>
  <si>
    <t>Odkaz na mn. položky pořadí 133 : 26,93000*0,1</t>
  </si>
  <si>
    <t>Odkaz na mn. položky pořadí 134 : 23,94060</t>
  </si>
  <si>
    <t>998776102R00</t>
  </si>
  <si>
    <t>Přesun hmot pro podlahy povlakové v objektech výšky do 12 m</t>
  </si>
  <si>
    <t>vodorovně do 50 m</t>
  </si>
  <si>
    <t>783201811R00</t>
  </si>
  <si>
    <t>Odstranění nátěrů z kovových doplňk.konstrukcí oškrabáním</t>
  </si>
  <si>
    <t>800-783</t>
  </si>
  <si>
    <t>Odkaz na mn. položky pořadí 138 : 321,83000</t>
  </si>
  <si>
    <t>783522130R00</t>
  </si>
  <si>
    <t>Nátěry klempířských konstrukcí syntetické dvojnásobné</t>
  </si>
  <si>
    <t>na vzduchu schnoucí</t>
  </si>
  <si>
    <t xml:space="preserve">Nátěr střešní krytiny : </t>
  </si>
  <si>
    <t xml:space="preserve">pohled čelní + zadní : </t>
  </si>
  <si>
    <t>pl.1 : 2*(16,50+13,00)/2*(2,00+1,00)</t>
  </si>
  <si>
    <t>pl.2 : 2*(13,00+4,50)/2*5,50</t>
  </si>
  <si>
    <t xml:space="preserve">pohledy boční : </t>
  </si>
  <si>
    <t>pl.3 : 2*(12,00+8,40)/2*(2,00+1,00)</t>
  </si>
  <si>
    <t>pl.4 : 2*(8,60/2*5,60)</t>
  </si>
  <si>
    <t>arkýř 1 : 9,96*2,00</t>
  </si>
  <si>
    <t>arkýř 2 : 3,90*2,00</t>
  </si>
  <si>
    <t>783602826R00</t>
  </si>
  <si>
    <t>Odstranění starých nátěrů z truhlářských výrobků opálením s obroušením, stropů</t>
  </si>
  <si>
    <t xml:space="preserve">Ř01 - římsa : </t>
  </si>
  <si>
    <t xml:space="preserve">- kontrola dř. obkladu - mechanické očištění povrchu : </t>
  </si>
  <si>
    <t>Odkaz na mn. položky pořadí 141 : 35,62000</t>
  </si>
  <si>
    <t>783626001R00</t>
  </si>
  <si>
    <t>Nátěry truhlářských výrobků olejové impregnační 1x</t>
  </si>
  <si>
    <t xml:space="preserve">- ochrana dřeva proti hnilobě a dřevokazným houbám : </t>
  </si>
  <si>
    <t>plocha, r.š.650mm : 2*(16,40+11,00)*0,65</t>
  </si>
  <si>
    <t>783626311RT3</t>
  </si>
  <si>
    <t>Nátěry truhlářských výrobků syntetické lazurovací, 3x lakování</t>
  </si>
  <si>
    <t>Trojnásobný nátěr výrobku, dodávka nátěrové hmoty</t>
  </si>
  <si>
    <t xml:space="preserve">- nový nátěr - vysoká životnost min.15let : </t>
  </si>
  <si>
    <t>783782205R00</t>
  </si>
  <si>
    <t>Nátěry tesařských konstrukcí ochranné fungicidní+ biocidní (proti plísním, houbám a hmyzu), dvojnásobné</t>
  </si>
  <si>
    <t>protihnilobné, protiplísňové proti ohni a škůdcům</t>
  </si>
  <si>
    <t xml:space="preserve">- kontrola bednění, očištění povrchu : </t>
  </si>
  <si>
    <t>Koeficient +30% k ploše (přídavek na krokve): 0,30</t>
  </si>
  <si>
    <t>622904112X00</t>
  </si>
  <si>
    <t>Očištění tlakovou vodou složitost 1 - 2</t>
  </si>
  <si>
    <t>783950010RAA</t>
  </si>
  <si>
    <t>Opravy nátěrů kovových stavebních doplňkových konstrukcí oškrábání, odrezivění, 1 x krycí nátěr, 1 x email</t>
  </si>
  <si>
    <t>AP-PSV</t>
  </si>
  <si>
    <t>A02, elekrorozvodná skříň : 1,50</t>
  </si>
  <si>
    <t>784161501R00</t>
  </si>
  <si>
    <t>Příprava povrchu Penetrace (napouštění) podkladu disperzní, jednonásobná</t>
  </si>
  <si>
    <t>800-784</t>
  </si>
  <si>
    <t xml:space="preserve">Vnitřní začištění oken : </t>
  </si>
  <si>
    <t>Odkaz na mn. položky pořadí 146 : 336,30725</t>
  </si>
  <si>
    <t>784165612R00</t>
  </si>
  <si>
    <t>Malby z malířských směsí otěruvzdorných,  , bělost 95 %, dvojnásobné</t>
  </si>
  <si>
    <t>Odkaz na mn. položky pořadí 3 : 46,08700</t>
  </si>
  <si>
    <t>Odkaz na mn. položky pořadí 10 : 106,05200</t>
  </si>
  <si>
    <t>787300803R00</t>
  </si>
  <si>
    <t>Vysklení střešních konstrukcí a střeš.světlíků netmelených</t>
  </si>
  <si>
    <t>800-787</t>
  </si>
  <si>
    <t>Z03 ocelová konstrukce pergoly : 10,00</t>
  </si>
  <si>
    <t>210909001X00</t>
  </si>
  <si>
    <t>Svítidlo s pohybovým čidlem ozn. A01, vč. zednických přípomocí, demontáží</t>
  </si>
  <si>
    <t>Výkres N08 Pohledy - nový stav : 4,00</t>
  </si>
  <si>
    <t>979990162X00</t>
  </si>
  <si>
    <t>Příplatek k pol. 979990121R00 za skládku suti - dřevo+sklo</t>
  </si>
  <si>
    <t>Odkaz na dem. hmot. položky pořadí 55 : 0,05084</t>
  </si>
  <si>
    <t>Odkaz na dem. hmot. položky pořadí 56 : 0,06000</t>
  </si>
  <si>
    <t>Odkaz na dem. hmot. položky pořadí 57 : 4,06323</t>
  </si>
  <si>
    <t>Odkaz na dem. hmot. položky pořadí 58 : 1,15403</t>
  </si>
  <si>
    <t>Odkaz na dem. hmot. položky pořadí 59 : 0,16632</t>
  </si>
  <si>
    <t>Odkaz na dem. hmot. položky pořadí 60 : 0,69061</t>
  </si>
  <si>
    <t>Odkaz na dem. hmot. položky pořadí 61 : 0,15232</t>
  </si>
  <si>
    <t>Odkaz na dem. hmot. položky pořadí 64 : 0,93178</t>
  </si>
  <si>
    <t>979990163X00</t>
  </si>
  <si>
    <t>Příplatek k pol. 979990121R00 za skládku suti - plast+sklo</t>
  </si>
  <si>
    <t>Odkaz na dem. hmot. položky pořadí 63 : 0,25526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</si>
  <si>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</si>
  <si>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</si>
  <si>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</si>
  <si>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</si>
  <si>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</si>
  <si>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</si>
  <si>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979013119R00</t>
  </si>
  <si>
    <t>Svislá doprava suti a vybouraných hmot svislá doprava vybouraných hmot na výšku do 3,5 m, příplatek za každých dalších i započatých 3,5 m výšky přes 3,5 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</si>
  <si>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</si>
  <si>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</si>
  <si>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</si>
  <si>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</si>
  <si>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</si>
  <si>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</si>
  <si>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</si>
  <si>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</si>
  <si>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suti, skupina 17 09 04 z Katalogu odpadů</t>
  </si>
  <si>
    <t>RTS 20/ 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</si>
  <si>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</si>
  <si>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</si>
  <si>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</si>
  <si>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</si>
  <si>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</si>
  <si>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</si>
  <si>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</si>
  <si>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</si>
  <si>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</si>
  <si>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</si>
  <si>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005231010R</t>
  </si>
  <si>
    <t>Revize</t>
  </si>
  <si>
    <t>POL99_8</t>
  </si>
  <si>
    <t>náklady spojené s provedením všech technickými normami předepsaných zkoušek a revizí stavebních konstrukcí nebo stavebních prací.</t>
  </si>
  <si>
    <t xml:space="preserve">Výkres N10 Tabulka klempířských výrobků : </t>
  </si>
  <si>
    <t>K04 hromosvod : 1,00</t>
  </si>
  <si>
    <t>SUM</t>
  </si>
  <si>
    <t>Včetně:</t>
  </si>
  <si>
    <t>END</t>
  </si>
  <si>
    <t>Export Komplet</t>
  </si>
  <si>
    <t/>
  </si>
  <si>
    <t>2.0</t>
  </si>
  <si>
    <t>False</t>
  </si>
  <si>
    <t>{a5c350d2-b011-41ce-93bd-b333edcd890a}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</si>
  <si>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</si>
  <si>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</si>
  <si>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</si>
  <si>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</si>
  <si>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</si>
  <si>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</si>
  <si>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</si>
  <si>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</si>
  <si>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</si>
  <si>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HOR_001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</si>
  <si>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</si>
  <si>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STAVEBNÍ ÚPRAVY PRO ENERGETICKÉ ÚSPORY MŠ KLÁŠTERNÍ - ODLOUČENÉ PRACOVIŠTĚ HUSOVA</t>
  </si>
  <si>
    <t>KSO:</t>
  </si>
  <si>
    <t>CC-CZ:</t>
  </si>
  <si>
    <t>Místo:</t>
  </si>
  <si>
    <t xml:space="preserve"> </t>
  </si>
  <si>
    <t>Datum:</t>
  </si>
  <si>
    <t>5. 2. 2021</t>
  </si>
  <si>
    <t>Zadavatel:</t>
  </si>
  <si>
    <t>IČ:</t>
  </si>
  <si>
    <t>Uchazeč:</t>
  </si>
  <si>
    <t>Vyplň údaj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</si>
  <si>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</si>
  <si>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</si>
  <si>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</si>
  <si>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</si>
  <si>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</si>
  <si>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</si>
  <si>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</si>
  <si>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základní</t>
  </si>
  <si>
    <t>snížená</t>
  </si>
  <si>
    <t>zákl. přenesená</t>
  </si>
  <si>
    <t>sníž. přenesená</t>
  </si>
  <si>
    <t>nulová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</si>
  <si>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</si>
  <si>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</si>
  <si>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</si>
  <si>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</si>
  <si>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</si>
  <si>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</si>
  <si>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</si>
  <si>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</si>
  <si>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</si>
  <si>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</si>
  <si>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</si>
  <si>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</si>
  <si>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</si>
  <si>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</si>
  <si>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</si>
  <si>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</si>
  <si>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</si>
  <si>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</si>
  <si>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</si>
  <si>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</si>
  <si>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</si>
  <si>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</si>
  <si>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</si>
  <si>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</si>
  <si>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</si>
  <si>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</si>
  <si>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</si>
  <si>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</si>
  <si>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</si>
  <si>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</si>
  <si>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</si>
  <si>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</si>
  <si>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D.1.4.2.</t>
  </si>
  <si>
    <t xml:space="preserve">VYTÁPĚNÍ </t>
  </si>
  <si>
    <t>{6c65e5bb-89e4-45b8-9887-8cc347c21015}</t>
  </si>
  <si>
    <t>2</t>
  </si>
  <si>
    <t>KRYCÍ LIST SOUPISU PRACÍ</t>
  </si>
  <si>
    <t xml:space="preserve">D.1.4.2. - VYTÁPĚNÍ </t>
  </si>
  <si>
    <t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</si>
  <si>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</si>
  <si>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</si>
  <si>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</si>
  <si>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</si>
  <si>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</si>
  <si>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</si>
  <si>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</si>
  <si>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727 -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</si>
  <si>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</si>
  <si>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</si>
  <si>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</si>
  <si>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</si>
  <si>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 xml:space="preserve">    23-M - Montáže potrubí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</si>
  <si>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</si>
  <si>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</si>
  <si>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</si>
  <si>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</si>
  <si>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</si>
  <si>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</si>
  <si>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</si>
  <si>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</si>
  <si>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</si>
  <si>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</si>
  <si>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</si>
  <si>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</si>
  <si>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</si>
  <si>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</si>
  <si>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Práce a dodávky PSV</t>
  </si>
  <si>
    <t>ROZPOCET</t>
  </si>
  <si>
    <t>K</t>
  </si>
  <si>
    <t>713463131</t>
  </si>
  <si>
    <t>Montáž izolace tepelné potrubí a ohybů tvarovkami nebo deskami  potrubními pouzdry bez povrchové úpravy (izolační materiál ve specifikaci) přilepenými v příčných a podélných spojích izolace potrubí jednovrstvá, tloušťky izolace do 25 mm</t>
  </si>
  <si>
    <t>CS ÚRS 2021 01</t>
  </si>
  <si>
    <t>16</t>
  </si>
  <si>
    <t>129145164</t>
  </si>
  <si>
    <t>M</t>
  </si>
  <si>
    <t>28377096</t>
  </si>
  <si>
    <t>pouzdro izolační potrubní z pěnového polyetylenu 15/20mm</t>
  </si>
  <si>
    <t>32</t>
  </si>
  <si>
    <t>1296087225</t>
  </si>
  <si>
    <t>28377106</t>
  </si>
  <si>
    <t>pouzdro izolační potrubní z pěnového polyetylenu 18/20mm</t>
  </si>
  <si>
    <t>1127357533</t>
  </si>
  <si>
    <t>28377045</t>
  </si>
  <si>
    <t>pouzdro izolační potrubní z pěnového polyetylenu 22/20mm</t>
  </si>
  <si>
    <t>315291246</t>
  </si>
  <si>
    <t>5</t>
  </si>
  <si>
    <t>998713201</t>
  </si>
  <si>
    <t>Přesun hmot pro izolace tepelné stanovený procentní sazbou (%) z ceny vodorovná dopravní vzdálenost do 50 m v objektech výšky do 6 m</t>
  </si>
  <si>
    <t>-958469266</t>
  </si>
  <si>
    <t>727</t>
  </si>
  <si>
    <t>Požární ochrana</t>
  </si>
  <si>
    <t>6</t>
  </si>
  <si>
    <t>727111R01</t>
  </si>
  <si>
    <t>Protipožární ucpávkový tmel/ pěna, eventuálně požární manžety - přesná specifikace dle stavby a požární projektové dokumentace</t>
  </si>
  <si>
    <t>-825369428</t>
  </si>
  <si>
    <t>733</t>
  </si>
  <si>
    <t>Ústřední vytápění - rozvodné potrubí</t>
  </si>
  <si>
    <t>7</t>
  </si>
  <si>
    <t>733223301</t>
  </si>
  <si>
    <t>Potrubí z trubek měděných tvrdých spojovaných lisováním PN 16, T= +110°C Ø 15/1</t>
  </si>
  <si>
    <t>716563117</t>
  </si>
  <si>
    <t>8</t>
  </si>
  <si>
    <t>733223302</t>
  </si>
  <si>
    <t>Potrubí z trubek měděných tvrdých spojovaných lisováním PN 16, T= +110°C Ø 18/1</t>
  </si>
  <si>
    <t>22906257</t>
  </si>
  <si>
    <t>9</t>
  </si>
  <si>
    <t>733223303</t>
  </si>
  <si>
    <t>Potrubí z trubek měděných tvrdých spojovaných lisováním PN 16, T= +110°C Ø 22/1</t>
  </si>
  <si>
    <t>1158274246</t>
  </si>
  <si>
    <t>10</t>
  </si>
  <si>
    <t>733291101</t>
  </si>
  <si>
    <t>Zkoušky těsnosti potrubí z trubek měděných  Ø do 35/1,5</t>
  </si>
  <si>
    <t>8796292</t>
  </si>
  <si>
    <t>11</t>
  </si>
  <si>
    <t>998733201</t>
  </si>
  <si>
    <t>Přesun hmot pro rozvody potrubí  stanovený procentní sazbou z ceny vodorovná dopravní vzdálenost do 50 m v objektech výšky do 6 m</t>
  </si>
  <si>
    <t>501692009</t>
  </si>
  <si>
    <t>734</t>
  </si>
  <si>
    <t>Ústřední vytápění - armatury</t>
  </si>
  <si>
    <t>12</t>
  </si>
  <si>
    <t>734220101</t>
  </si>
  <si>
    <t>Ventily regulační závitové vyvažovací přímé PN 20 do 100°C G 3/4</t>
  </si>
  <si>
    <t>-661767024</t>
  </si>
  <si>
    <t>13</t>
  </si>
  <si>
    <t>734221R02</t>
  </si>
  <si>
    <t>Ventily regulační závitové hlavice termostatické, pro ovládání ventilů PN 10 do 110°C kapalinové otopných těles, s ochranou proti odcizení (provedení pro veřejné prostory)</t>
  </si>
  <si>
    <t>-1798316954</t>
  </si>
  <si>
    <t>14</t>
  </si>
  <si>
    <t>734261402</t>
  </si>
  <si>
    <t>Šroubení připojovací armatury radiátorů VK PN 10 do 110°C, regulační uzavíratelné rohové G 1/2 x 18</t>
  </si>
  <si>
    <t>-556252076</t>
  </si>
  <si>
    <t>734261406</t>
  </si>
  <si>
    <t>Šroubení připojovací armatury radiátorů VK PN 10 do 110°C, regulační uzavíratelné přímé G 1/2 x 18</t>
  </si>
  <si>
    <t>249905124</t>
  </si>
  <si>
    <t>734291123</t>
  </si>
  <si>
    <t>Ostatní armatury kohouty plnicí a vypouštěcí PN 10 do 90°C G 1/2</t>
  </si>
  <si>
    <t>-1702081584</t>
  </si>
  <si>
    <t>17</t>
  </si>
  <si>
    <t>734292714</t>
  </si>
  <si>
    <t>Ostatní armatury kulové kohouty PN 42 do 185°C přímé vnitřní závit G 3/4</t>
  </si>
  <si>
    <t>1420332543</t>
  </si>
  <si>
    <t>18</t>
  </si>
  <si>
    <t>998734201</t>
  </si>
  <si>
    <t>Přesun hmot pro armatury  stanovený procentní sazbou (%) z ceny vodorovná dopravní vzdálenost do 50 m v objektech výšky do 6 m</t>
  </si>
  <si>
    <t>-1183726800</t>
  </si>
  <si>
    <t>735</t>
  </si>
  <si>
    <t>Ústřední vytápění - otopná tělesa</t>
  </si>
  <si>
    <t>19</t>
  </si>
  <si>
    <t>735152476</t>
  </si>
  <si>
    <t>Otopná tělesa panelová VK dvoudesková PN 1,0 MPa, T do 110°C s jednou přídavnou přestupní plochou výšky tělesa 600 mm stavební délky / výkonu 900 mm / 1159 W</t>
  </si>
  <si>
    <t>-83441704</t>
  </si>
  <si>
    <t>20</t>
  </si>
  <si>
    <t>735152482</t>
  </si>
  <si>
    <t>Otopná tělesa panelová VK dvoudesková PN 1,0 MPa, T do 110°C s jednou přídavnou přestupní plochou výšky tělesa 600 mm stavební délky / výkonu 1800 mm / 2318 W</t>
  </si>
  <si>
    <t>790707934</t>
  </si>
  <si>
    <t>735152578</t>
  </si>
  <si>
    <t>Otopná tělesa panelová VK dvoudesková PN 1,0 MPa, T do 110°C se dvěma přídavnými přestupními plochami výšky tělesa 600 mm stavební délky / výkonu 1100 mm / 1847 W</t>
  </si>
  <si>
    <t>1109897967</t>
  </si>
  <si>
    <t>22</t>
  </si>
  <si>
    <t>735152R01</t>
  </si>
  <si>
    <t>Otopná tělesa panelová VK dvoudesková PN 1,0 MPa, T do 110°C se dvěma přídavnými přestupními plochami výšky tělesa 700 mm stavební délky / výkonu 1400 mm / 3238 W</t>
  </si>
  <si>
    <t>-1551573324</t>
  </si>
  <si>
    <t>23</t>
  </si>
  <si>
    <t>735152R02</t>
  </si>
  <si>
    <t>Otopná tělesa panelová VK třídesková PN 1,0 MPa, T do 110°C se třemi přídavnými přestupními plochami výšky tělesa 700 mm stavební délky / výkonu 1100 mm / 3661 W</t>
  </si>
  <si>
    <t>1987163606</t>
  </si>
  <si>
    <t>24</t>
  </si>
  <si>
    <t>998735201</t>
  </si>
  <si>
    <t>Přesun hmot pro otopná tělesa  stanovený procentní sazbou (%) z ceny vodorovná dopravní vzdálenost do 50 m v objektech výšky do 6 m</t>
  </si>
  <si>
    <t>-1943780728</t>
  </si>
  <si>
    <t>Práce a dodávky M</t>
  </si>
  <si>
    <t>23-M</t>
  </si>
  <si>
    <t>Montáže potrubí</t>
  </si>
  <si>
    <t>25</t>
  </si>
  <si>
    <t>230050031</t>
  </si>
  <si>
    <t>Doplňkové  konstrukce  z profilového materiálu zhotovení a montáž</t>
  </si>
  <si>
    <t>741800907</t>
  </si>
  <si>
    <t>26</t>
  </si>
  <si>
    <t>31197003</t>
  </si>
  <si>
    <t>tyč závitová Pz 4.6 M10</t>
  </si>
  <si>
    <t>128</t>
  </si>
  <si>
    <t>-1936509346</t>
  </si>
  <si>
    <t>27</t>
  </si>
  <si>
    <t>13010414</t>
  </si>
  <si>
    <t>úhelník ocelový rovnostranný jakost 11 375 40x40x4mm</t>
  </si>
  <si>
    <t>-593315256</t>
  </si>
  <si>
    <t>P</t>
  </si>
  <si>
    <t>Poznámka k položce:_x000D_
Hmotnost: 2,61 kg/m</t>
  </si>
  <si>
    <t>Hodinové zúčtovací sazby</t>
  </si>
  <si>
    <t>28</t>
  </si>
  <si>
    <t>HZS2211</t>
  </si>
  <si>
    <t>Hodinové zúčtovací sazby profesí PSV  provádění stavebních instalací instalatér</t>
  </si>
  <si>
    <t>hod</t>
  </si>
  <si>
    <t>512</t>
  </si>
  <si>
    <t>996416275</t>
  </si>
  <si>
    <t>Poznámka k položce:_x000D_
Náklady na vypuštění stávajícího topného systému, demontáž/ úprava stávajícího topného systému, práce související s demontáží a pod.</t>
  </si>
  <si>
    <t>29</t>
  </si>
  <si>
    <t>HZS2491</t>
  </si>
  <si>
    <t>Hodinové zúčtovací sazby profesí PSV  zednické výpomoci a pomocné práce PSV dělník zednických výpomocí</t>
  </si>
  <si>
    <t>-541390524</t>
  </si>
  <si>
    <t>Poznámka k položce:_x000D_
Přípravné a pomocné zednické práce, sekání drážek a prostupů, včetně jádrového vrtání diamantovými korunkami, hruhé zapravení</t>
  </si>
  <si>
    <t>30</t>
  </si>
  <si>
    <t>HZS4211</t>
  </si>
  <si>
    <t>Hodinové zúčtovací sazby ostatních profesí  revizní a kontrolní činnost revizní technik</t>
  </si>
  <si>
    <t>-634366206</t>
  </si>
  <si>
    <t>Poznámka k položce:_x000D_
Proplach a napuštění topného systému, topná a tlaková zkouška, vyregulování systému, zaškolení obsluhy, vypracování provozních řádů, revize, popisné tabulky apod.</t>
  </si>
  <si>
    <t>Vedlejší rozpočtové náklady</t>
  </si>
  <si>
    <t>VRN1</t>
  </si>
  <si>
    <t>Průzkumné, geodetické a projektové práce</t>
  </si>
  <si>
    <t>31</t>
  </si>
  <si>
    <t>013254000</t>
  </si>
  <si>
    <t>Dokumentace skutečného provedení stavby</t>
  </si>
  <si>
    <t>soubor</t>
  </si>
  <si>
    <t>1024</t>
  </si>
  <si>
    <t>-853065135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</si>
</sst>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%"/>
    <numFmt numFmtId="166" formatCode="dd\.mm\.yyyy"/>
    <numFmt numFmtId="167" formatCode="#,##0.000"/>
  </numFmts>
  <fonts count="5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family val="2"/>
      <charset val="238"/>
      <scheme val="minor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1" fillId="0" borderId="0"/>
    <xf numFmtId="0" fontId="22" fillId="0" borderId="0"/>
    <xf numFmtId="0" fontId="41" fillId="0" borderId="0" applyNumberFormat="0" applyFill="0" applyBorder="0" applyAlignment="0" applyProtection="0"/>
  </cellStyleXfs>
  <cellXfs count="49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3" fillId="0" borderId="0" xfId="2" applyFont="1" applyAlignment="1">
      <alignment horizontal="left" vertical="center"/>
    </xf>
    <xf numFmtId="0" fontId="22" fillId="0" borderId="0" xfId="2"/>
    <xf numFmtId="0" fontId="24" fillId="7" borderId="0" xfId="2" applyFont="1" applyFill="1" applyAlignment="1">
      <alignment horizontal="center" vertical="center"/>
    </xf>
    <xf numFmtId="0" fontId="22" fillId="0" borderId="0" xfId="2"/>
    <xf numFmtId="0" fontId="22" fillId="0" borderId="0" xfId="2" applyAlignment="1">
      <alignment horizontal="left" vertical="center"/>
    </xf>
    <xf numFmtId="0" fontId="22" fillId="0" borderId="45" xfId="2" applyBorder="1"/>
    <xf numFmtId="0" fontId="22" fillId="0" borderId="46" xfId="2" applyBorder="1"/>
    <xf numFmtId="0" fontId="22" fillId="0" borderId="47" xfId="2" applyBorder="1"/>
    <xf numFmtId="0" fontId="25" fillId="0" borderId="0" xfId="2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6" fillId="0" borderId="0" xfId="2" applyFont="1" applyAlignment="1">
      <alignment horizontal="left" vertical="center"/>
    </xf>
    <xf numFmtId="0" fontId="27" fillId="0" borderId="0" xfId="2" applyFont="1" applyAlignment="1">
      <alignment horizontal="left" vertical="top"/>
    </xf>
    <xf numFmtId="0" fontId="28" fillId="0" borderId="0" xfId="2" applyFont="1" applyAlignment="1">
      <alignment horizontal="left" vertical="center"/>
    </xf>
    <xf numFmtId="0" fontId="29" fillId="0" borderId="0" xfId="2" applyFont="1" applyAlignment="1">
      <alignment horizontal="left" vertical="top" wrapText="1"/>
    </xf>
    <xf numFmtId="0" fontId="30" fillId="0" borderId="0" xfId="2" applyFont="1" applyAlignment="1">
      <alignment horizontal="left" vertical="top"/>
    </xf>
    <xf numFmtId="0" fontId="30" fillId="0" borderId="0" xfId="2" applyFont="1" applyAlignment="1">
      <alignment horizontal="left" vertical="top" wrapText="1"/>
    </xf>
    <xf numFmtId="0" fontId="29" fillId="0" borderId="0" xfId="2" applyFont="1" applyAlignment="1">
      <alignment horizontal="left" vertical="center"/>
    </xf>
    <xf numFmtId="0" fontId="27" fillId="0" borderId="0" xfId="2" applyFont="1" applyAlignment="1">
      <alignment horizontal="left" vertical="center"/>
    </xf>
    <xf numFmtId="0" fontId="28" fillId="0" borderId="0" xfId="2" applyFont="1" applyAlignment="1">
      <alignment horizontal="left" vertical="center"/>
    </xf>
    <xf numFmtId="0" fontId="28" fillId="6" borderId="0" xfId="2" applyFont="1" applyFill="1" applyAlignment="1" applyProtection="1">
      <alignment horizontal="left" vertical="center"/>
      <protection locked="0"/>
    </xf>
    <xf numFmtId="49" fontId="28" fillId="6" borderId="0" xfId="2" applyNumberFormat="1" applyFont="1" applyFill="1" applyAlignment="1" applyProtection="1">
      <alignment horizontal="left" vertical="center"/>
      <protection locked="0"/>
    </xf>
    <xf numFmtId="49" fontId="28" fillId="6" borderId="0" xfId="2" applyNumberFormat="1" applyFont="1" applyFill="1" applyAlignment="1" applyProtection="1">
      <alignment horizontal="left" vertical="center"/>
      <protection locked="0"/>
    </xf>
    <xf numFmtId="49" fontId="28" fillId="0" borderId="0" xfId="2" applyNumberFormat="1" applyFont="1" applyAlignment="1">
      <alignment horizontal="left" vertical="center"/>
    </xf>
    <xf numFmtId="0" fontId="28" fillId="0" borderId="0" xfId="2" applyFont="1" applyAlignment="1">
      <alignment horizontal="left" vertical="center" wrapText="1"/>
    </xf>
    <xf numFmtId="0" fontId="22" fillId="0" borderId="48" xfId="2" applyBorder="1"/>
    <xf numFmtId="0" fontId="22" fillId="0" borderId="0" xfId="2" applyAlignment="1">
      <alignment vertical="center"/>
    </xf>
    <xf numFmtId="0" fontId="22" fillId="0" borderId="47" xfId="2" applyBorder="1" applyAlignment="1">
      <alignment vertical="center"/>
    </xf>
    <xf numFmtId="0" fontId="31" fillId="0" borderId="49" xfId="2" applyFont="1" applyBorder="1" applyAlignment="1">
      <alignment horizontal="left" vertical="center"/>
    </xf>
    <xf numFmtId="0" fontId="22" fillId="0" borderId="49" xfId="2" applyBorder="1" applyAlignment="1">
      <alignment vertical="center"/>
    </xf>
    <xf numFmtId="4" fontId="31" fillId="0" borderId="49" xfId="2" applyNumberFormat="1" applyFont="1" applyBorder="1" applyAlignment="1">
      <alignment vertical="center"/>
    </xf>
    <xf numFmtId="0" fontId="22" fillId="0" borderId="49" xfId="2" applyBorder="1" applyAlignment="1">
      <alignment vertical="center"/>
    </xf>
    <xf numFmtId="0" fontId="27" fillId="0" borderId="0" xfId="2" applyFont="1" applyAlignment="1">
      <alignment horizontal="right" vertical="center"/>
    </xf>
    <xf numFmtId="0" fontId="27" fillId="0" borderId="0" xfId="2" applyFont="1" applyAlignment="1">
      <alignment vertical="center"/>
    </xf>
    <xf numFmtId="0" fontId="27" fillId="0" borderId="47" xfId="2" applyFont="1" applyBorder="1" applyAlignment="1">
      <alignment vertical="center"/>
    </xf>
    <xf numFmtId="165" fontId="27" fillId="0" borderId="0" xfId="2" applyNumberFormat="1" applyFont="1" applyAlignment="1">
      <alignment horizontal="left" vertical="center"/>
    </xf>
    <xf numFmtId="0" fontId="27" fillId="0" borderId="0" xfId="2" applyFont="1" applyAlignment="1">
      <alignment vertical="center"/>
    </xf>
    <xf numFmtId="4" fontId="32" fillId="0" borderId="0" xfId="2" applyNumberFormat="1" applyFont="1" applyAlignment="1">
      <alignment vertical="center"/>
    </xf>
    <xf numFmtId="0" fontId="32" fillId="0" borderId="0" xfId="2" applyFont="1" applyAlignment="1">
      <alignment horizontal="left" vertical="center"/>
    </xf>
    <xf numFmtId="0" fontId="22" fillId="8" borderId="0" xfId="2" applyFill="1" applyAlignment="1">
      <alignment vertical="center"/>
    </xf>
    <xf numFmtId="0" fontId="33" fillId="8" borderId="50" xfId="2" applyFont="1" applyFill="1" applyBorder="1" applyAlignment="1">
      <alignment horizontal="left" vertical="center"/>
    </xf>
    <xf numFmtId="0" fontId="22" fillId="8" borderId="51" xfId="2" applyFill="1" applyBorder="1" applyAlignment="1">
      <alignment vertical="center"/>
    </xf>
    <xf numFmtId="0" fontId="33" fillId="8" borderId="51" xfId="2" applyFont="1" applyFill="1" applyBorder="1" applyAlignment="1">
      <alignment horizontal="center" vertical="center"/>
    </xf>
    <xf numFmtId="0" fontId="33" fillId="8" borderId="51" xfId="2" applyFont="1" applyFill="1" applyBorder="1" applyAlignment="1">
      <alignment horizontal="left" vertical="center"/>
    </xf>
    <xf numFmtId="0" fontId="22" fillId="8" borderId="51" xfId="2" applyFill="1" applyBorder="1" applyAlignment="1">
      <alignment vertical="center"/>
    </xf>
    <xf numFmtId="4" fontId="33" fillId="8" borderId="51" xfId="2" applyNumberFormat="1" applyFont="1" applyFill="1" applyBorder="1" applyAlignment="1">
      <alignment vertical="center"/>
    </xf>
    <xf numFmtId="0" fontId="22" fillId="8" borderId="52" xfId="2" applyFill="1" applyBorder="1" applyAlignment="1">
      <alignment vertical="center"/>
    </xf>
    <xf numFmtId="0" fontId="34" fillId="0" borderId="48" xfId="2" applyFont="1" applyBorder="1" applyAlignment="1">
      <alignment horizontal="left" vertical="center"/>
    </xf>
    <xf numFmtId="0" fontId="22" fillId="0" borderId="48" xfId="2" applyBorder="1" applyAlignment="1">
      <alignment vertical="center"/>
    </xf>
    <xf numFmtId="0" fontId="27" fillId="0" borderId="49" xfId="2" applyFont="1" applyBorder="1" applyAlignment="1">
      <alignment horizontal="left" vertical="center"/>
    </xf>
    <xf numFmtId="0" fontId="22" fillId="0" borderId="53" xfId="2" applyBorder="1" applyAlignment="1">
      <alignment vertical="center"/>
    </xf>
    <xf numFmtId="0" fontId="22" fillId="0" borderId="54" xfId="2" applyBorder="1" applyAlignment="1">
      <alignment vertical="center"/>
    </xf>
    <xf numFmtId="0" fontId="22" fillId="0" borderId="45" xfId="2" applyBorder="1" applyAlignment="1">
      <alignment vertical="center"/>
    </xf>
    <xf numFmtId="0" fontId="22" fillId="0" borderId="46" xfId="2" applyBorder="1" applyAlignment="1">
      <alignment vertical="center"/>
    </xf>
    <xf numFmtId="0" fontId="28" fillId="0" borderId="0" xfId="2" applyFont="1" applyAlignment="1">
      <alignment vertical="center"/>
    </xf>
    <xf numFmtId="0" fontId="28" fillId="0" borderId="47" xfId="2" applyFont="1" applyBorder="1" applyAlignment="1">
      <alignment vertical="center"/>
    </xf>
    <xf numFmtId="0" fontId="30" fillId="0" borderId="0" xfId="2" applyFont="1" applyAlignment="1">
      <alignment vertical="center"/>
    </xf>
    <xf numFmtId="0" fontId="30" fillId="0" borderId="47" xfId="2" applyFont="1" applyBorder="1" applyAlignment="1">
      <alignment vertical="center"/>
    </xf>
    <xf numFmtId="0" fontId="30" fillId="0" borderId="0" xfId="2" applyFont="1" applyAlignment="1">
      <alignment horizontal="left" vertical="center"/>
    </xf>
    <xf numFmtId="0" fontId="30" fillId="0" borderId="0" xfId="2" applyFont="1" applyAlignment="1">
      <alignment horizontal="left" vertical="center" wrapText="1"/>
    </xf>
    <xf numFmtId="0" fontId="30" fillId="0" borderId="0" xfId="2" applyFont="1" applyAlignment="1">
      <alignment vertical="center"/>
    </xf>
    <xf numFmtId="0" fontId="31" fillId="0" borderId="0" xfId="2" applyFont="1" applyAlignment="1">
      <alignment vertical="center"/>
    </xf>
    <xf numFmtId="166" fontId="28" fillId="0" borderId="0" xfId="2" applyNumberFormat="1" applyFont="1" applyAlignment="1">
      <alignment horizontal="left" vertical="center"/>
    </xf>
    <xf numFmtId="0" fontId="28" fillId="0" borderId="0" xfId="2" applyFont="1" applyAlignment="1">
      <alignment vertical="center" wrapText="1"/>
    </xf>
    <xf numFmtId="0" fontId="28" fillId="0" borderId="0" xfId="2" applyFont="1" applyAlignment="1">
      <alignment vertical="center"/>
    </xf>
    <xf numFmtId="0" fontId="35" fillId="0" borderId="55" xfId="2" applyFont="1" applyBorder="1" applyAlignment="1">
      <alignment horizontal="center" vertical="center"/>
    </xf>
    <xf numFmtId="0" fontId="35" fillId="0" borderId="56" xfId="2" applyFont="1" applyBorder="1" applyAlignment="1">
      <alignment horizontal="left" vertical="center"/>
    </xf>
    <xf numFmtId="0" fontId="22" fillId="0" borderId="56" xfId="2" applyBorder="1" applyAlignment="1">
      <alignment vertical="center"/>
    </xf>
    <xf numFmtId="0" fontId="22" fillId="0" borderId="57" xfId="2" applyBorder="1" applyAlignment="1">
      <alignment vertical="center"/>
    </xf>
    <xf numFmtId="0" fontId="36" fillId="0" borderId="58" xfId="2" applyFont="1" applyBorder="1" applyAlignment="1">
      <alignment horizontal="left" vertical="center"/>
    </xf>
    <xf numFmtId="0" fontId="36" fillId="0" borderId="0" xfId="2" applyFont="1" applyAlignment="1">
      <alignment horizontal="left" vertical="center"/>
    </xf>
    <xf numFmtId="0" fontId="22" fillId="0" borderId="59" xfId="2" applyBorder="1" applyAlignment="1">
      <alignment vertical="center"/>
    </xf>
    <xf numFmtId="0" fontId="37" fillId="9" borderId="50" xfId="2" applyFont="1" applyFill="1" applyBorder="1" applyAlignment="1">
      <alignment horizontal="center" vertical="center"/>
    </xf>
    <xf numFmtId="0" fontId="37" fillId="9" borderId="51" xfId="2" applyFont="1" applyFill="1" applyBorder="1" applyAlignment="1">
      <alignment horizontal="left" vertical="center"/>
    </xf>
    <xf numFmtId="0" fontId="22" fillId="9" borderId="51" xfId="2" applyFill="1" applyBorder="1" applyAlignment="1">
      <alignment vertical="center"/>
    </xf>
    <xf numFmtId="0" fontId="37" fillId="9" borderId="51" xfId="2" applyFont="1" applyFill="1" applyBorder="1" applyAlignment="1">
      <alignment horizontal="center" vertical="center"/>
    </xf>
    <xf numFmtId="0" fontId="37" fillId="9" borderId="51" xfId="2" applyFont="1" applyFill="1" applyBorder="1" applyAlignment="1">
      <alignment horizontal="right" vertical="center"/>
    </xf>
    <xf numFmtId="0" fontId="37" fillId="9" borderId="52" xfId="2" applyFont="1" applyFill="1" applyBorder="1" applyAlignment="1">
      <alignment horizontal="left" vertical="center"/>
    </xf>
    <xf numFmtId="0" fontId="37" fillId="9" borderId="0" xfId="2" applyFont="1" applyFill="1" applyAlignment="1">
      <alignment horizontal="center" vertical="center"/>
    </xf>
    <xf numFmtId="0" fontId="38" fillId="0" borderId="60" xfId="2" applyFont="1" applyBorder="1" applyAlignment="1">
      <alignment horizontal="center" vertical="center" wrapText="1"/>
    </xf>
    <xf numFmtId="0" fontId="38" fillId="0" borderId="61" xfId="2" applyFont="1" applyBorder="1" applyAlignment="1">
      <alignment horizontal="center" vertical="center" wrapText="1"/>
    </xf>
    <xf numFmtId="0" fontId="38" fillId="0" borderId="62" xfId="2" applyFont="1" applyBorder="1" applyAlignment="1">
      <alignment horizontal="center" vertical="center" wrapText="1"/>
    </xf>
    <xf numFmtId="0" fontId="22" fillId="0" borderId="55" xfId="2" applyBorder="1" applyAlignment="1">
      <alignment vertical="center"/>
    </xf>
    <xf numFmtId="0" fontId="33" fillId="0" borderId="0" xfId="2" applyFont="1" applyAlignment="1">
      <alignment vertical="center"/>
    </xf>
    <xf numFmtId="0" fontId="33" fillId="0" borderId="47" xfId="2" applyFont="1" applyBorder="1" applyAlignment="1">
      <alignment vertical="center"/>
    </xf>
    <xf numFmtId="0" fontId="39" fillId="0" borderId="0" xfId="2" applyFont="1" applyAlignment="1">
      <alignment horizontal="left" vertical="center"/>
    </xf>
    <xf numFmtId="0" fontId="39" fillId="0" borderId="0" xfId="2" applyFont="1" applyAlignment="1">
      <alignment vertical="center"/>
    </xf>
    <xf numFmtId="4" fontId="39" fillId="0" borderId="0" xfId="2" applyNumberFormat="1" applyFont="1" applyAlignment="1">
      <alignment horizontal="right" vertical="center"/>
    </xf>
    <xf numFmtId="4" fontId="39" fillId="0" borderId="0" xfId="2" applyNumberFormat="1" applyFont="1" applyAlignment="1">
      <alignment vertical="center"/>
    </xf>
    <xf numFmtId="0" fontId="33" fillId="0" borderId="0" xfId="2" applyFont="1" applyAlignment="1">
      <alignment horizontal="center" vertical="center"/>
    </xf>
    <xf numFmtId="4" fontId="35" fillId="0" borderId="58" xfId="2" applyNumberFormat="1" applyFont="1" applyBorder="1" applyAlignment="1">
      <alignment vertical="center"/>
    </xf>
    <xf numFmtId="4" fontId="35" fillId="0" borderId="0" xfId="2" applyNumberFormat="1" applyFont="1" applyAlignment="1">
      <alignment vertical="center"/>
    </xf>
    <xf numFmtId="164" fontId="35" fillId="0" borderId="0" xfId="2" applyNumberFormat="1" applyFont="1" applyAlignment="1">
      <alignment vertical="center"/>
    </xf>
    <xf numFmtId="4" fontId="35" fillId="0" borderId="59" xfId="2" applyNumberFormat="1" applyFont="1" applyBorder="1" applyAlignment="1">
      <alignment vertical="center"/>
    </xf>
    <xf numFmtId="0" fontId="33" fillId="0" borderId="0" xfId="2" applyFont="1" applyAlignment="1">
      <alignment horizontal="left" vertical="center"/>
    </xf>
    <xf numFmtId="0" fontId="40" fillId="0" borderId="0" xfId="2" applyFont="1" applyAlignment="1">
      <alignment horizontal="left" vertical="center"/>
    </xf>
    <xf numFmtId="0" fontId="42" fillId="0" borderId="0" xfId="3" applyFont="1" applyAlignment="1">
      <alignment horizontal="center" vertical="center"/>
    </xf>
    <xf numFmtId="0" fontId="43" fillId="0" borderId="47" xfId="2" applyFont="1" applyBorder="1" applyAlignment="1">
      <alignment vertical="center"/>
    </xf>
    <xf numFmtId="0" fontId="44" fillId="0" borderId="0" xfId="2" applyFont="1" applyAlignment="1">
      <alignment vertical="center"/>
    </xf>
    <xf numFmtId="0" fontId="44" fillId="0" borderId="0" xfId="2" applyFont="1" applyAlignment="1">
      <alignment horizontal="left" vertical="center" wrapText="1"/>
    </xf>
    <xf numFmtId="0" fontId="45" fillId="0" borderId="0" xfId="2" applyFont="1" applyAlignment="1">
      <alignment vertical="center"/>
    </xf>
    <xf numFmtId="4" fontId="45" fillId="0" borderId="0" xfId="2" applyNumberFormat="1" applyFont="1" applyAlignment="1">
      <alignment vertical="center"/>
    </xf>
    <xf numFmtId="0" fontId="45" fillId="0" borderId="0" xfId="2" applyFont="1" applyAlignment="1">
      <alignment vertical="center"/>
    </xf>
    <xf numFmtId="0" fontId="30" fillId="0" borderId="0" xfId="2" applyFont="1" applyAlignment="1">
      <alignment horizontal="center" vertical="center"/>
    </xf>
    <xf numFmtId="4" fontId="46" fillId="0" borderId="63" xfId="2" applyNumberFormat="1" applyFont="1" applyBorder="1" applyAlignment="1">
      <alignment vertical="center"/>
    </xf>
    <xf numFmtId="4" fontId="46" fillId="0" borderId="64" xfId="2" applyNumberFormat="1" applyFont="1" applyBorder="1" applyAlignment="1">
      <alignment vertical="center"/>
    </xf>
    <xf numFmtId="164" fontId="46" fillId="0" borderId="64" xfId="2" applyNumberFormat="1" applyFont="1" applyBorder="1" applyAlignment="1">
      <alignment vertical="center"/>
    </xf>
    <xf numFmtId="4" fontId="46" fillId="0" borderId="65" xfId="2" applyNumberFormat="1" applyFont="1" applyBorder="1" applyAlignment="1">
      <alignment vertical="center"/>
    </xf>
    <xf numFmtId="0" fontId="43" fillId="0" borderId="0" xfId="2" applyFont="1" applyAlignment="1">
      <alignment vertical="center"/>
    </xf>
    <xf numFmtId="0" fontId="43" fillId="0" borderId="0" xfId="2" applyFont="1" applyAlignment="1">
      <alignment horizontal="left" vertical="center"/>
    </xf>
    <xf numFmtId="0" fontId="22" fillId="0" borderId="0" xfId="2" applyProtection="1"/>
    <xf numFmtId="0" fontId="24" fillId="7" borderId="0" xfId="2" applyFont="1" applyFill="1" applyAlignment="1" applyProtection="1">
      <alignment horizontal="center" vertical="center"/>
    </xf>
    <xf numFmtId="0" fontId="22" fillId="0" borderId="0" xfId="2" applyProtection="1"/>
    <xf numFmtId="0" fontId="22" fillId="0" borderId="0" xfId="2" applyAlignment="1" applyProtection="1">
      <alignment horizontal="left" vertical="center"/>
    </xf>
    <xf numFmtId="0" fontId="22" fillId="0" borderId="45" xfId="2" applyBorder="1" applyProtection="1"/>
    <xf numFmtId="0" fontId="22" fillId="0" borderId="46" xfId="2" applyBorder="1" applyProtection="1"/>
    <xf numFmtId="0" fontId="22" fillId="0" borderId="47" xfId="2" applyBorder="1" applyProtection="1"/>
    <xf numFmtId="0" fontId="25" fillId="0" borderId="0" xfId="2" applyFont="1" applyAlignment="1" applyProtection="1">
      <alignment horizontal="left" vertical="center"/>
    </xf>
    <xf numFmtId="0" fontId="47" fillId="0" borderId="0" xfId="2" applyFont="1" applyAlignment="1" applyProtection="1">
      <alignment horizontal="left" vertical="center"/>
    </xf>
    <xf numFmtId="0" fontId="27" fillId="0" borderId="0" xfId="2" applyFont="1" applyAlignment="1" applyProtection="1">
      <alignment horizontal="left" vertical="center"/>
    </xf>
    <xf numFmtId="0" fontId="27" fillId="0" borderId="0" xfId="2" applyFont="1" applyAlignment="1" applyProtection="1">
      <alignment horizontal="left" vertical="center" wrapText="1"/>
    </xf>
    <xf numFmtId="0" fontId="27" fillId="0" borderId="0" xfId="2" applyFont="1" applyAlignment="1" applyProtection="1">
      <alignment horizontal="left" vertical="center"/>
    </xf>
    <xf numFmtId="0" fontId="22" fillId="0" borderId="47" xfId="2" applyBorder="1" applyAlignment="1" applyProtection="1">
      <alignment vertical="center"/>
    </xf>
    <xf numFmtId="0" fontId="22" fillId="0" borderId="0" xfId="2" applyAlignment="1" applyProtection="1">
      <alignment vertical="center"/>
    </xf>
    <xf numFmtId="0" fontId="30" fillId="0" borderId="0" xfId="2" applyFont="1" applyAlignment="1" applyProtection="1">
      <alignment horizontal="left" vertical="center" wrapText="1"/>
    </xf>
    <xf numFmtId="0" fontId="22" fillId="0" borderId="0" xfId="2" applyAlignment="1" applyProtection="1">
      <alignment vertical="center"/>
    </xf>
    <xf numFmtId="0" fontId="28" fillId="0" borderId="0" xfId="2" applyFont="1" applyAlignment="1" applyProtection="1">
      <alignment horizontal="left" vertical="center"/>
    </xf>
    <xf numFmtId="166" fontId="28" fillId="0" borderId="0" xfId="2" applyNumberFormat="1" applyFont="1" applyAlignment="1" applyProtection="1">
      <alignment horizontal="left" vertical="center"/>
    </xf>
    <xf numFmtId="0" fontId="28" fillId="6" borderId="0" xfId="2" applyFont="1" applyFill="1" applyAlignment="1" applyProtection="1">
      <alignment horizontal="left" vertical="center"/>
    </xf>
    <xf numFmtId="0" fontId="28" fillId="6" borderId="0" xfId="2" applyFont="1" applyFill="1" applyAlignment="1" applyProtection="1">
      <alignment horizontal="left" vertical="center"/>
    </xf>
    <xf numFmtId="0" fontId="28" fillId="0" borderId="0" xfId="2" applyFont="1" applyAlignment="1" applyProtection="1">
      <alignment horizontal="left" vertical="center"/>
    </xf>
    <xf numFmtId="0" fontId="22" fillId="0" borderId="47" xfId="2" applyBorder="1" applyAlignment="1" applyProtection="1">
      <alignment vertical="center" wrapText="1"/>
    </xf>
    <xf numFmtId="0" fontId="22" fillId="0" borderId="0" xfId="2" applyAlignment="1" applyProtection="1">
      <alignment vertical="center" wrapText="1"/>
    </xf>
    <xf numFmtId="0" fontId="28" fillId="0" borderId="0" xfId="2" applyFont="1" applyAlignment="1" applyProtection="1">
      <alignment horizontal="left" vertical="center" wrapText="1"/>
    </xf>
    <xf numFmtId="0" fontId="22" fillId="0" borderId="56" xfId="2" applyBorder="1" applyAlignment="1" applyProtection="1">
      <alignment vertical="center"/>
    </xf>
    <xf numFmtId="0" fontId="31" fillId="0" borderId="0" xfId="2" applyFont="1" applyAlignment="1" applyProtection="1">
      <alignment horizontal="left" vertical="center"/>
    </xf>
    <xf numFmtId="4" fontId="39" fillId="0" borderId="0" xfId="2" applyNumberFormat="1" applyFont="1" applyAlignment="1" applyProtection="1">
      <alignment vertical="center"/>
    </xf>
    <xf numFmtId="0" fontId="27" fillId="0" borderId="0" xfId="2" applyFont="1" applyAlignment="1" applyProtection="1">
      <alignment horizontal="right" vertical="center"/>
    </xf>
    <xf numFmtId="0" fontId="36" fillId="0" borderId="0" xfId="2" applyFont="1" applyAlignment="1" applyProtection="1">
      <alignment horizontal="left" vertical="center"/>
    </xf>
    <xf numFmtId="4" fontId="27" fillId="0" borderId="0" xfId="2" applyNumberFormat="1" applyFont="1" applyAlignment="1" applyProtection="1">
      <alignment vertical="center"/>
    </xf>
    <xf numFmtId="165" fontId="27" fillId="0" borderId="0" xfId="2" applyNumberFormat="1" applyFont="1" applyAlignment="1" applyProtection="1">
      <alignment horizontal="right" vertical="center"/>
    </xf>
    <xf numFmtId="0" fontId="22" fillId="9" borderId="0" xfId="2" applyFill="1" applyAlignment="1" applyProtection="1">
      <alignment vertical="center"/>
    </xf>
    <xf numFmtId="0" fontId="33" fillId="9" borderId="50" xfId="2" applyFont="1" applyFill="1" applyBorder="1" applyAlignment="1" applyProtection="1">
      <alignment horizontal="left" vertical="center"/>
    </xf>
    <xf numFmtId="0" fontId="22" fillId="9" borderId="51" xfId="2" applyFill="1" applyBorder="1" applyAlignment="1" applyProtection="1">
      <alignment vertical="center"/>
    </xf>
    <xf numFmtId="0" fontId="33" fillId="9" borderId="51" xfId="2" applyFont="1" applyFill="1" applyBorder="1" applyAlignment="1" applyProtection="1">
      <alignment horizontal="right" vertical="center"/>
    </xf>
    <xf numFmtId="0" fontId="33" fillId="9" borderId="51" xfId="2" applyFont="1" applyFill="1" applyBorder="1" applyAlignment="1" applyProtection="1">
      <alignment horizontal="center" vertical="center"/>
    </xf>
    <xf numFmtId="4" fontId="33" fillId="9" borderId="51" xfId="2" applyNumberFormat="1" applyFont="1" applyFill="1" applyBorder="1" applyAlignment="1" applyProtection="1">
      <alignment vertical="center"/>
    </xf>
    <xf numFmtId="0" fontId="22" fillId="9" borderId="52" xfId="2" applyFill="1" applyBorder="1" applyAlignment="1" applyProtection="1">
      <alignment vertical="center"/>
    </xf>
    <xf numFmtId="0" fontId="34" fillId="0" borderId="48" xfId="2" applyFont="1" applyBorder="1" applyAlignment="1" applyProtection="1">
      <alignment horizontal="left" vertical="center"/>
    </xf>
    <xf numFmtId="0" fontId="22" fillId="0" borderId="48" xfId="2" applyBorder="1" applyAlignment="1" applyProtection="1">
      <alignment vertical="center"/>
    </xf>
    <xf numFmtId="0" fontId="27" fillId="0" borderId="49" xfId="2" applyFont="1" applyBorder="1" applyAlignment="1" applyProtection="1">
      <alignment horizontal="left" vertical="center"/>
    </xf>
    <xf numFmtId="0" fontId="22" fillId="0" borderId="49" xfId="2" applyBorder="1" applyAlignment="1" applyProtection="1">
      <alignment vertical="center"/>
    </xf>
    <xf numFmtId="0" fontId="27" fillId="0" borderId="49" xfId="2" applyFont="1" applyBorder="1" applyAlignment="1" applyProtection="1">
      <alignment horizontal="center" vertical="center"/>
    </xf>
    <xf numFmtId="0" fontId="27" fillId="0" borderId="49" xfId="2" applyFont="1" applyBorder="1" applyAlignment="1" applyProtection="1">
      <alignment horizontal="right" vertical="center"/>
    </xf>
    <xf numFmtId="0" fontId="22" fillId="0" borderId="53" xfId="2" applyBorder="1" applyAlignment="1" applyProtection="1">
      <alignment vertical="center"/>
    </xf>
    <xf numFmtId="0" fontId="22" fillId="0" borderId="54" xfId="2" applyBorder="1" applyAlignment="1" applyProtection="1">
      <alignment vertical="center"/>
    </xf>
    <xf numFmtId="0" fontId="22" fillId="0" borderId="45" xfId="2" applyBorder="1" applyAlignment="1" applyProtection="1">
      <alignment vertical="center"/>
    </xf>
    <xf numFmtId="0" fontId="22" fillId="0" borderId="46" xfId="2" applyBorder="1" applyAlignment="1" applyProtection="1">
      <alignment vertical="center"/>
    </xf>
    <xf numFmtId="0" fontId="28" fillId="0" borderId="0" xfId="2" applyFont="1" applyAlignment="1" applyProtection="1">
      <alignment horizontal="left" vertical="center" wrapText="1"/>
    </xf>
    <xf numFmtId="0" fontId="37" fillId="9" borderId="0" xfId="2" applyFont="1" applyFill="1" applyAlignment="1" applyProtection="1">
      <alignment horizontal="left" vertical="center"/>
    </xf>
    <xf numFmtId="0" fontId="37" fillId="9" borderId="0" xfId="2" applyFont="1" applyFill="1" applyAlignment="1" applyProtection="1">
      <alignment horizontal="right" vertical="center"/>
    </xf>
    <xf numFmtId="0" fontId="48" fillId="0" borderId="0" xfId="2" applyFont="1" applyAlignment="1" applyProtection="1">
      <alignment horizontal="left" vertical="center"/>
    </xf>
    <xf numFmtId="0" fontId="49" fillId="0" borderId="47" xfId="2" applyFont="1" applyBorder="1" applyAlignment="1" applyProtection="1">
      <alignment vertical="center"/>
    </xf>
    <xf numFmtId="0" fontId="49" fillId="0" borderId="0" xfId="2" applyFont="1" applyAlignment="1" applyProtection="1">
      <alignment vertical="center"/>
    </xf>
    <xf numFmtId="0" fontId="49" fillId="0" borderId="64" xfId="2" applyFont="1" applyBorder="1" applyAlignment="1" applyProtection="1">
      <alignment horizontal="left" vertical="center"/>
    </xf>
    <xf numFmtId="0" fontId="49" fillId="0" borderId="64" xfId="2" applyFont="1" applyBorder="1" applyAlignment="1" applyProtection="1">
      <alignment vertical="center"/>
    </xf>
    <xf numFmtId="4" fontId="49" fillId="0" borderId="64" xfId="2" applyNumberFormat="1" applyFont="1" applyBorder="1" applyAlignment="1" applyProtection="1">
      <alignment vertical="center"/>
    </xf>
    <xf numFmtId="0" fontId="50" fillId="0" borderId="47" xfId="2" applyFont="1" applyBorder="1" applyAlignment="1" applyProtection="1">
      <alignment vertical="center"/>
    </xf>
    <xf numFmtId="0" fontId="50" fillId="0" borderId="0" xfId="2" applyFont="1" applyAlignment="1" applyProtection="1">
      <alignment vertical="center"/>
    </xf>
    <xf numFmtId="0" fontId="50" fillId="0" borderId="64" xfId="2" applyFont="1" applyBorder="1" applyAlignment="1" applyProtection="1">
      <alignment horizontal="left" vertical="center"/>
    </xf>
    <xf numFmtId="0" fontId="50" fillId="0" borderId="64" xfId="2" applyFont="1" applyBorder="1" applyAlignment="1" applyProtection="1">
      <alignment vertical="center"/>
    </xf>
    <xf numFmtId="4" fontId="50" fillId="0" borderId="64" xfId="2" applyNumberFormat="1" applyFont="1" applyBorder="1" applyAlignment="1" applyProtection="1">
      <alignment vertical="center"/>
    </xf>
    <xf numFmtId="0" fontId="22" fillId="0" borderId="47" xfId="2" applyBorder="1" applyAlignment="1" applyProtection="1">
      <alignment horizontal="center" vertical="center" wrapText="1"/>
    </xf>
    <xf numFmtId="0" fontId="37" fillId="9" borderId="60" xfId="2" applyFont="1" applyFill="1" applyBorder="1" applyAlignment="1" applyProtection="1">
      <alignment horizontal="center" vertical="center" wrapText="1"/>
    </xf>
    <xf numFmtId="0" fontId="37" fillId="9" borderId="61" xfId="2" applyFont="1" applyFill="1" applyBorder="1" applyAlignment="1" applyProtection="1">
      <alignment horizontal="center" vertical="center" wrapText="1"/>
    </xf>
    <xf numFmtId="0" fontId="37" fillId="9" borderId="62" xfId="2" applyFont="1" applyFill="1" applyBorder="1" applyAlignment="1" applyProtection="1">
      <alignment horizontal="center" vertical="center" wrapText="1"/>
    </xf>
    <xf numFmtId="0" fontId="38" fillId="0" borderId="60" xfId="2" applyFont="1" applyBorder="1" applyAlignment="1" applyProtection="1">
      <alignment horizontal="center" vertical="center" wrapText="1"/>
    </xf>
    <xf numFmtId="0" fontId="38" fillId="0" borderId="61" xfId="2" applyFont="1" applyBorder="1" applyAlignment="1" applyProtection="1">
      <alignment horizontal="center" vertical="center" wrapText="1"/>
    </xf>
    <xf numFmtId="0" fontId="38" fillId="0" borderId="62" xfId="2" applyFont="1" applyBorder="1" applyAlignment="1" applyProtection="1">
      <alignment horizontal="center" vertical="center" wrapText="1"/>
    </xf>
    <xf numFmtId="0" fontId="22" fillId="0" borderId="0" xfId="2" applyAlignment="1" applyProtection="1">
      <alignment horizontal="center" vertical="center" wrapText="1"/>
    </xf>
    <xf numFmtId="0" fontId="39" fillId="0" borderId="0" xfId="2" applyFont="1" applyAlignment="1" applyProtection="1">
      <alignment horizontal="left" vertical="center"/>
    </xf>
    <xf numFmtId="4" fontId="39" fillId="0" borderId="0" xfId="2" applyNumberFormat="1" applyFont="1" applyProtection="1"/>
    <xf numFmtId="0" fontId="22" fillId="0" borderId="55" xfId="2" applyBorder="1" applyAlignment="1" applyProtection="1">
      <alignment vertical="center"/>
    </xf>
    <xf numFmtId="164" fontId="51" fillId="0" borderId="56" xfId="2" applyNumberFormat="1" applyFont="1" applyBorder="1" applyProtection="1"/>
    <xf numFmtId="164" fontId="51" fillId="0" borderId="57" xfId="2" applyNumberFormat="1" applyFont="1" applyBorder="1" applyProtection="1"/>
    <xf numFmtId="4" fontId="52" fillId="0" borderId="0" xfId="2" applyNumberFormat="1" applyFont="1" applyAlignment="1" applyProtection="1">
      <alignment vertical="center"/>
    </xf>
    <xf numFmtId="0" fontId="53" fillId="0" borderId="47" xfId="2" applyFont="1" applyBorder="1" applyProtection="1"/>
    <xf numFmtId="0" fontId="53" fillId="0" borderId="0" xfId="2" applyFont="1" applyProtection="1"/>
    <xf numFmtId="0" fontId="53" fillId="0" borderId="0" xfId="2" applyFont="1" applyAlignment="1" applyProtection="1">
      <alignment horizontal="left"/>
    </xf>
    <xf numFmtId="0" fontId="49" fillId="0" borderId="0" xfId="2" applyFont="1" applyAlignment="1" applyProtection="1">
      <alignment horizontal="left"/>
    </xf>
    <xf numFmtId="4" fontId="49" fillId="0" borderId="0" xfId="2" applyNumberFormat="1" applyFont="1" applyProtection="1"/>
    <xf numFmtId="0" fontId="53" fillId="0" borderId="58" xfId="2" applyFont="1" applyBorder="1" applyProtection="1"/>
    <xf numFmtId="164" fontId="53" fillId="0" borderId="0" xfId="2" applyNumberFormat="1" applyFont="1" applyProtection="1"/>
    <xf numFmtId="164" fontId="53" fillId="0" borderId="59" xfId="2" applyNumberFormat="1" applyFont="1" applyBorder="1" applyProtection="1"/>
    <xf numFmtId="0" fontId="53" fillId="0" borderId="0" xfId="2" applyFont="1" applyAlignment="1" applyProtection="1">
      <alignment horizontal="center"/>
    </xf>
    <xf numFmtId="4" fontId="53" fillId="0" borderId="0" xfId="2" applyNumberFormat="1" applyFont="1" applyAlignment="1" applyProtection="1">
      <alignment vertical="center"/>
    </xf>
    <xf numFmtId="0" fontId="50" fillId="0" borderId="0" xfId="2" applyFont="1" applyAlignment="1" applyProtection="1">
      <alignment horizontal="left"/>
    </xf>
    <xf numFmtId="4" fontId="50" fillId="0" borderId="0" xfId="2" applyNumberFormat="1" applyFont="1" applyProtection="1"/>
    <xf numFmtId="0" fontId="37" fillId="0" borderId="66" xfId="2" applyFont="1" applyBorder="1" applyAlignment="1" applyProtection="1">
      <alignment horizontal="center" vertical="center"/>
    </xf>
    <xf numFmtId="49" fontId="37" fillId="0" borderId="66" xfId="2" applyNumberFormat="1" applyFont="1" applyBorder="1" applyAlignment="1" applyProtection="1">
      <alignment horizontal="left" vertical="center" wrapText="1"/>
    </xf>
    <xf numFmtId="0" fontId="37" fillId="0" borderId="66" xfId="2" applyFont="1" applyBorder="1" applyAlignment="1" applyProtection="1">
      <alignment horizontal="left" vertical="center" wrapText="1"/>
    </xf>
    <xf numFmtId="0" fontId="37" fillId="0" borderId="66" xfId="2" applyFont="1" applyBorder="1" applyAlignment="1" applyProtection="1">
      <alignment horizontal="center" vertical="center" wrapText="1"/>
    </xf>
    <xf numFmtId="167" fontId="37" fillId="0" borderId="66" xfId="2" applyNumberFormat="1" applyFont="1" applyBorder="1" applyAlignment="1" applyProtection="1">
      <alignment vertical="center"/>
    </xf>
    <xf numFmtId="4" fontId="37" fillId="6" borderId="66" xfId="2" applyNumberFormat="1" applyFont="1" applyFill="1" applyBorder="1" applyAlignment="1" applyProtection="1">
      <alignment vertical="center"/>
    </xf>
    <xf numFmtId="4" fontId="37" fillId="0" borderId="66" xfId="2" applyNumberFormat="1" applyFont="1" applyBorder="1" applyAlignment="1" applyProtection="1">
      <alignment vertical="center"/>
    </xf>
    <xf numFmtId="0" fontId="38" fillId="6" borderId="58" xfId="2" applyFont="1" applyFill="1" applyBorder="1" applyAlignment="1" applyProtection="1">
      <alignment horizontal="left" vertical="center"/>
    </xf>
    <xf numFmtId="0" fontId="38" fillId="0" borderId="0" xfId="2" applyFont="1" applyAlignment="1" applyProtection="1">
      <alignment horizontal="center" vertical="center"/>
    </xf>
    <xf numFmtId="164" fontId="38" fillId="0" borderId="0" xfId="2" applyNumberFormat="1" applyFont="1" applyAlignment="1" applyProtection="1">
      <alignment vertical="center"/>
    </xf>
    <xf numFmtId="164" fontId="38" fillId="0" borderId="59" xfId="2" applyNumberFormat="1" applyFont="1" applyBorder="1" applyAlignment="1" applyProtection="1">
      <alignment vertical="center"/>
    </xf>
    <xf numFmtId="0" fontId="37" fillId="0" borderId="0" xfId="2" applyFont="1" applyAlignment="1" applyProtection="1">
      <alignment horizontal="left" vertical="center"/>
    </xf>
    <xf numFmtId="4" fontId="22" fillId="0" borderId="0" xfId="2" applyNumberFormat="1" applyAlignment="1" applyProtection="1">
      <alignment vertical="center"/>
    </xf>
    <xf numFmtId="0" fontId="54" fillId="0" borderId="66" xfId="2" applyFont="1" applyBorder="1" applyAlignment="1" applyProtection="1">
      <alignment horizontal="center" vertical="center"/>
    </xf>
    <xf numFmtId="49" fontId="54" fillId="0" borderId="66" xfId="2" applyNumberFormat="1" applyFont="1" applyBorder="1" applyAlignment="1" applyProtection="1">
      <alignment horizontal="left" vertical="center" wrapText="1"/>
    </xf>
    <xf numFmtId="0" fontId="54" fillId="0" borderId="66" xfId="2" applyFont="1" applyBorder="1" applyAlignment="1" applyProtection="1">
      <alignment horizontal="left" vertical="center" wrapText="1"/>
    </xf>
    <xf numFmtId="0" fontId="54" fillId="0" borderId="66" xfId="2" applyFont="1" applyBorder="1" applyAlignment="1" applyProtection="1">
      <alignment horizontal="center" vertical="center" wrapText="1"/>
    </xf>
    <xf numFmtId="167" fontId="54" fillId="0" borderId="66" xfId="2" applyNumberFormat="1" applyFont="1" applyBorder="1" applyAlignment="1" applyProtection="1">
      <alignment vertical="center"/>
    </xf>
    <xf numFmtId="4" fontId="54" fillId="6" borderId="66" xfId="2" applyNumberFormat="1" applyFont="1" applyFill="1" applyBorder="1" applyAlignment="1" applyProtection="1">
      <alignment vertical="center"/>
    </xf>
    <xf numFmtId="4" fontId="54" fillId="0" borderId="66" xfId="2" applyNumberFormat="1" applyFont="1" applyBorder="1" applyAlignment="1" applyProtection="1">
      <alignment vertical="center"/>
    </xf>
    <xf numFmtId="0" fontId="55" fillId="0" borderId="47" xfId="2" applyFont="1" applyBorder="1" applyAlignment="1" applyProtection="1">
      <alignment vertical="center"/>
    </xf>
    <xf numFmtId="0" fontId="54" fillId="6" borderId="58" xfId="2" applyFont="1" applyFill="1" applyBorder="1" applyAlignment="1" applyProtection="1">
      <alignment horizontal="left" vertical="center"/>
    </xf>
    <xf numFmtId="0" fontId="54" fillId="0" borderId="0" xfId="2" applyFont="1" applyAlignment="1" applyProtection="1">
      <alignment horizontal="center" vertical="center"/>
    </xf>
    <xf numFmtId="167" fontId="37" fillId="6" borderId="66" xfId="2" applyNumberFormat="1" applyFont="1" applyFill="1" applyBorder="1" applyAlignment="1" applyProtection="1">
      <alignment vertical="center"/>
    </xf>
    <xf numFmtId="0" fontId="56" fillId="0" borderId="0" xfId="2" applyFont="1" applyAlignment="1" applyProtection="1">
      <alignment horizontal="left" vertical="center"/>
    </xf>
    <xf numFmtId="0" fontId="57" fillId="0" borderId="0" xfId="2" applyFont="1" applyAlignment="1" applyProtection="1">
      <alignment vertical="center" wrapText="1"/>
    </xf>
    <xf numFmtId="0" fontId="22" fillId="0" borderId="58" xfId="2" applyBorder="1" applyAlignment="1" applyProtection="1">
      <alignment vertical="center"/>
    </xf>
    <xf numFmtId="0" fontId="22" fillId="0" borderId="59" xfId="2" applyBorder="1" applyAlignment="1" applyProtection="1">
      <alignment vertical="center"/>
    </xf>
    <xf numFmtId="0" fontId="38" fillId="6" borderId="63" xfId="2" applyFont="1" applyFill="1" applyBorder="1" applyAlignment="1" applyProtection="1">
      <alignment horizontal="left" vertical="center"/>
    </xf>
    <xf numFmtId="0" fontId="38" fillId="0" borderId="64" xfId="2" applyFont="1" applyBorder="1" applyAlignment="1" applyProtection="1">
      <alignment horizontal="center" vertical="center"/>
    </xf>
    <xf numFmtId="0" fontId="22" fillId="0" borderId="64" xfId="2" applyBorder="1" applyAlignment="1" applyProtection="1">
      <alignment vertical="center"/>
    </xf>
    <xf numFmtId="164" fontId="38" fillId="0" borderId="64" xfId="2" applyNumberFormat="1" applyFont="1" applyBorder="1" applyAlignment="1" applyProtection="1">
      <alignment vertical="center"/>
    </xf>
    <xf numFmtId="164" fontId="38" fillId="0" borderId="65" xfId="2" applyNumberFormat="1" applyFont="1" applyBorder="1" applyAlignment="1" applyProtection="1">
      <alignment vertical="center"/>
    </xf>
  </cellXfs>
  <cellStyles count="4">
    <cellStyle name="Hypertextový odkaz 2" xfId="3" xr:uid="{DE0A8264-B7FA-4BFB-B8F5-A3E0CC0A588C}"/>
    <cellStyle name="Normální" xfId="0" builtinId="0"/>
    <cellStyle name="normální 2" xfId="1" xr:uid="{00000000-0005-0000-0000-000001000000}"/>
    <cellStyle name="Normální 3" xfId="2" xr:uid="{2E2A7CD9-F4AB-4015-A6FD-CE68724BA90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43E106E-D315-4BD9-8045-57946E6F78A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9B29465B-6520-4CF2-B5D5-1FE0BF0374F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sheetProtection algorithmName="SHA-512" hashValue="nxLpvMJWRjOnzL4cWH87rP8WlvAlU2Sy1qWWopvHhXnbk7bwzNepKOQxYz4BZ9ymSju3unInzik2q5G369M+uw==" saltValue="EWbDDoTiMSLtxyqQ44IB7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32" t="s">
        <v>41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5" t="s">
        <v>22</v>
      </c>
      <c r="C2" s="76"/>
      <c r="D2" s="77" t="s">
        <v>49</v>
      </c>
      <c r="E2" s="238" t="s">
        <v>50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41" t="s">
        <v>46</v>
      </c>
      <c r="F3" s="242"/>
      <c r="G3" s="242"/>
      <c r="H3" s="242"/>
      <c r="I3" s="242"/>
      <c r="J3" s="243"/>
    </row>
    <row r="4" spans="1:15" ht="23.25" customHeight="1" x14ac:dyDescent="0.2">
      <c r="A4" s="72">
        <v>3139</v>
      </c>
      <c r="B4" s="80" t="s">
        <v>48</v>
      </c>
      <c r="C4" s="81"/>
      <c r="D4" s="82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">
      <c r="A5" s="2"/>
      <c r="B5" s="30" t="s">
        <v>42</v>
      </c>
      <c r="D5" s="226" t="s">
        <v>51</v>
      </c>
      <c r="E5" s="227"/>
      <c r="F5" s="227"/>
      <c r="G5" s="227"/>
      <c r="H5" s="18" t="s">
        <v>40</v>
      </c>
      <c r="I5" s="83" t="s">
        <v>55</v>
      </c>
      <c r="J5" s="8"/>
    </row>
    <row r="6" spans="1:15" ht="15.75" customHeight="1" x14ac:dyDescent="0.2">
      <c r="A6" s="2"/>
      <c r="B6" s="27"/>
      <c r="C6" s="52"/>
      <c r="D6" s="228" t="s">
        <v>52</v>
      </c>
      <c r="E6" s="229"/>
      <c r="F6" s="229"/>
      <c r="G6" s="229"/>
      <c r="H6" s="18" t="s">
        <v>34</v>
      </c>
      <c r="I6" s="83" t="s">
        <v>56</v>
      </c>
      <c r="J6" s="8"/>
    </row>
    <row r="7" spans="1:15" ht="15.75" customHeight="1" x14ac:dyDescent="0.2">
      <c r="A7" s="2"/>
      <c r="B7" s="28"/>
      <c r="C7" s="53"/>
      <c r="D7" s="73" t="s">
        <v>54</v>
      </c>
      <c r="E7" s="230" t="s">
        <v>53</v>
      </c>
      <c r="F7" s="231"/>
      <c r="G7" s="231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4" t="s">
        <v>57</v>
      </c>
      <c r="H8" s="18" t="s">
        <v>40</v>
      </c>
      <c r="I8" s="83" t="s">
        <v>61</v>
      </c>
      <c r="J8" s="8"/>
    </row>
    <row r="9" spans="1:15" ht="15.75" hidden="1" customHeight="1" x14ac:dyDescent="0.2">
      <c r="A9" s="2"/>
      <c r="B9" s="2"/>
      <c r="D9" s="74" t="s">
        <v>58</v>
      </c>
      <c r="H9" s="18" t="s">
        <v>34</v>
      </c>
      <c r="I9" s="83" t="s">
        <v>62</v>
      </c>
      <c r="J9" s="8"/>
    </row>
    <row r="10" spans="1:15" ht="15.75" hidden="1" customHeight="1" x14ac:dyDescent="0.2">
      <c r="A10" s="2"/>
      <c r="B10" s="34"/>
      <c r="C10" s="53"/>
      <c r="D10" s="73" t="s">
        <v>60</v>
      </c>
      <c r="E10" s="84" t="s">
        <v>59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5"/>
      <c r="E11" s="245"/>
      <c r="F11" s="245"/>
      <c r="G11" s="245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20"/>
      <c r="E12" s="220"/>
      <c r="F12" s="220"/>
      <c r="G12" s="220"/>
      <c r="H12" s="18" t="s">
        <v>34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24"/>
      <c r="F13" s="225"/>
      <c r="G13" s="225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39" t="s">
        <v>24</v>
      </c>
      <c r="B16" s="37" t="s">
        <v>24</v>
      </c>
      <c r="C16" s="58"/>
      <c r="D16" s="59"/>
      <c r="E16" s="209"/>
      <c r="F16" s="210"/>
      <c r="G16" s="209"/>
      <c r="H16" s="210"/>
      <c r="I16" s="209">
        <f>SUMIF(F51:F79,A16,I51:I79)+SUMIF(F51:F79,"PSU",I51:I79)</f>
        <v>0</v>
      </c>
      <c r="J16" s="211"/>
    </row>
    <row r="17" spans="1:10" ht="23.25" customHeight="1" x14ac:dyDescent="0.2">
      <c r="A17" s="139" t="s">
        <v>25</v>
      </c>
      <c r="B17" s="37" t="s">
        <v>25</v>
      </c>
      <c r="C17" s="58"/>
      <c r="D17" s="59"/>
      <c r="E17" s="209"/>
      <c r="F17" s="210"/>
      <c r="G17" s="209"/>
      <c r="H17" s="210"/>
      <c r="I17" s="209">
        <f>SUMIF(F51:F79,A17,I51:I79)</f>
        <v>0</v>
      </c>
      <c r="J17" s="211"/>
    </row>
    <row r="18" spans="1:10" ht="23.25" customHeight="1" x14ac:dyDescent="0.2">
      <c r="A18" s="139" t="s">
        <v>26</v>
      </c>
      <c r="B18" s="37" t="s">
        <v>26</v>
      </c>
      <c r="C18" s="58"/>
      <c r="D18" s="59"/>
      <c r="E18" s="209"/>
      <c r="F18" s="210"/>
      <c r="G18" s="209"/>
      <c r="H18" s="210"/>
      <c r="I18" s="209">
        <f>SUMIF(F51:F79,A18,I51:I79)</f>
        <v>0</v>
      </c>
      <c r="J18" s="211"/>
    </row>
    <row r="19" spans="1:10" ht="23.25" customHeight="1" x14ac:dyDescent="0.2">
      <c r="A19" s="139" t="s">
        <v>126</v>
      </c>
      <c r="B19" s="37" t="s">
        <v>27</v>
      </c>
      <c r="C19" s="58"/>
      <c r="D19" s="59"/>
      <c r="E19" s="209"/>
      <c r="F19" s="210"/>
      <c r="G19" s="209"/>
      <c r="H19" s="210"/>
      <c r="I19" s="209">
        <f>SUMIF(F51:F79,A19,I51:I79)</f>
        <v>0</v>
      </c>
      <c r="J19" s="211"/>
    </row>
    <row r="20" spans="1:10" ht="23.25" customHeight="1" x14ac:dyDescent="0.2">
      <c r="A20" s="139" t="s">
        <v>127</v>
      </c>
      <c r="B20" s="37" t="s">
        <v>28</v>
      </c>
      <c r="C20" s="58"/>
      <c r="D20" s="59"/>
      <c r="E20" s="209"/>
      <c r="F20" s="210"/>
      <c r="G20" s="209"/>
      <c r="H20" s="210"/>
      <c r="I20" s="209">
        <f>SUMIF(F51:F79,A20,I51:I79)</f>
        <v>0</v>
      </c>
      <c r="J20" s="211"/>
    </row>
    <row r="21" spans="1:10" ht="23.25" customHeight="1" x14ac:dyDescent="0.2">
      <c r="A21" s="2"/>
      <c r="B21" s="47" t="s">
        <v>29</v>
      </c>
      <c r="C21" s="60"/>
      <c r="D21" s="61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207">
        <f>ZakladDPHSniVypocet</f>
        <v>0</v>
      </c>
      <c r="H23" s="208"/>
      <c r="I23" s="208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205">
        <f>A23</f>
        <v>0</v>
      </c>
      <c r="H24" s="206"/>
      <c r="I24" s="206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07">
        <f>ZakladDPHZaklVypocet</f>
        <v>0</v>
      </c>
      <c r="H25" s="208"/>
      <c r="I25" s="208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235">
        <f>A25</f>
        <v>0</v>
      </c>
      <c r="H26" s="236"/>
      <c r="I26" s="236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237">
        <f>CenaCelkem-(ZakladDPHSni+DPHSni+ZakladDPHZakl+DPHZakl)</f>
        <v>0</v>
      </c>
      <c r="H27" s="237"/>
      <c r="I27" s="237"/>
      <c r="J27" s="40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5">
        <f>ZakladDPHSniVypocet+ZakladDPHZaklVypocet</f>
        <v>0</v>
      </c>
      <c r="H28" s="215"/>
      <c r="I28" s="215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4">
        <f>A27</f>
        <v>0</v>
      </c>
      <c r="H29" s="214"/>
      <c r="I29" s="214"/>
      <c r="J29" s="120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6"/>
      <c r="E34" s="217"/>
      <c r="G34" s="218"/>
      <c r="H34" s="219"/>
      <c r="I34" s="219"/>
      <c r="J34" s="24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63</v>
      </c>
      <c r="C39" s="199"/>
      <c r="D39" s="199"/>
      <c r="E39" s="199"/>
      <c r="F39" s="100">
        <f>'SO1 1.04 Pol'!AE1241</f>
        <v>0</v>
      </c>
      <c r="G39" s="101">
        <f>'SO1 1.04 Pol'!AF1241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/>
      <c r="C40" s="200" t="s">
        <v>64</v>
      </c>
      <c r="D40" s="200"/>
      <c r="E40" s="200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200" t="s">
        <v>46</v>
      </c>
      <c r="D41" s="200"/>
      <c r="E41" s="200"/>
      <c r="F41" s="105">
        <f>'SO1 1.04 Pol'!AE1241</f>
        <v>0</v>
      </c>
      <c r="G41" s="106">
        <f>'SO1 1.04 Pol'!AF1241</f>
        <v>0</v>
      </c>
      <c r="H41" s="106">
        <f>(F41*SazbaDPH1/100)+(G41*SazbaDPH2/100)</f>
        <v>0</v>
      </c>
      <c r="I41" s="106">
        <f>F41+G41+H41</f>
        <v>0</v>
      </c>
      <c r="J41" s="107" t="str">
        <f>IF(_xlfn.SINGLE(CenaCelkemVypocet)=0,"",I41/_xlfn.SINGLE(CenaCelkemVypocet)*100)</f>
        <v/>
      </c>
    </row>
    <row r="42" spans="1:10" ht="25.5" hidden="1" customHeight="1" x14ac:dyDescent="0.2">
      <c r="A42" s="89">
        <v>3</v>
      </c>
      <c r="B42" s="108" t="s">
        <v>43</v>
      </c>
      <c r="C42" s="199" t="s">
        <v>44</v>
      </c>
      <c r="D42" s="199"/>
      <c r="E42" s="199"/>
      <c r="F42" s="109">
        <f>'SO1 1.04 Pol'!AE1241</f>
        <v>0</v>
      </c>
      <c r="G42" s="102">
        <f>'SO1 1.04 Pol'!AF1241</f>
        <v>0</v>
      </c>
      <c r="H42" s="102">
        <f>(F42*SazbaDPH1/100)+(G42*SazbaDPH2/100)</f>
        <v>0</v>
      </c>
      <c r="I42" s="102">
        <f>F42+G42+H42</f>
        <v>0</v>
      </c>
      <c r="J42" s="103" t="str">
        <f>IF(_xlfn.SINGLE(CenaCelkemVypocet)=0,"",I42/_xlfn.SINGLE(CenaCelkemVypocet)*100)</f>
        <v/>
      </c>
    </row>
    <row r="43" spans="1:10" ht="25.5" hidden="1" customHeight="1" x14ac:dyDescent="0.2">
      <c r="A43" s="89"/>
      <c r="B43" s="201" t="s">
        <v>65</v>
      </c>
      <c r="C43" s="202"/>
      <c r="D43" s="202"/>
      <c r="E43" s="203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2">
      <c r="A45" t="s">
        <v>67</v>
      </c>
      <c r="B45" t="s">
        <v>68</v>
      </c>
    </row>
    <row r="48" spans="1:10" ht="15.75" x14ac:dyDescent="0.25">
      <c r="B48" s="121" t="s">
        <v>69</v>
      </c>
    </row>
    <row r="50" spans="1:10" ht="25.5" customHeight="1" x14ac:dyDescent="0.2">
      <c r="A50" s="123"/>
      <c r="B50" s="126" t="s">
        <v>17</v>
      </c>
      <c r="C50" s="126" t="s">
        <v>5</v>
      </c>
      <c r="D50" s="127"/>
      <c r="E50" s="127"/>
      <c r="F50" s="128" t="s">
        <v>70</v>
      </c>
      <c r="G50" s="128"/>
      <c r="H50" s="128"/>
      <c r="I50" s="128" t="s">
        <v>29</v>
      </c>
      <c r="J50" s="128" t="s">
        <v>0</v>
      </c>
    </row>
    <row r="51" spans="1:10" ht="36.75" customHeight="1" x14ac:dyDescent="0.2">
      <c r="A51" s="124"/>
      <c r="B51" s="129" t="s">
        <v>71</v>
      </c>
      <c r="C51" s="197" t="s">
        <v>72</v>
      </c>
      <c r="D51" s="198"/>
      <c r="E51" s="198"/>
      <c r="F51" s="135" t="s">
        <v>24</v>
      </c>
      <c r="G51" s="136"/>
      <c r="H51" s="136"/>
      <c r="I51" s="136">
        <f>'SO1 1.04 Pol'!G8</f>
        <v>0</v>
      </c>
      <c r="J51" s="133" t="str">
        <f>IF(I80=0,"",I51/I80*100)</f>
        <v/>
      </c>
    </row>
    <row r="52" spans="1:10" ht="36.75" customHeight="1" x14ac:dyDescent="0.2">
      <c r="A52" s="124"/>
      <c r="B52" s="129" t="s">
        <v>73</v>
      </c>
      <c r="C52" s="197" t="s">
        <v>74</v>
      </c>
      <c r="D52" s="198"/>
      <c r="E52" s="198"/>
      <c r="F52" s="135" t="s">
        <v>24</v>
      </c>
      <c r="G52" s="136"/>
      <c r="H52" s="136"/>
      <c r="I52" s="136">
        <f>'SO1 1.04 Pol'!G13</f>
        <v>0</v>
      </c>
      <c r="J52" s="133" t="str">
        <f>IF(I80=0,"",I52/I80*100)</f>
        <v/>
      </c>
    </row>
    <row r="53" spans="1:10" ht="36.75" customHeight="1" x14ac:dyDescent="0.2">
      <c r="A53" s="124"/>
      <c r="B53" s="129" t="s">
        <v>75</v>
      </c>
      <c r="C53" s="197" t="s">
        <v>76</v>
      </c>
      <c r="D53" s="198"/>
      <c r="E53" s="198"/>
      <c r="F53" s="135" t="s">
        <v>24</v>
      </c>
      <c r="G53" s="136"/>
      <c r="H53" s="136"/>
      <c r="I53" s="136">
        <f>'SO1 1.04 Pol'!G72</f>
        <v>0</v>
      </c>
      <c r="J53" s="133" t="str">
        <f>IF(I80=0,"",I53/I80*100)</f>
        <v/>
      </c>
    </row>
    <row r="54" spans="1:10" ht="36.75" customHeight="1" x14ac:dyDescent="0.2">
      <c r="A54" s="124"/>
      <c r="B54" s="129" t="s">
        <v>77</v>
      </c>
      <c r="C54" s="197" t="s">
        <v>78</v>
      </c>
      <c r="D54" s="198"/>
      <c r="E54" s="198"/>
      <c r="F54" s="135" t="s">
        <v>24</v>
      </c>
      <c r="G54" s="136"/>
      <c r="H54" s="136"/>
      <c r="I54" s="136">
        <f>'SO1 1.04 Pol'!G78</f>
        <v>0</v>
      </c>
      <c r="J54" s="133" t="str">
        <f>IF(I80=0,"",I54/I80*100)</f>
        <v/>
      </c>
    </row>
    <row r="55" spans="1:10" ht="36.75" customHeight="1" x14ac:dyDescent="0.2">
      <c r="A55" s="124"/>
      <c r="B55" s="129" t="s">
        <v>79</v>
      </c>
      <c r="C55" s="197" t="s">
        <v>80</v>
      </c>
      <c r="D55" s="198"/>
      <c r="E55" s="198"/>
      <c r="F55" s="135" t="s">
        <v>24</v>
      </c>
      <c r="G55" s="136"/>
      <c r="H55" s="136"/>
      <c r="I55" s="136">
        <f>'SO1 1.04 Pol'!G189</f>
        <v>0</v>
      </c>
      <c r="J55" s="133" t="str">
        <f>IF(I80=0,"",I55/I80*100)</f>
        <v/>
      </c>
    </row>
    <row r="56" spans="1:10" ht="36.75" customHeight="1" x14ac:dyDescent="0.2">
      <c r="A56" s="124"/>
      <c r="B56" s="129" t="s">
        <v>81</v>
      </c>
      <c r="C56" s="197" t="s">
        <v>82</v>
      </c>
      <c r="D56" s="198"/>
      <c r="E56" s="198"/>
      <c r="F56" s="135" t="s">
        <v>24</v>
      </c>
      <c r="G56" s="136"/>
      <c r="H56" s="136"/>
      <c r="I56" s="136">
        <f>'SO1 1.04 Pol'!G370</f>
        <v>0</v>
      </c>
      <c r="J56" s="133" t="str">
        <f>IF(I80=0,"",I56/I80*100)</f>
        <v/>
      </c>
    </row>
    <row r="57" spans="1:10" ht="36.75" customHeight="1" x14ac:dyDescent="0.2">
      <c r="A57" s="124"/>
      <c r="B57" s="129" t="s">
        <v>83</v>
      </c>
      <c r="C57" s="197" t="s">
        <v>84</v>
      </c>
      <c r="D57" s="198"/>
      <c r="E57" s="198"/>
      <c r="F57" s="135" t="s">
        <v>24</v>
      </c>
      <c r="G57" s="136"/>
      <c r="H57" s="136"/>
      <c r="I57" s="136">
        <f>'SO1 1.04 Pol'!G398</f>
        <v>0</v>
      </c>
      <c r="J57" s="133" t="str">
        <f>IF(I80=0,"",I57/I80*100)</f>
        <v/>
      </c>
    </row>
    <row r="58" spans="1:10" ht="36.75" customHeight="1" x14ac:dyDescent="0.2">
      <c r="A58" s="124"/>
      <c r="B58" s="129" t="s">
        <v>85</v>
      </c>
      <c r="C58" s="197" t="s">
        <v>86</v>
      </c>
      <c r="D58" s="198"/>
      <c r="E58" s="198"/>
      <c r="F58" s="135" t="s">
        <v>24</v>
      </c>
      <c r="G58" s="136"/>
      <c r="H58" s="136"/>
      <c r="I58" s="136">
        <f>'SO1 1.04 Pol'!G430</f>
        <v>0</v>
      </c>
      <c r="J58" s="133" t="str">
        <f>IF(I80=0,"",I58/I80*100)</f>
        <v/>
      </c>
    </row>
    <row r="59" spans="1:10" ht="36.75" customHeight="1" x14ac:dyDescent="0.2">
      <c r="A59" s="124"/>
      <c r="B59" s="129" t="s">
        <v>87</v>
      </c>
      <c r="C59" s="197" t="s">
        <v>88</v>
      </c>
      <c r="D59" s="198"/>
      <c r="E59" s="198"/>
      <c r="F59" s="135" t="s">
        <v>24</v>
      </c>
      <c r="G59" s="136"/>
      <c r="H59" s="136"/>
      <c r="I59" s="136">
        <f>'SO1 1.04 Pol'!G473</f>
        <v>0</v>
      </c>
      <c r="J59" s="133" t="str">
        <f>IF(I80=0,"",I59/I80*100)</f>
        <v/>
      </c>
    </row>
    <row r="60" spans="1:10" ht="36.75" customHeight="1" x14ac:dyDescent="0.2">
      <c r="A60" s="124"/>
      <c r="B60" s="129" t="s">
        <v>89</v>
      </c>
      <c r="C60" s="197" t="s">
        <v>90</v>
      </c>
      <c r="D60" s="198"/>
      <c r="E60" s="198"/>
      <c r="F60" s="135" t="s">
        <v>24</v>
      </c>
      <c r="G60" s="136"/>
      <c r="H60" s="136"/>
      <c r="I60" s="136">
        <f>'SO1 1.04 Pol'!G485</f>
        <v>0</v>
      </c>
      <c r="J60" s="133" t="str">
        <f>IF(I80=0,"",I60/I80*100)</f>
        <v/>
      </c>
    </row>
    <row r="61" spans="1:10" ht="36.75" customHeight="1" x14ac:dyDescent="0.2">
      <c r="A61" s="124"/>
      <c r="B61" s="129" t="s">
        <v>91</v>
      </c>
      <c r="C61" s="197" t="s">
        <v>92</v>
      </c>
      <c r="D61" s="198"/>
      <c r="E61" s="198"/>
      <c r="F61" s="135" t="s">
        <v>24</v>
      </c>
      <c r="G61" s="136"/>
      <c r="H61" s="136"/>
      <c r="I61" s="136">
        <f>'SO1 1.04 Pol'!G607</f>
        <v>0</v>
      </c>
      <c r="J61" s="133" t="str">
        <f>IF(I80=0,"",I61/I80*100)</f>
        <v/>
      </c>
    </row>
    <row r="62" spans="1:10" ht="36.75" customHeight="1" x14ac:dyDescent="0.2">
      <c r="A62" s="124"/>
      <c r="B62" s="129" t="s">
        <v>93</v>
      </c>
      <c r="C62" s="197" t="s">
        <v>94</v>
      </c>
      <c r="D62" s="198"/>
      <c r="E62" s="198"/>
      <c r="F62" s="135" t="s">
        <v>25</v>
      </c>
      <c r="G62" s="136"/>
      <c r="H62" s="136"/>
      <c r="I62" s="136">
        <f>'SO1 1.04 Pol'!G610</f>
        <v>0</v>
      </c>
      <c r="J62" s="133" t="str">
        <f>IF(I80=0,"",I62/I80*100)</f>
        <v/>
      </c>
    </row>
    <row r="63" spans="1:10" ht="36.75" customHeight="1" x14ac:dyDescent="0.2">
      <c r="A63" s="124"/>
      <c r="B63" s="129" t="s">
        <v>95</v>
      </c>
      <c r="C63" s="197" t="s">
        <v>96</v>
      </c>
      <c r="D63" s="198"/>
      <c r="E63" s="198"/>
      <c r="F63" s="135" t="s">
        <v>25</v>
      </c>
      <c r="G63" s="136"/>
      <c r="H63" s="136"/>
      <c r="I63" s="136">
        <f>'SO1 1.04 Pol'!G626</f>
        <v>0</v>
      </c>
      <c r="J63" s="133" t="str">
        <f>IF(I80=0,"",I63/I80*100)</f>
        <v/>
      </c>
    </row>
    <row r="64" spans="1:10" ht="36.75" customHeight="1" x14ac:dyDescent="0.2">
      <c r="A64" s="124"/>
      <c r="B64" s="129" t="s">
        <v>97</v>
      </c>
      <c r="C64" s="197" t="s">
        <v>98</v>
      </c>
      <c r="D64" s="198"/>
      <c r="E64" s="198"/>
      <c r="F64" s="135" t="s">
        <v>25</v>
      </c>
      <c r="G64" s="136"/>
      <c r="H64" s="136"/>
      <c r="I64" s="136">
        <f>'SO1 1.04 Pol'!G707</f>
        <v>0</v>
      </c>
      <c r="J64" s="133" t="str">
        <f>IF(I80=0,"",I64/I80*100)</f>
        <v/>
      </c>
    </row>
    <row r="65" spans="1:10" ht="36.75" customHeight="1" x14ac:dyDescent="0.2">
      <c r="A65" s="124"/>
      <c r="B65" s="129" t="s">
        <v>99</v>
      </c>
      <c r="C65" s="197" t="s">
        <v>100</v>
      </c>
      <c r="D65" s="198"/>
      <c r="E65" s="198"/>
      <c r="F65" s="135" t="s">
        <v>25</v>
      </c>
      <c r="G65" s="136"/>
      <c r="H65" s="136"/>
      <c r="I65" s="136">
        <f>'SO1 1.04 Pol'!G722</f>
        <v>0</v>
      </c>
      <c r="J65" s="133" t="str">
        <f>IF(I80=0,"",I65/I80*100)</f>
        <v/>
      </c>
    </row>
    <row r="66" spans="1:10" ht="36.75" customHeight="1" x14ac:dyDescent="0.2">
      <c r="A66" s="124"/>
      <c r="B66" s="129" t="s">
        <v>101</v>
      </c>
      <c r="C66" s="197" t="s">
        <v>102</v>
      </c>
      <c r="D66" s="198"/>
      <c r="E66" s="198"/>
      <c r="F66" s="135" t="s">
        <v>25</v>
      </c>
      <c r="G66" s="136"/>
      <c r="H66" s="136"/>
      <c r="I66" s="136">
        <f>'SO1 1.04 Pol'!G724</f>
        <v>0</v>
      </c>
      <c r="J66" s="133" t="str">
        <f>IF(I80=0,"",I66/I80*100)</f>
        <v/>
      </c>
    </row>
    <row r="67" spans="1:10" ht="36.75" customHeight="1" x14ac:dyDescent="0.2">
      <c r="A67" s="124"/>
      <c r="B67" s="129" t="s">
        <v>103</v>
      </c>
      <c r="C67" s="197" t="s">
        <v>104</v>
      </c>
      <c r="D67" s="198"/>
      <c r="E67" s="198"/>
      <c r="F67" s="135" t="s">
        <v>25</v>
      </c>
      <c r="G67" s="136"/>
      <c r="H67" s="136"/>
      <c r="I67" s="136">
        <f>'SO1 1.04 Pol'!G807</f>
        <v>0</v>
      </c>
      <c r="J67" s="133" t="str">
        <f>IF(I80=0,"",I67/I80*100)</f>
        <v/>
      </c>
    </row>
    <row r="68" spans="1:10" ht="36.75" customHeight="1" x14ac:dyDescent="0.2">
      <c r="A68" s="124"/>
      <c r="B68" s="129" t="s">
        <v>105</v>
      </c>
      <c r="C68" s="197" t="s">
        <v>106</v>
      </c>
      <c r="D68" s="198"/>
      <c r="E68" s="198"/>
      <c r="F68" s="135" t="s">
        <v>25</v>
      </c>
      <c r="G68" s="136"/>
      <c r="H68" s="136"/>
      <c r="I68" s="136">
        <f>'SO1 1.04 Pol'!G903</f>
        <v>0</v>
      </c>
      <c r="J68" s="133" t="str">
        <f>IF(I80=0,"",I68/I80*100)</f>
        <v/>
      </c>
    </row>
    <row r="69" spans="1:10" ht="36.75" customHeight="1" x14ac:dyDescent="0.2">
      <c r="A69" s="124"/>
      <c r="B69" s="129" t="s">
        <v>107</v>
      </c>
      <c r="C69" s="197" t="s">
        <v>108</v>
      </c>
      <c r="D69" s="198"/>
      <c r="E69" s="198"/>
      <c r="F69" s="135" t="s">
        <v>25</v>
      </c>
      <c r="G69" s="136"/>
      <c r="H69" s="136"/>
      <c r="I69" s="136">
        <f>'SO1 1.04 Pol'!G950</f>
        <v>0</v>
      </c>
      <c r="J69" s="133" t="str">
        <f>IF(I80=0,"",I69/I80*100)</f>
        <v/>
      </c>
    </row>
    <row r="70" spans="1:10" ht="36.75" customHeight="1" x14ac:dyDescent="0.2">
      <c r="A70" s="124"/>
      <c r="B70" s="129" t="s">
        <v>109</v>
      </c>
      <c r="C70" s="197" t="s">
        <v>110</v>
      </c>
      <c r="D70" s="198"/>
      <c r="E70" s="198"/>
      <c r="F70" s="135" t="s">
        <v>25</v>
      </c>
      <c r="G70" s="136"/>
      <c r="H70" s="136"/>
      <c r="I70" s="136">
        <f>'SO1 1.04 Pol'!G1008</f>
        <v>0</v>
      </c>
      <c r="J70" s="133" t="str">
        <f>IF(I80=0,"",I70/I80*100)</f>
        <v/>
      </c>
    </row>
    <row r="71" spans="1:10" ht="36.75" customHeight="1" x14ac:dyDescent="0.2">
      <c r="A71" s="124"/>
      <c r="B71" s="129" t="s">
        <v>111</v>
      </c>
      <c r="C71" s="197" t="s">
        <v>112</v>
      </c>
      <c r="D71" s="198"/>
      <c r="E71" s="198"/>
      <c r="F71" s="135" t="s">
        <v>25</v>
      </c>
      <c r="G71" s="136"/>
      <c r="H71" s="136"/>
      <c r="I71" s="136">
        <f>'SO1 1.04 Pol'!G1073</f>
        <v>0</v>
      </c>
      <c r="J71" s="133" t="str">
        <f>IF(I80=0,"",I71/I80*100)</f>
        <v/>
      </c>
    </row>
    <row r="72" spans="1:10" ht="36.75" customHeight="1" x14ac:dyDescent="0.2">
      <c r="A72" s="124"/>
      <c r="B72" s="129" t="s">
        <v>113</v>
      </c>
      <c r="C72" s="197" t="s">
        <v>114</v>
      </c>
      <c r="D72" s="198"/>
      <c r="E72" s="198"/>
      <c r="F72" s="135" t="s">
        <v>25</v>
      </c>
      <c r="G72" s="136"/>
      <c r="H72" s="136"/>
      <c r="I72" s="136">
        <f>'SO1 1.04 Pol'!G1100</f>
        <v>0</v>
      </c>
      <c r="J72" s="133" t="str">
        <f>IF(I80=0,"",I72/I80*100)</f>
        <v/>
      </c>
    </row>
    <row r="73" spans="1:10" ht="36.75" customHeight="1" x14ac:dyDescent="0.2">
      <c r="A73" s="124"/>
      <c r="B73" s="129" t="s">
        <v>115</v>
      </c>
      <c r="C73" s="197" t="s">
        <v>116</v>
      </c>
      <c r="D73" s="198"/>
      <c r="E73" s="198"/>
      <c r="F73" s="135" t="s">
        <v>25</v>
      </c>
      <c r="G73" s="136"/>
      <c r="H73" s="136"/>
      <c r="I73" s="136">
        <f>'SO1 1.04 Pol'!G1125</f>
        <v>0</v>
      </c>
      <c r="J73" s="133" t="str">
        <f>IF(I80=0,"",I73/I80*100)</f>
        <v/>
      </c>
    </row>
    <row r="74" spans="1:10" ht="36.75" customHeight="1" x14ac:dyDescent="0.2">
      <c r="A74" s="124"/>
      <c r="B74" s="129" t="s">
        <v>117</v>
      </c>
      <c r="C74" s="197" t="s">
        <v>118</v>
      </c>
      <c r="D74" s="198"/>
      <c r="E74" s="198"/>
      <c r="F74" s="135" t="s">
        <v>25</v>
      </c>
      <c r="G74" s="136"/>
      <c r="H74" s="136"/>
      <c r="I74" s="136">
        <f>'SO1 1.04 Pol'!G1192</f>
        <v>0</v>
      </c>
      <c r="J74" s="133" t="str">
        <f>IF(I80=0,"",I74/I80*100)</f>
        <v/>
      </c>
    </row>
    <row r="75" spans="1:10" ht="36.75" customHeight="1" x14ac:dyDescent="0.2">
      <c r="A75" s="124"/>
      <c r="B75" s="129" t="s">
        <v>119</v>
      </c>
      <c r="C75" s="197" t="s">
        <v>120</v>
      </c>
      <c r="D75" s="198"/>
      <c r="E75" s="198"/>
      <c r="F75" s="135" t="s">
        <v>25</v>
      </c>
      <c r="G75" s="136"/>
      <c r="H75" s="136"/>
      <c r="I75" s="136">
        <f>'SO1 1.04 Pol'!G1201</f>
        <v>0</v>
      </c>
      <c r="J75" s="133" t="str">
        <f>IF(I80=0,"",I75/I80*100)</f>
        <v/>
      </c>
    </row>
    <row r="76" spans="1:10" ht="36.75" customHeight="1" x14ac:dyDescent="0.2">
      <c r="A76" s="124"/>
      <c r="B76" s="129" t="s">
        <v>121</v>
      </c>
      <c r="C76" s="197" t="s">
        <v>122</v>
      </c>
      <c r="D76" s="198"/>
      <c r="E76" s="198"/>
      <c r="F76" s="135" t="s">
        <v>26</v>
      </c>
      <c r="G76" s="136"/>
      <c r="H76" s="136"/>
      <c r="I76" s="136">
        <f>'SO1 1.04 Pol'!G1206</f>
        <v>0</v>
      </c>
      <c r="J76" s="133" t="str">
        <f>IF(I80=0,"",I76/I80*100)</f>
        <v/>
      </c>
    </row>
    <row r="77" spans="1:10" ht="36.75" customHeight="1" x14ac:dyDescent="0.2">
      <c r="A77" s="124"/>
      <c r="B77" s="129" t="s">
        <v>123</v>
      </c>
      <c r="C77" s="197" t="s">
        <v>124</v>
      </c>
      <c r="D77" s="198"/>
      <c r="E77" s="198"/>
      <c r="F77" s="135" t="s">
        <v>125</v>
      </c>
      <c r="G77" s="136"/>
      <c r="H77" s="136"/>
      <c r="I77" s="136">
        <f>'SO1 1.04 Pol'!G1209</f>
        <v>0</v>
      </c>
      <c r="J77" s="133" t="str">
        <f>IF(I80=0,"",I77/I80*100)</f>
        <v/>
      </c>
    </row>
    <row r="78" spans="1:10" ht="36.75" customHeight="1" x14ac:dyDescent="0.2">
      <c r="A78" s="124"/>
      <c r="B78" s="129" t="s">
        <v>126</v>
      </c>
      <c r="C78" s="197" t="s">
        <v>27</v>
      </c>
      <c r="D78" s="198"/>
      <c r="E78" s="198"/>
      <c r="F78" s="135" t="s">
        <v>126</v>
      </c>
      <c r="G78" s="136"/>
      <c r="H78" s="136"/>
      <c r="I78" s="136">
        <f>'SO1 1.04 Pol'!G1230</f>
        <v>0</v>
      </c>
      <c r="J78" s="133" t="str">
        <f>IF(I80=0,"",I78/I80*100)</f>
        <v/>
      </c>
    </row>
    <row r="79" spans="1:10" ht="36.75" customHeight="1" x14ac:dyDescent="0.2">
      <c r="A79" s="124"/>
      <c r="B79" s="129" t="s">
        <v>127</v>
      </c>
      <c r="C79" s="197" t="s">
        <v>28</v>
      </c>
      <c r="D79" s="198"/>
      <c r="E79" s="198"/>
      <c r="F79" s="135" t="s">
        <v>127</v>
      </c>
      <c r="G79" s="136"/>
      <c r="H79" s="136"/>
      <c r="I79" s="136">
        <f>'SO1 1.04 Pol'!G1235</f>
        <v>0</v>
      </c>
      <c r="J79" s="133" t="str">
        <f>IF(I80=0,"",I79/I80*100)</f>
        <v/>
      </c>
    </row>
    <row r="80" spans="1:10" ht="25.5" customHeight="1" x14ac:dyDescent="0.2">
      <c r="A80" s="125"/>
      <c r="B80" s="130" t="s">
        <v>1</v>
      </c>
      <c r="C80" s="131"/>
      <c r="D80" s="132"/>
      <c r="E80" s="132"/>
      <c r="F80" s="137"/>
      <c r="G80" s="138"/>
      <c r="H80" s="138"/>
      <c r="I80" s="138">
        <f>SUM(I51:I79)</f>
        <v>0</v>
      </c>
      <c r="J80" s="134">
        <f>SUM(J51:J79)</f>
        <v>0</v>
      </c>
    </row>
    <row r="81" spans="6:10" x14ac:dyDescent="0.2">
      <c r="F81" s="87"/>
      <c r="G81" s="87"/>
      <c r="H81" s="87"/>
      <c r="I81" s="87"/>
      <c r="J81" s="88"/>
    </row>
    <row r="82" spans="6:10" x14ac:dyDescent="0.2">
      <c r="F82" s="87"/>
      <c r="G82" s="87"/>
      <c r="H82" s="87"/>
      <c r="I82" s="87"/>
      <c r="J82" s="88"/>
    </row>
    <row r="83" spans="6:10" x14ac:dyDescent="0.2">
      <c r="F83" s="87"/>
      <c r="G83" s="87"/>
      <c r="H83" s="87"/>
      <c r="I83" s="87"/>
      <c r="J83" s="88"/>
    </row>
  </sheetData>
  <sheetProtection algorithmName="SHA-512" hashValue="wSqLJGLBx3nR9UrZwUQWqacMiz9K7F9u8kuM/5lnFs/AAsPHKNOkdfp1XRH604YCw/ss4iEbhWtPeJK49mVggA==" saltValue="DIeAsAll2zeDwlxC4uW2M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6:E76"/>
    <mergeCell ref="C77:E77"/>
    <mergeCell ref="C78:E78"/>
    <mergeCell ref="C79:E79"/>
    <mergeCell ref="C71:E71"/>
    <mergeCell ref="C72:E72"/>
    <mergeCell ref="C73:E73"/>
    <mergeCell ref="C74:E74"/>
    <mergeCell ref="C75:E7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49" t="s">
        <v>7</v>
      </c>
      <c r="B2" s="48"/>
      <c r="C2" s="251"/>
      <c r="D2" s="251"/>
      <c r="E2" s="251"/>
      <c r="F2" s="251"/>
      <c r="G2" s="252"/>
    </row>
    <row r="3" spans="1:7" ht="24.95" customHeight="1" x14ac:dyDescent="0.2">
      <c r="A3" s="49" t="s">
        <v>8</v>
      </c>
      <c r="B3" s="48"/>
      <c r="C3" s="251"/>
      <c r="D3" s="251"/>
      <c r="E3" s="251"/>
      <c r="F3" s="251"/>
      <c r="G3" s="252"/>
    </row>
    <row r="4" spans="1:7" ht="24.95" customHeight="1" x14ac:dyDescent="0.2">
      <c r="A4" s="49" t="s">
        <v>9</v>
      </c>
      <c r="B4" s="48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algorithmName="SHA-512" hashValue="9jJu9W4/h8lLfWC8Uh0D1T9xsMjeXIyZa1FzxLQLzx054xeIGLcg7nunqmmqp/V7nf3YLN3AX+WVLSfOM+C9SQ==" saltValue="q132FCzhFn8nzh6O43vxI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4B5AC-EB6C-43DD-A76C-BC1DDC31F191}">
  <sheetPr>
    <outlinePr summaryBelow="0"/>
  </sheetPr>
  <dimension ref="A1:BH5000"/>
  <sheetViews>
    <sheetView workbookViewId="0">
      <pane ySplit="7" topLeftCell="A703" activePane="bottomLeft" state="frozen"/>
      <selection pane="bottomLeft" activeCell="F724" sqref="F72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9" t="s">
        <v>128</v>
      </c>
      <c r="B1" s="259"/>
      <c r="C1" s="259"/>
      <c r="D1" s="259"/>
      <c r="E1" s="259"/>
      <c r="F1" s="259"/>
      <c r="G1" s="259"/>
      <c r="AG1" t="s">
        <v>129</v>
      </c>
    </row>
    <row r="2" spans="1:60" ht="24.95" customHeight="1" x14ac:dyDescent="0.2">
      <c r="A2" s="140" t="s">
        <v>7</v>
      </c>
      <c r="B2" s="48" t="s">
        <v>49</v>
      </c>
      <c r="C2" s="260" t="s">
        <v>50</v>
      </c>
      <c r="D2" s="261"/>
      <c r="E2" s="261"/>
      <c r="F2" s="261"/>
      <c r="G2" s="262"/>
      <c r="AG2" t="s">
        <v>130</v>
      </c>
    </row>
    <row r="3" spans="1:60" ht="24.95" customHeight="1" x14ac:dyDescent="0.2">
      <c r="A3" s="140" t="s">
        <v>8</v>
      </c>
      <c r="B3" s="48" t="s">
        <v>45</v>
      </c>
      <c r="C3" s="260" t="s">
        <v>46</v>
      </c>
      <c r="D3" s="261"/>
      <c r="E3" s="261"/>
      <c r="F3" s="261"/>
      <c r="G3" s="262"/>
      <c r="AC3" s="122" t="s">
        <v>130</v>
      </c>
      <c r="AG3" t="s">
        <v>131</v>
      </c>
    </row>
    <row r="4" spans="1:60" ht="24.95" customHeight="1" x14ac:dyDescent="0.2">
      <c r="A4" s="141" t="s">
        <v>9</v>
      </c>
      <c r="B4" s="142" t="s">
        <v>43</v>
      </c>
      <c r="C4" s="263" t="s">
        <v>44</v>
      </c>
      <c r="D4" s="264"/>
      <c r="E4" s="264"/>
      <c r="F4" s="264"/>
      <c r="G4" s="265"/>
      <c r="AG4" t="s">
        <v>132</v>
      </c>
    </row>
    <row r="5" spans="1:60" x14ac:dyDescent="0.2">
      <c r="D5" s="10"/>
    </row>
    <row r="6" spans="1:60" ht="38.25" x14ac:dyDescent="0.2">
      <c r="A6" s="144" t="s">
        <v>133</v>
      </c>
      <c r="B6" s="146" t="s">
        <v>134</v>
      </c>
      <c r="C6" s="146" t="s">
        <v>135</v>
      </c>
      <c r="D6" s="145" t="s">
        <v>136</v>
      </c>
      <c r="E6" s="144" t="s">
        <v>137</v>
      </c>
      <c r="F6" s="143" t="s">
        <v>138</v>
      </c>
      <c r="G6" s="144" t="s">
        <v>29</v>
      </c>
      <c r="H6" s="147" t="s">
        <v>30</v>
      </c>
      <c r="I6" s="147" t="s">
        <v>139</v>
      </c>
      <c r="J6" s="147" t="s">
        <v>31</v>
      </c>
      <c r="K6" s="147" t="s">
        <v>140</v>
      </c>
      <c r="L6" s="147" t="s">
        <v>141</v>
      </c>
      <c r="M6" s="147" t="s">
        <v>142</v>
      </c>
      <c r="N6" s="147" t="s">
        <v>143</v>
      </c>
      <c r="O6" s="147" t="s">
        <v>144</v>
      </c>
      <c r="P6" s="147" t="s">
        <v>145</v>
      </c>
      <c r="Q6" s="147" t="s">
        <v>146</v>
      </c>
      <c r="R6" s="147" t="s">
        <v>147</v>
      </c>
      <c r="S6" s="147" t="s">
        <v>148</v>
      </c>
      <c r="T6" s="147" t="s">
        <v>149</v>
      </c>
      <c r="U6" s="147" t="s">
        <v>150</v>
      </c>
      <c r="V6" s="147" t="s">
        <v>151</v>
      </c>
      <c r="W6" s="147" t="s">
        <v>152</v>
      </c>
      <c r="X6" s="147" t="s">
        <v>153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5" t="s">
        <v>154</v>
      </c>
      <c r="B8" s="166" t="s">
        <v>71</v>
      </c>
      <c r="C8" s="187" t="s">
        <v>72</v>
      </c>
      <c r="D8" s="167"/>
      <c r="E8" s="168"/>
      <c r="F8" s="169"/>
      <c r="G8" s="169">
        <f>SUMIF(AG9:AG12,"&lt;&gt;NOR",G9:G12)</f>
        <v>0</v>
      </c>
      <c r="H8" s="169"/>
      <c r="I8" s="169">
        <f>SUM(I9:I12)</f>
        <v>0</v>
      </c>
      <c r="J8" s="169"/>
      <c r="K8" s="169">
        <f>SUM(K9:K12)</f>
        <v>0</v>
      </c>
      <c r="L8" s="169"/>
      <c r="M8" s="169">
        <f>SUM(M9:M12)</f>
        <v>0</v>
      </c>
      <c r="N8" s="169"/>
      <c r="O8" s="169">
        <f>SUM(O9:O12)</f>
        <v>0</v>
      </c>
      <c r="P8" s="169"/>
      <c r="Q8" s="169">
        <f>SUM(Q9:Q12)</f>
        <v>0</v>
      </c>
      <c r="R8" s="169"/>
      <c r="S8" s="169"/>
      <c r="T8" s="170"/>
      <c r="U8" s="164"/>
      <c r="V8" s="164">
        <f>SUM(V9:V12)</f>
        <v>0</v>
      </c>
      <c r="W8" s="164"/>
      <c r="X8" s="164"/>
      <c r="AG8" t="s">
        <v>155</v>
      </c>
    </row>
    <row r="9" spans="1:60" outlineLevel="1" x14ac:dyDescent="0.2">
      <c r="A9" s="171">
        <v>1</v>
      </c>
      <c r="B9" s="172" t="s">
        <v>156</v>
      </c>
      <c r="C9" s="188" t="s">
        <v>157</v>
      </c>
      <c r="D9" s="173" t="s">
        <v>158</v>
      </c>
      <c r="E9" s="174">
        <v>163.24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3.0000000000000001E-5</v>
      </c>
      <c r="O9" s="176">
        <f>ROUND(E9*N9,2)</f>
        <v>0</v>
      </c>
      <c r="P9" s="176">
        <v>0</v>
      </c>
      <c r="Q9" s="176">
        <f>ROUND(E9*P9,2)</f>
        <v>0</v>
      </c>
      <c r="R9" s="176" t="s">
        <v>159</v>
      </c>
      <c r="S9" s="176" t="s">
        <v>160</v>
      </c>
      <c r="T9" s="177" t="s">
        <v>160</v>
      </c>
      <c r="U9" s="157">
        <v>0</v>
      </c>
      <c r="V9" s="157">
        <f>ROUND(E9*U9,2)</f>
        <v>0</v>
      </c>
      <c r="W9" s="157"/>
      <c r="X9" s="157" t="s">
        <v>161</v>
      </c>
      <c r="Y9" s="148"/>
      <c r="Z9" s="148"/>
      <c r="AA9" s="148"/>
      <c r="AB9" s="148"/>
      <c r="AC9" s="148"/>
      <c r="AD9" s="148"/>
      <c r="AE9" s="148"/>
      <c r="AF9" s="148"/>
      <c r="AG9" s="148" t="s">
        <v>162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9" t="s">
        <v>163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164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9" t="s">
        <v>165</v>
      </c>
      <c r="D11" s="158"/>
      <c r="E11" s="159">
        <v>113.24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164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9" t="s">
        <v>166</v>
      </c>
      <c r="D12" s="158"/>
      <c r="E12" s="159">
        <v>50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164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5" t="s">
        <v>154</v>
      </c>
      <c r="B13" s="166" t="s">
        <v>73</v>
      </c>
      <c r="C13" s="187" t="s">
        <v>74</v>
      </c>
      <c r="D13" s="167"/>
      <c r="E13" s="168"/>
      <c r="F13" s="169"/>
      <c r="G13" s="169">
        <f>SUMIF(AG14:AG71,"&lt;&gt;NOR",G14:G71)</f>
        <v>0</v>
      </c>
      <c r="H13" s="169"/>
      <c r="I13" s="169">
        <f>SUM(I14:I71)</f>
        <v>0</v>
      </c>
      <c r="J13" s="169"/>
      <c r="K13" s="169">
        <f>SUM(K14:K71)</f>
        <v>0</v>
      </c>
      <c r="L13" s="169"/>
      <c r="M13" s="169">
        <f>SUM(M14:M71)</f>
        <v>0</v>
      </c>
      <c r="N13" s="169"/>
      <c r="O13" s="169">
        <f>SUM(O14:O71)</f>
        <v>6.7299999999999995</v>
      </c>
      <c r="P13" s="169"/>
      <c r="Q13" s="169">
        <f>SUM(Q14:Q71)</f>
        <v>0</v>
      </c>
      <c r="R13" s="169"/>
      <c r="S13" s="169"/>
      <c r="T13" s="170"/>
      <c r="U13" s="164"/>
      <c r="V13" s="164">
        <f>SUM(V14:V71)</f>
        <v>283.15999999999997</v>
      </c>
      <c r="W13" s="164"/>
      <c r="X13" s="164"/>
      <c r="AG13" t="s">
        <v>155</v>
      </c>
    </row>
    <row r="14" spans="1:60" ht="22.5" outlineLevel="1" x14ac:dyDescent="0.2">
      <c r="A14" s="171">
        <v>2</v>
      </c>
      <c r="B14" s="172" t="s">
        <v>167</v>
      </c>
      <c r="C14" s="188" t="s">
        <v>168</v>
      </c>
      <c r="D14" s="173" t="s">
        <v>158</v>
      </c>
      <c r="E14" s="174">
        <v>10.135999999999999</v>
      </c>
      <c r="F14" s="175"/>
      <c r="G14" s="176">
        <f>ROUND(E14*F14,2)</f>
        <v>0</v>
      </c>
      <c r="H14" s="175"/>
      <c r="I14" s="176">
        <f>ROUND(E14*H14,2)</f>
        <v>0</v>
      </c>
      <c r="J14" s="175"/>
      <c r="K14" s="176">
        <f>ROUND(E14*J14,2)</f>
        <v>0</v>
      </c>
      <c r="L14" s="176">
        <v>21</v>
      </c>
      <c r="M14" s="176">
        <f>G14*(1+L14/100)</f>
        <v>0</v>
      </c>
      <c r="N14" s="176">
        <v>0.11928</v>
      </c>
      <c r="O14" s="176">
        <f>ROUND(E14*N14,2)</f>
        <v>1.21</v>
      </c>
      <c r="P14" s="176">
        <v>0</v>
      </c>
      <c r="Q14" s="176">
        <f>ROUND(E14*P14,2)</f>
        <v>0</v>
      </c>
      <c r="R14" s="176" t="s">
        <v>169</v>
      </c>
      <c r="S14" s="176" t="s">
        <v>160</v>
      </c>
      <c r="T14" s="177" t="s">
        <v>160</v>
      </c>
      <c r="U14" s="157">
        <v>0.84</v>
      </c>
      <c r="V14" s="157">
        <f>ROUND(E14*U14,2)</f>
        <v>8.51</v>
      </c>
      <c r="W14" s="157"/>
      <c r="X14" s="157" t="s">
        <v>170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171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9" t="s">
        <v>172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164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9" t="s">
        <v>173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164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9" t="s">
        <v>174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164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9" t="s">
        <v>175</v>
      </c>
      <c r="D18" s="158"/>
      <c r="E18" s="159">
        <v>14.08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164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9" t="s">
        <v>176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164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9" t="s">
        <v>177</v>
      </c>
      <c r="D20" s="158"/>
      <c r="E20" s="159">
        <v>-3.944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164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33.75" outlineLevel="1" x14ac:dyDescent="0.2">
      <c r="A21" s="171">
        <v>3</v>
      </c>
      <c r="B21" s="172" t="s">
        <v>178</v>
      </c>
      <c r="C21" s="188" t="s">
        <v>179</v>
      </c>
      <c r="D21" s="173" t="s">
        <v>158</v>
      </c>
      <c r="E21" s="174">
        <v>46.087000000000003</v>
      </c>
      <c r="F21" s="175"/>
      <c r="G21" s="176">
        <f>ROUND(E21*F21,2)</f>
        <v>0</v>
      </c>
      <c r="H21" s="175"/>
      <c r="I21" s="176">
        <f>ROUND(E21*H21,2)</f>
        <v>0</v>
      </c>
      <c r="J21" s="175"/>
      <c r="K21" s="176">
        <f>ROUND(E21*J21,2)</f>
        <v>0</v>
      </c>
      <c r="L21" s="176">
        <v>21</v>
      </c>
      <c r="M21" s="176">
        <f>G21*(1+L21/100)</f>
        <v>0</v>
      </c>
      <c r="N21" s="176">
        <v>2.9190000000000001E-2</v>
      </c>
      <c r="O21" s="176">
        <f>ROUND(E21*N21,2)</f>
        <v>1.35</v>
      </c>
      <c r="P21" s="176">
        <v>0</v>
      </c>
      <c r="Q21" s="176">
        <f>ROUND(E21*P21,2)</f>
        <v>0</v>
      </c>
      <c r="R21" s="176" t="s">
        <v>169</v>
      </c>
      <c r="S21" s="176" t="s">
        <v>160</v>
      </c>
      <c r="T21" s="177" t="s">
        <v>160</v>
      </c>
      <c r="U21" s="157">
        <v>0.95</v>
      </c>
      <c r="V21" s="157">
        <f>ROUND(E21*U21,2)</f>
        <v>43.78</v>
      </c>
      <c r="W21" s="157"/>
      <c r="X21" s="157" t="s">
        <v>170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171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253" t="s">
        <v>1105</v>
      </c>
      <c r="D22" s="254"/>
      <c r="E22" s="254"/>
      <c r="F22" s="254"/>
      <c r="G22" s="254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180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257" t="s">
        <v>181</v>
      </c>
      <c r="D23" s="258"/>
      <c r="E23" s="258"/>
      <c r="F23" s="258"/>
      <c r="G23" s="258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180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257" t="s">
        <v>182</v>
      </c>
      <c r="D24" s="258"/>
      <c r="E24" s="258"/>
      <c r="F24" s="258"/>
      <c r="G24" s="258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180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257" t="s">
        <v>183</v>
      </c>
      <c r="D25" s="258"/>
      <c r="E25" s="258"/>
      <c r="F25" s="258"/>
      <c r="G25" s="258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180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78" t="str">
        <f>C25</f>
        <v>- standardního tmelení Q2, to je: základní tmelení Q1+ dodatečné tmelení (tmelení najemno) a případné přebroušení.</v>
      </c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9" t="s">
        <v>184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164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9" t="s">
        <v>185</v>
      </c>
      <c r="D27" s="158"/>
      <c r="E27" s="159">
        <v>20.722000000000001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164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9" t="s">
        <v>186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164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9" t="s">
        <v>187</v>
      </c>
      <c r="D29" s="158"/>
      <c r="E29" s="159">
        <v>9.6649999999999991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164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9" t="s">
        <v>188</v>
      </c>
      <c r="D30" s="158"/>
      <c r="E30" s="159">
        <v>15.7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164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71">
        <v>4</v>
      </c>
      <c r="B31" s="172" t="s">
        <v>189</v>
      </c>
      <c r="C31" s="188" t="s">
        <v>190</v>
      </c>
      <c r="D31" s="173" t="s">
        <v>158</v>
      </c>
      <c r="E31" s="174">
        <v>166.51824999999999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76">
        <v>1.9730000000000001E-2</v>
      </c>
      <c r="O31" s="176">
        <f>ROUND(E31*N31,2)</f>
        <v>3.29</v>
      </c>
      <c r="P31" s="176">
        <v>0</v>
      </c>
      <c r="Q31" s="176">
        <f>ROUND(E31*P31,2)</f>
        <v>0</v>
      </c>
      <c r="R31" s="176" t="s">
        <v>169</v>
      </c>
      <c r="S31" s="176" t="s">
        <v>160</v>
      </c>
      <c r="T31" s="177" t="s">
        <v>160</v>
      </c>
      <c r="U31" s="157">
        <v>1.24</v>
      </c>
      <c r="V31" s="157">
        <f>ROUND(E31*U31,2)</f>
        <v>206.48</v>
      </c>
      <c r="W31" s="157"/>
      <c r="X31" s="157" t="s">
        <v>170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171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255" t="s">
        <v>191</v>
      </c>
      <c r="D32" s="256"/>
      <c r="E32" s="256"/>
      <c r="F32" s="256"/>
      <c r="G32" s="256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192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9" t="s">
        <v>186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164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9" t="s">
        <v>193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164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9" t="s">
        <v>194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164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9" t="s">
        <v>195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164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9" t="s">
        <v>172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164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9" t="s">
        <v>196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164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9" t="s">
        <v>197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164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9" t="s">
        <v>198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164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9" t="s">
        <v>199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164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9" t="s">
        <v>200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164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9" t="s">
        <v>201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164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9" t="s">
        <v>202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164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9" t="s">
        <v>203</v>
      </c>
      <c r="D45" s="158"/>
      <c r="E45" s="159">
        <v>38.143999999999998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164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9" t="s">
        <v>204</v>
      </c>
      <c r="D46" s="158"/>
      <c r="E46" s="159">
        <v>71.855249999999998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164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9" t="s">
        <v>205</v>
      </c>
      <c r="D47" s="158"/>
      <c r="E47" s="159">
        <v>38.143999999999998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164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9" t="s">
        <v>206</v>
      </c>
      <c r="D48" s="158"/>
      <c r="E48" s="159">
        <v>77.16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164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55"/>
      <c r="B49" s="156"/>
      <c r="C49" s="189" t="s">
        <v>207</v>
      </c>
      <c r="D49" s="158"/>
      <c r="E49" s="159">
        <v>-22.945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164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9" t="s">
        <v>208</v>
      </c>
      <c r="D50" s="158"/>
      <c r="E50" s="159">
        <v>-35.840000000000003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164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1">
        <v>5</v>
      </c>
      <c r="B51" s="172" t="s">
        <v>209</v>
      </c>
      <c r="C51" s="188" t="s">
        <v>210</v>
      </c>
      <c r="D51" s="173" t="s">
        <v>158</v>
      </c>
      <c r="E51" s="174">
        <v>17.649999999999999</v>
      </c>
      <c r="F51" s="175"/>
      <c r="G51" s="176">
        <f>ROUND(E51*F51,2)</f>
        <v>0</v>
      </c>
      <c r="H51" s="175"/>
      <c r="I51" s="176">
        <f>ROUND(E51*H51,2)</f>
        <v>0</v>
      </c>
      <c r="J51" s="175"/>
      <c r="K51" s="176">
        <f>ROUND(E51*J51,2)</f>
        <v>0</v>
      </c>
      <c r="L51" s="176">
        <v>21</v>
      </c>
      <c r="M51" s="176">
        <f>G51*(1+L51/100)</f>
        <v>0</v>
      </c>
      <c r="N51" s="176">
        <v>1.6250000000000001E-2</v>
      </c>
      <c r="O51" s="176">
        <f>ROUND(E51*N51,2)</f>
        <v>0.28999999999999998</v>
      </c>
      <c r="P51" s="176">
        <v>0</v>
      </c>
      <c r="Q51" s="176">
        <f>ROUND(E51*P51,2)</f>
        <v>0</v>
      </c>
      <c r="R51" s="176" t="s">
        <v>169</v>
      </c>
      <c r="S51" s="176" t="s">
        <v>160</v>
      </c>
      <c r="T51" s="177" t="s">
        <v>160</v>
      </c>
      <c r="U51" s="157">
        <v>1.02</v>
      </c>
      <c r="V51" s="157">
        <f>ROUND(E51*U51,2)</f>
        <v>18</v>
      </c>
      <c r="W51" s="157"/>
      <c r="X51" s="157" t="s">
        <v>170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171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255" t="s">
        <v>211</v>
      </c>
      <c r="D52" s="256"/>
      <c r="E52" s="256"/>
      <c r="F52" s="256"/>
      <c r="G52" s="256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192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9" t="s">
        <v>186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164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9" t="s">
        <v>193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164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9" t="s">
        <v>194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164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9" t="s">
        <v>195</v>
      </c>
      <c r="D56" s="158"/>
      <c r="E56" s="159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164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9" t="s">
        <v>172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164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9" t="s">
        <v>196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164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9" t="s">
        <v>197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164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9" t="s">
        <v>198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164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9" t="s">
        <v>199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164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55"/>
      <c r="B62" s="156"/>
      <c r="C62" s="189" t="s">
        <v>212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164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9" t="s">
        <v>201</v>
      </c>
      <c r="D63" s="158"/>
      <c r="E63" s="159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164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9" t="s">
        <v>202</v>
      </c>
      <c r="D64" s="158"/>
      <c r="E64" s="159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164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9" t="s">
        <v>213</v>
      </c>
      <c r="D65" s="158"/>
      <c r="E65" s="159">
        <v>17.649999999999999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164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1">
        <v>6</v>
      </c>
      <c r="B66" s="172" t="s">
        <v>214</v>
      </c>
      <c r="C66" s="188" t="s">
        <v>215</v>
      </c>
      <c r="D66" s="173" t="s">
        <v>158</v>
      </c>
      <c r="E66" s="174">
        <v>184.16825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76">
        <v>1.81E-3</v>
      </c>
      <c r="O66" s="176">
        <f>ROUND(E66*N66,2)</f>
        <v>0.33</v>
      </c>
      <c r="P66" s="176">
        <v>0</v>
      </c>
      <c r="Q66" s="176">
        <f>ROUND(E66*P66,2)</f>
        <v>0</v>
      </c>
      <c r="R66" s="176" t="s">
        <v>169</v>
      </c>
      <c r="S66" s="176" t="s">
        <v>160</v>
      </c>
      <c r="T66" s="177" t="s">
        <v>160</v>
      </c>
      <c r="U66" s="157">
        <v>0.02</v>
      </c>
      <c r="V66" s="157">
        <f>ROUND(E66*U66,2)</f>
        <v>3.68</v>
      </c>
      <c r="W66" s="157"/>
      <c r="X66" s="157" t="s">
        <v>170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171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9" t="s">
        <v>216</v>
      </c>
      <c r="D67" s="158"/>
      <c r="E67" s="159">
        <v>166.51824999999999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164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9" t="s">
        <v>217</v>
      </c>
      <c r="D68" s="158"/>
      <c r="E68" s="159">
        <v>17.649999999999999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164</v>
      </c>
      <c r="AH68" s="148">
        <v>5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1">
        <v>7</v>
      </c>
      <c r="B69" s="172" t="s">
        <v>218</v>
      </c>
      <c r="C69" s="188" t="s">
        <v>219</v>
      </c>
      <c r="D69" s="173" t="s">
        <v>158</v>
      </c>
      <c r="E69" s="174">
        <v>3.3</v>
      </c>
      <c r="F69" s="175"/>
      <c r="G69" s="176">
        <f>ROUND(E69*F69,2)</f>
        <v>0</v>
      </c>
      <c r="H69" s="175"/>
      <c r="I69" s="176">
        <f>ROUND(E69*H69,2)</f>
        <v>0</v>
      </c>
      <c r="J69" s="175"/>
      <c r="K69" s="176">
        <f>ROUND(E69*J69,2)</f>
        <v>0</v>
      </c>
      <c r="L69" s="176">
        <v>21</v>
      </c>
      <c r="M69" s="176">
        <f>G69*(1+L69/100)</f>
        <v>0</v>
      </c>
      <c r="N69" s="176">
        <v>7.7579999999999996E-2</v>
      </c>
      <c r="O69" s="176">
        <f>ROUND(E69*N69,2)</f>
        <v>0.26</v>
      </c>
      <c r="P69" s="176">
        <v>0</v>
      </c>
      <c r="Q69" s="176">
        <f>ROUND(E69*P69,2)</f>
        <v>0</v>
      </c>
      <c r="R69" s="176"/>
      <c r="S69" s="176" t="s">
        <v>220</v>
      </c>
      <c r="T69" s="177" t="s">
        <v>221</v>
      </c>
      <c r="U69" s="157">
        <v>0.82</v>
      </c>
      <c r="V69" s="157">
        <f>ROUND(E69*U69,2)</f>
        <v>2.71</v>
      </c>
      <c r="W69" s="157"/>
      <c r="X69" s="157" t="s">
        <v>170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171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9" t="s">
        <v>222</v>
      </c>
      <c r="D70" s="158"/>
      <c r="E70" s="159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164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9" t="s">
        <v>223</v>
      </c>
      <c r="D71" s="158"/>
      <c r="E71" s="159">
        <v>3.3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164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x14ac:dyDescent="0.2">
      <c r="A72" s="165" t="s">
        <v>154</v>
      </c>
      <c r="B72" s="166" t="s">
        <v>75</v>
      </c>
      <c r="C72" s="187" t="s">
        <v>76</v>
      </c>
      <c r="D72" s="167"/>
      <c r="E72" s="168"/>
      <c r="F72" s="169"/>
      <c r="G72" s="169">
        <f>SUMIF(AG73:AG77,"&lt;&gt;NOR",G73:G77)</f>
        <v>0</v>
      </c>
      <c r="H72" s="169"/>
      <c r="I72" s="169">
        <f>SUM(I73:I77)</f>
        <v>0</v>
      </c>
      <c r="J72" s="169"/>
      <c r="K72" s="169">
        <f>SUM(K73:K77)</f>
        <v>0</v>
      </c>
      <c r="L72" s="169"/>
      <c r="M72" s="169">
        <f>SUM(M73:M77)</f>
        <v>0</v>
      </c>
      <c r="N72" s="169"/>
      <c r="O72" s="169">
        <f>SUM(O73:O77)</f>
        <v>0.3</v>
      </c>
      <c r="P72" s="169"/>
      <c r="Q72" s="169">
        <f>SUM(Q73:Q77)</f>
        <v>0</v>
      </c>
      <c r="R72" s="169"/>
      <c r="S72" s="169"/>
      <c r="T72" s="170"/>
      <c r="U72" s="164"/>
      <c r="V72" s="164">
        <f>SUM(V73:V77)</f>
        <v>4.21</v>
      </c>
      <c r="W72" s="164"/>
      <c r="X72" s="164"/>
      <c r="AG72" t="s">
        <v>155</v>
      </c>
    </row>
    <row r="73" spans="1:60" outlineLevel="1" x14ac:dyDescent="0.2">
      <c r="A73" s="171">
        <v>8</v>
      </c>
      <c r="B73" s="172" t="s">
        <v>224</v>
      </c>
      <c r="C73" s="188" t="s">
        <v>225</v>
      </c>
      <c r="D73" s="173" t="s">
        <v>226</v>
      </c>
      <c r="E73" s="174">
        <v>0.27257999999999999</v>
      </c>
      <c r="F73" s="175"/>
      <c r="G73" s="176">
        <f>ROUND(E73*F73,2)</f>
        <v>0</v>
      </c>
      <c r="H73" s="175"/>
      <c r="I73" s="176">
        <f>ROUND(E73*H73,2)</f>
        <v>0</v>
      </c>
      <c r="J73" s="175"/>
      <c r="K73" s="176">
        <f>ROUND(E73*J73,2)</f>
        <v>0</v>
      </c>
      <c r="L73" s="176">
        <v>21</v>
      </c>
      <c r="M73" s="176">
        <f>G73*(1+L73/100)</f>
        <v>0</v>
      </c>
      <c r="N73" s="176">
        <v>1.09188</v>
      </c>
      <c r="O73" s="176">
        <f>ROUND(E73*N73,2)</f>
        <v>0.3</v>
      </c>
      <c r="P73" s="176">
        <v>0</v>
      </c>
      <c r="Q73" s="176">
        <f>ROUND(E73*P73,2)</f>
        <v>0</v>
      </c>
      <c r="R73" s="176" t="s">
        <v>169</v>
      </c>
      <c r="S73" s="176" t="s">
        <v>160</v>
      </c>
      <c r="T73" s="177" t="s">
        <v>160</v>
      </c>
      <c r="U73" s="157">
        <v>15.43</v>
      </c>
      <c r="V73" s="157">
        <f>ROUND(E73*U73,2)</f>
        <v>4.21</v>
      </c>
      <c r="W73" s="157"/>
      <c r="X73" s="157" t="s">
        <v>170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171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255" t="s">
        <v>227</v>
      </c>
      <c r="D74" s="256"/>
      <c r="E74" s="256"/>
      <c r="F74" s="256"/>
      <c r="G74" s="256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192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9" t="s">
        <v>222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164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9" t="s">
        <v>228</v>
      </c>
      <c r="D76" s="158"/>
      <c r="E76" s="159">
        <v>0.27257999999999999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164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9">
        <v>9</v>
      </c>
      <c r="B77" s="180" t="s">
        <v>229</v>
      </c>
      <c r="C77" s="190" t="s">
        <v>230</v>
      </c>
      <c r="D77" s="181" t="s">
        <v>231</v>
      </c>
      <c r="E77" s="182">
        <v>1</v>
      </c>
      <c r="F77" s="183"/>
      <c r="G77" s="184">
        <f>ROUND(E77*F77,2)</f>
        <v>0</v>
      </c>
      <c r="H77" s="183"/>
      <c r="I77" s="184">
        <f>ROUND(E77*H77,2)</f>
        <v>0</v>
      </c>
      <c r="J77" s="183"/>
      <c r="K77" s="184">
        <f>ROUND(E77*J77,2)</f>
        <v>0</v>
      </c>
      <c r="L77" s="184">
        <v>21</v>
      </c>
      <c r="M77" s="184">
        <f>G77*(1+L77/100)</f>
        <v>0</v>
      </c>
      <c r="N77" s="184">
        <v>0</v>
      </c>
      <c r="O77" s="184">
        <f>ROUND(E77*N77,2)</f>
        <v>0</v>
      </c>
      <c r="P77" s="184">
        <v>0</v>
      </c>
      <c r="Q77" s="184">
        <f>ROUND(E77*P77,2)</f>
        <v>0</v>
      </c>
      <c r="R77" s="184"/>
      <c r="S77" s="184" t="s">
        <v>220</v>
      </c>
      <c r="T77" s="185" t="s">
        <v>232</v>
      </c>
      <c r="U77" s="157">
        <v>0</v>
      </c>
      <c r="V77" s="157">
        <f>ROUND(E77*U77,2)</f>
        <v>0</v>
      </c>
      <c r="W77" s="157"/>
      <c r="X77" s="157" t="s">
        <v>170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171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65" t="s">
        <v>154</v>
      </c>
      <c r="B78" s="166" t="s">
        <v>77</v>
      </c>
      <c r="C78" s="187" t="s">
        <v>78</v>
      </c>
      <c r="D78" s="167"/>
      <c r="E78" s="168"/>
      <c r="F78" s="169"/>
      <c r="G78" s="169">
        <f>SUMIF(AG79:AG188,"&lt;&gt;NOR",G79:G188)</f>
        <v>0</v>
      </c>
      <c r="H78" s="169"/>
      <c r="I78" s="169">
        <f>SUM(I79:I188)</f>
        <v>0</v>
      </c>
      <c r="J78" s="169"/>
      <c r="K78" s="169">
        <f>SUM(K79:K188)</f>
        <v>0</v>
      </c>
      <c r="L78" s="169"/>
      <c r="M78" s="169">
        <f>SUM(M79:M188)</f>
        <v>0</v>
      </c>
      <c r="N78" s="169"/>
      <c r="O78" s="169">
        <f>SUM(O79:O188)</f>
        <v>3.38</v>
      </c>
      <c r="P78" s="169"/>
      <c r="Q78" s="169">
        <f>SUM(Q79:Q188)</f>
        <v>0</v>
      </c>
      <c r="R78" s="169"/>
      <c r="S78" s="169"/>
      <c r="T78" s="170"/>
      <c r="U78" s="164"/>
      <c r="V78" s="164">
        <f>SUM(V79:V188)</f>
        <v>297.85000000000002</v>
      </c>
      <c r="W78" s="164"/>
      <c r="X78" s="164"/>
      <c r="AG78" t="s">
        <v>155</v>
      </c>
    </row>
    <row r="79" spans="1:60" outlineLevel="1" x14ac:dyDescent="0.2">
      <c r="A79" s="171">
        <v>10</v>
      </c>
      <c r="B79" s="172" t="s">
        <v>233</v>
      </c>
      <c r="C79" s="188" t="s">
        <v>234</v>
      </c>
      <c r="D79" s="173" t="s">
        <v>158</v>
      </c>
      <c r="E79" s="174">
        <v>106.05200000000001</v>
      </c>
      <c r="F79" s="175"/>
      <c r="G79" s="176">
        <f>ROUND(E79*F79,2)</f>
        <v>0</v>
      </c>
      <c r="H79" s="175"/>
      <c r="I79" s="176">
        <f>ROUND(E79*H79,2)</f>
        <v>0</v>
      </c>
      <c r="J79" s="175"/>
      <c r="K79" s="176">
        <f>ROUND(E79*J79,2)</f>
        <v>0</v>
      </c>
      <c r="L79" s="176">
        <v>21</v>
      </c>
      <c r="M79" s="176">
        <f>G79*(1+L79/100)</f>
        <v>0</v>
      </c>
      <c r="N79" s="176">
        <v>2.8400000000000001E-3</v>
      </c>
      <c r="O79" s="176">
        <f>ROUND(E79*N79,2)</f>
        <v>0.3</v>
      </c>
      <c r="P79" s="176">
        <v>0</v>
      </c>
      <c r="Q79" s="176">
        <f>ROUND(E79*P79,2)</f>
        <v>0</v>
      </c>
      <c r="R79" s="176" t="s">
        <v>169</v>
      </c>
      <c r="S79" s="176" t="s">
        <v>160</v>
      </c>
      <c r="T79" s="177" t="s">
        <v>160</v>
      </c>
      <c r="U79" s="157">
        <v>0.24</v>
      </c>
      <c r="V79" s="157">
        <f>ROUND(E79*U79,2)</f>
        <v>25.45</v>
      </c>
      <c r="W79" s="157"/>
      <c r="X79" s="157" t="s">
        <v>170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171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255" t="s">
        <v>235</v>
      </c>
      <c r="D80" s="256"/>
      <c r="E80" s="256"/>
      <c r="F80" s="256"/>
      <c r="G80" s="256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192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9" t="s">
        <v>172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164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9" t="s">
        <v>173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164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9" t="s">
        <v>174</v>
      </c>
      <c r="D83" s="158"/>
      <c r="E83" s="159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164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9" t="s">
        <v>236</v>
      </c>
      <c r="D84" s="158"/>
      <c r="E84" s="159">
        <v>10.135999999999999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164</v>
      </c>
      <c r="AH84" s="148">
        <v>5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1" t="s">
        <v>237</v>
      </c>
      <c r="D85" s="160"/>
      <c r="E85" s="161">
        <v>10.135999999999999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164</v>
      </c>
      <c r="AH85" s="148">
        <v>1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9" t="s">
        <v>238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164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9" t="s">
        <v>239</v>
      </c>
      <c r="D87" s="158"/>
      <c r="E87" s="159">
        <v>95.915999999999997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164</v>
      </c>
      <c r="AH87" s="148">
        <v>5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91" t="s">
        <v>237</v>
      </c>
      <c r="D88" s="160"/>
      <c r="E88" s="161">
        <v>95.915999999999997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164</v>
      </c>
      <c r="AH88" s="148">
        <v>1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1">
        <v>11</v>
      </c>
      <c r="B89" s="172" t="s">
        <v>240</v>
      </c>
      <c r="C89" s="188" t="s">
        <v>241</v>
      </c>
      <c r="D89" s="173" t="s">
        <v>158</v>
      </c>
      <c r="E89" s="174">
        <v>363.74700000000001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76">
        <v>4.0000000000000003E-5</v>
      </c>
      <c r="O89" s="176">
        <f>ROUND(E89*N89,2)</f>
        <v>0.01</v>
      </c>
      <c r="P89" s="176">
        <v>0</v>
      </c>
      <c r="Q89" s="176">
        <f>ROUND(E89*P89,2)</f>
        <v>0</v>
      </c>
      <c r="R89" s="176" t="s">
        <v>169</v>
      </c>
      <c r="S89" s="176" t="s">
        <v>160</v>
      </c>
      <c r="T89" s="177" t="s">
        <v>160</v>
      </c>
      <c r="U89" s="157">
        <v>0.08</v>
      </c>
      <c r="V89" s="157">
        <f>ROUND(E89*U89,2)</f>
        <v>29.1</v>
      </c>
      <c r="W89" s="157"/>
      <c r="X89" s="157" t="s">
        <v>170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171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 x14ac:dyDescent="0.2">
      <c r="A90" s="155"/>
      <c r="B90" s="156"/>
      <c r="C90" s="255" t="s">
        <v>242</v>
      </c>
      <c r="D90" s="256"/>
      <c r="E90" s="256"/>
      <c r="F90" s="256"/>
      <c r="G90" s="256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192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78" t="str">
        <f>C90</f>
        <v>které se zřizují před úpravami povrchu, a obalení osazených dveřních zárubní před znečištěním při úpravách povrchu nástřikem plastických maltovin včetně pozdějšího odkrytí,</v>
      </c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9" t="s">
        <v>163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164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9" t="s">
        <v>243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164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9" t="s">
        <v>244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164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9" t="s">
        <v>184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164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9" t="s">
        <v>245</v>
      </c>
      <c r="D95" s="158"/>
      <c r="E95" s="159">
        <v>0.12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164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9" t="s">
        <v>246</v>
      </c>
      <c r="D96" s="158"/>
      <c r="E96" s="159">
        <v>0.18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164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9" t="s">
        <v>247</v>
      </c>
      <c r="D97" s="158"/>
      <c r="E97" s="159">
        <v>0.58499999999999996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164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9" t="s">
        <v>248</v>
      </c>
      <c r="D98" s="158"/>
      <c r="E98" s="159">
        <v>1.155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164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9" t="s">
        <v>249</v>
      </c>
      <c r="D99" s="158"/>
      <c r="E99" s="159">
        <v>0.6825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164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9" t="s">
        <v>250</v>
      </c>
      <c r="D100" s="158"/>
      <c r="E100" s="159">
        <v>1.0349999999999999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164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9" t="s">
        <v>251</v>
      </c>
      <c r="D101" s="158"/>
      <c r="E101" s="159">
        <v>0.25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164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9" t="s">
        <v>252</v>
      </c>
      <c r="D102" s="158"/>
      <c r="E102" s="159">
        <v>7.59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164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9" t="s">
        <v>253</v>
      </c>
      <c r="D103" s="158"/>
      <c r="E103" s="159">
        <v>1.7124999999999999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164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9" t="s">
        <v>254</v>
      </c>
      <c r="D104" s="158"/>
      <c r="E104" s="159">
        <v>0.8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164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9" t="s">
        <v>255</v>
      </c>
      <c r="D105" s="158"/>
      <c r="E105" s="159">
        <v>1.3049999999999999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164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9" t="s">
        <v>256</v>
      </c>
      <c r="D106" s="158"/>
      <c r="E106" s="159">
        <v>3.84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164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9" t="s">
        <v>257</v>
      </c>
      <c r="D107" s="158"/>
      <c r="E107" s="159">
        <v>4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164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9" t="s">
        <v>258</v>
      </c>
      <c r="D108" s="158"/>
      <c r="E108" s="159">
        <v>0.60499999999999998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164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9" t="s">
        <v>259</v>
      </c>
      <c r="D109" s="158"/>
      <c r="E109" s="159">
        <v>1.6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164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9" t="s">
        <v>260</v>
      </c>
      <c r="D110" s="158"/>
      <c r="E110" s="159">
        <v>1.032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164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9" t="s">
        <v>261</v>
      </c>
      <c r="D111" s="158"/>
      <c r="E111" s="159">
        <v>0.38500000000000001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164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9" t="s">
        <v>262</v>
      </c>
      <c r="D112" s="158"/>
      <c r="E112" s="159">
        <v>10.26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164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9" t="s">
        <v>263</v>
      </c>
      <c r="D113" s="158"/>
      <c r="E113" s="159">
        <v>2.7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164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9" t="s">
        <v>264</v>
      </c>
      <c r="D114" s="158"/>
      <c r="E114" s="159">
        <v>3.2639999999999998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164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9" t="s">
        <v>265</v>
      </c>
      <c r="D115" s="158"/>
      <c r="E115" s="159">
        <v>11.832000000000001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164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9" t="s">
        <v>266</v>
      </c>
      <c r="D116" s="158"/>
      <c r="E116" s="159">
        <v>2.88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164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9" t="s">
        <v>267</v>
      </c>
      <c r="D117" s="158"/>
      <c r="E117" s="159">
        <v>15.03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164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9" t="s">
        <v>268</v>
      </c>
      <c r="D118" s="158"/>
      <c r="E118" s="159">
        <v>4.0960000000000001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164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9" t="s">
        <v>269</v>
      </c>
      <c r="D119" s="158"/>
      <c r="E119" s="159">
        <v>4.1664000000000003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164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9" t="s">
        <v>270</v>
      </c>
      <c r="D120" s="158"/>
      <c r="E120" s="159">
        <v>2.839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164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9" t="s">
        <v>271</v>
      </c>
      <c r="D121" s="158"/>
      <c r="E121" s="159">
        <v>5.625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164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9" t="s">
        <v>272</v>
      </c>
      <c r="D122" s="158"/>
      <c r="E122" s="159">
        <v>1.98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164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9" t="s">
        <v>273</v>
      </c>
      <c r="D123" s="158"/>
      <c r="E123" s="159">
        <v>1.89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164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9" t="s">
        <v>274</v>
      </c>
      <c r="D124" s="158"/>
      <c r="E124" s="159">
        <v>2.31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164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9" t="s">
        <v>275</v>
      </c>
      <c r="D125" s="158"/>
      <c r="E125" s="159">
        <v>3.1360000000000001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164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9" t="s">
        <v>276</v>
      </c>
      <c r="D126" s="158"/>
      <c r="E126" s="159">
        <v>2.5015999999999998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164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9" t="s">
        <v>277</v>
      </c>
      <c r="D127" s="158"/>
      <c r="E127" s="159">
        <v>2.36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164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91" t="s">
        <v>237</v>
      </c>
      <c r="D128" s="160"/>
      <c r="E128" s="161">
        <v>103.747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164</v>
      </c>
      <c r="AH128" s="148">
        <v>1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9" t="s">
        <v>278</v>
      </c>
      <c r="D129" s="158"/>
      <c r="E129" s="159">
        <v>260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164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91" t="s">
        <v>237</v>
      </c>
      <c r="D130" s="160"/>
      <c r="E130" s="161">
        <v>260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164</v>
      </c>
      <c r="AH130" s="148">
        <v>1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71">
        <v>12</v>
      </c>
      <c r="B131" s="172" t="s">
        <v>279</v>
      </c>
      <c r="C131" s="188" t="s">
        <v>280</v>
      </c>
      <c r="D131" s="173" t="s">
        <v>281</v>
      </c>
      <c r="E131" s="174">
        <v>6.41</v>
      </c>
      <c r="F131" s="175"/>
      <c r="G131" s="176">
        <f>ROUND(E131*F131,2)</f>
        <v>0</v>
      </c>
      <c r="H131" s="175"/>
      <c r="I131" s="176">
        <f>ROUND(E131*H131,2)</f>
        <v>0</v>
      </c>
      <c r="J131" s="175"/>
      <c r="K131" s="176">
        <f>ROUND(E131*J131,2)</f>
        <v>0</v>
      </c>
      <c r="L131" s="176">
        <v>21</v>
      </c>
      <c r="M131" s="176">
        <f>G131*(1+L131/100)</f>
        <v>0</v>
      </c>
      <c r="N131" s="176">
        <v>2.3800000000000002E-3</v>
      </c>
      <c r="O131" s="176">
        <f>ROUND(E131*N131,2)</f>
        <v>0.02</v>
      </c>
      <c r="P131" s="176">
        <v>0</v>
      </c>
      <c r="Q131" s="176">
        <f>ROUND(E131*P131,2)</f>
        <v>0</v>
      </c>
      <c r="R131" s="176" t="s">
        <v>282</v>
      </c>
      <c r="S131" s="176" t="s">
        <v>160</v>
      </c>
      <c r="T131" s="177" t="s">
        <v>160</v>
      </c>
      <c r="U131" s="157">
        <v>0.18</v>
      </c>
      <c r="V131" s="157">
        <f>ROUND(E131*U131,2)</f>
        <v>1.1499999999999999</v>
      </c>
      <c r="W131" s="157"/>
      <c r="X131" s="157" t="s">
        <v>170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171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9" t="s">
        <v>283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164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9" t="s">
        <v>284</v>
      </c>
      <c r="D133" s="158"/>
      <c r="E133" s="159">
        <v>6.41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164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 x14ac:dyDescent="0.2">
      <c r="A134" s="171">
        <v>13</v>
      </c>
      <c r="B134" s="172" t="s">
        <v>285</v>
      </c>
      <c r="C134" s="188" t="s">
        <v>286</v>
      </c>
      <c r="D134" s="173" t="s">
        <v>158</v>
      </c>
      <c r="E134" s="174">
        <v>10.135999999999999</v>
      </c>
      <c r="F134" s="175"/>
      <c r="G134" s="176">
        <f>ROUND(E134*F134,2)</f>
        <v>0</v>
      </c>
      <c r="H134" s="175"/>
      <c r="I134" s="176">
        <f>ROUND(E134*H134,2)</f>
        <v>0</v>
      </c>
      <c r="J134" s="175"/>
      <c r="K134" s="176">
        <f>ROUND(E134*J134,2)</f>
        <v>0</v>
      </c>
      <c r="L134" s="176">
        <v>21</v>
      </c>
      <c r="M134" s="176">
        <f>G134*(1+L134/100)</f>
        <v>0</v>
      </c>
      <c r="N134" s="176">
        <v>4.9100000000000003E-3</v>
      </c>
      <c r="O134" s="176">
        <f>ROUND(E134*N134,2)</f>
        <v>0.05</v>
      </c>
      <c r="P134" s="176">
        <v>0</v>
      </c>
      <c r="Q134" s="176">
        <f>ROUND(E134*P134,2)</f>
        <v>0</v>
      </c>
      <c r="R134" s="176" t="s">
        <v>169</v>
      </c>
      <c r="S134" s="176" t="s">
        <v>160</v>
      </c>
      <c r="T134" s="177" t="s">
        <v>160</v>
      </c>
      <c r="U134" s="157">
        <v>0.36</v>
      </c>
      <c r="V134" s="157">
        <f>ROUND(E134*U134,2)</f>
        <v>3.65</v>
      </c>
      <c r="W134" s="157"/>
      <c r="X134" s="157" t="s">
        <v>170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171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9" t="s">
        <v>172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164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9" t="s">
        <v>173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164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9" t="s">
        <v>174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164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9" t="s">
        <v>236</v>
      </c>
      <c r="D138" s="158"/>
      <c r="E138" s="159">
        <v>10.135999999999999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164</v>
      </c>
      <c r="AH138" s="148">
        <v>5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71">
        <v>14</v>
      </c>
      <c r="B139" s="172" t="s">
        <v>287</v>
      </c>
      <c r="C139" s="188" t="s">
        <v>288</v>
      </c>
      <c r="D139" s="173" t="s">
        <v>158</v>
      </c>
      <c r="E139" s="174">
        <v>6.1829999999999998</v>
      </c>
      <c r="F139" s="175"/>
      <c r="G139" s="176">
        <f>ROUND(E139*F139,2)</f>
        <v>0</v>
      </c>
      <c r="H139" s="175"/>
      <c r="I139" s="176">
        <f>ROUND(E139*H139,2)</f>
        <v>0</v>
      </c>
      <c r="J139" s="175"/>
      <c r="K139" s="176">
        <f>ROUND(E139*J139,2)</f>
        <v>0</v>
      </c>
      <c r="L139" s="176">
        <v>21</v>
      </c>
      <c r="M139" s="176">
        <f>G139*(1+L139/100)</f>
        <v>0</v>
      </c>
      <c r="N139" s="176">
        <v>1.41E-2</v>
      </c>
      <c r="O139" s="176">
        <f>ROUND(E139*N139,2)</f>
        <v>0.09</v>
      </c>
      <c r="P139" s="176">
        <v>0</v>
      </c>
      <c r="Q139" s="176">
        <f>ROUND(E139*P139,2)</f>
        <v>0</v>
      </c>
      <c r="R139" s="176" t="s">
        <v>169</v>
      </c>
      <c r="S139" s="176" t="s">
        <v>160</v>
      </c>
      <c r="T139" s="177" t="s">
        <v>160</v>
      </c>
      <c r="U139" s="157">
        <v>0.4</v>
      </c>
      <c r="V139" s="157">
        <f>ROUND(E139*U139,2)</f>
        <v>2.4700000000000002</v>
      </c>
      <c r="W139" s="157"/>
      <c r="X139" s="157" t="s">
        <v>170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171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9" t="s">
        <v>289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164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9" t="s">
        <v>290</v>
      </c>
      <c r="D141" s="158"/>
      <c r="E141" s="159">
        <v>6.1829999999999998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164</v>
      </c>
      <c r="AH141" s="148">
        <v>5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1">
        <v>15</v>
      </c>
      <c r="B142" s="172" t="s">
        <v>291</v>
      </c>
      <c r="C142" s="188" t="s">
        <v>292</v>
      </c>
      <c r="D142" s="173" t="s">
        <v>158</v>
      </c>
      <c r="E142" s="174">
        <v>6.1829999999999998</v>
      </c>
      <c r="F142" s="175"/>
      <c r="G142" s="176">
        <f>ROUND(E142*F142,2)</f>
        <v>0</v>
      </c>
      <c r="H142" s="175"/>
      <c r="I142" s="176">
        <f>ROUND(E142*H142,2)</f>
        <v>0</v>
      </c>
      <c r="J142" s="175"/>
      <c r="K142" s="176">
        <f>ROUND(E142*J142,2)</f>
        <v>0</v>
      </c>
      <c r="L142" s="176">
        <v>21</v>
      </c>
      <c r="M142" s="176">
        <f>G142*(1+L142/100)</f>
        <v>0</v>
      </c>
      <c r="N142" s="176">
        <v>0</v>
      </c>
      <c r="O142" s="176">
        <f>ROUND(E142*N142,2)</f>
        <v>0</v>
      </c>
      <c r="P142" s="176">
        <v>0</v>
      </c>
      <c r="Q142" s="176">
        <f>ROUND(E142*P142,2)</f>
        <v>0</v>
      </c>
      <c r="R142" s="176" t="s">
        <v>169</v>
      </c>
      <c r="S142" s="176" t="s">
        <v>160</v>
      </c>
      <c r="T142" s="177" t="s">
        <v>160</v>
      </c>
      <c r="U142" s="157">
        <v>0.24</v>
      </c>
      <c r="V142" s="157">
        <f>ROUND(E142*U142,2)</f>
        <v>1.48</v>
      </c>
      <c r="W142" s="157"/>
      <c r="X142" s="157" t="s">
        <v>170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171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9" t="s">
        <v>293</v>
      </c>
      <c r="D143" s="158"/>
      <c r="E143" s="159">
        <v>6.1829999999999998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164</v>
      </c>
      <c r="AH143" s="148">
        <v>5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1" x14ac:dyDescent="0.2">
      <c r="A144" s="171">
        <v>16</v>
      </c>
      <c r="B144" s="172" t="s">
        <v>294</v>
      </c>
      <c r="C144" s="188" t="s">
        <v>295</v>
      </c>
      <c r="D144" s="173" t="s">
        <v>158</v>
      </c>
      <c r="E144" s="174">
        <v>24.731999999999999</v>
      </c>
      <c r="F144" s="175"/>
      <c r="G144" s="176">
        <f>ROUND(E144*F144,2)</f>
        <v>0</v>
      </c>
      <c r="H144" s="175"/>
      <c r="I144" s="176">
        <f>ROUND(E144*H144,2)</f>
        <v>0</v>
      </c>
      <c r="J144" s="175"/>
      <c r="K144" s="176">
        <f>ROUND(E144*J144,2)</f>
        <v>0</v>
      </c>
      <c r="L144" s="176">
        <v>21</v>
      </c>
      <c r="M144" s="176">
        <f>G144*(1+L144/100)</f>
        <v>0</v>
      </c>
      <c r="N144" s="176">
        <v>7.4260000000000007E-2</v>
      </c>
      <c r="O144" s="176">
        <f>ROUND(E144*N144,2)</f>
        <v>1.84</v>
      </c>
      <c r="P144" s="176">
        <v>0</v>
      </c>
      <c r="Q144" s="176">
        <f>ROUND(E144*P144,2)</f>
        <v>0</v>
      </c>
      <c r="R144" s="176" t="s">
        <v>169</v>
      </c>
      <c r="S144" s="176" t="s">
        <v>160</v>
      </c>
      <c r="T144" s="177" t="s">
        <v>160</v>
      </c>
      <c r="U144" s="157">
        <v>0.37</v>
      </c>
      <c r="V144" s="157">
        <f>ROUND(E144*U144,2)</f>
        <v>9.15</v>
      </c>
      <c r="W144" s="157"/>
      <c r="X144" s="157" t="s">
        <v>170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171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ht="22.5" outlineLevel="1" x14ac:dyDescent="0.2">
      <c r="A145" s="155"/>
      <c r="B145" s="156"/>
      <c r="C145" s="255" t="s">
        <v>296</v>
      </c>
      <c r="D145" s="256"/>
      <c r="E145" s="256"/>
      <c r="F145" s="256"/>
      <c r="G145" s="256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192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78" t="str">
        <f>C145</f>
        <v>na zdivu jako podklad např. pod izolaci, na parapetech z prefabrikovaných dílců, pod oplechování apod., vodorovný nebo ve spádu do 15°, hlazený dřevěným hladítkem,</v>
      </c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9" t="s">
        <v>297</v>
      </c>
      <c r="D146" s="158"/>
      <c r="E146" s="159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164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9" t="s">
        <v>298</v>
      </c>
      <c r="D147" s="158"/>
      <c r="E147" s="159">
        <v>24.731999999999999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164</v>
      </c>
      <c r="AH147" s="148">
        <v>5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1">
        <v>17</v>
      </c>
      <c r="B148" s="172" t="s">
        <v>299</v>
      </c>
      <c r="C148" s="188" t="s">
        <v>300</v>
      </c>
      <c r="D148" s="173" t="s">
        <v>158</v>
      </c>
      <c r="E148" s="174">
        <v>95.915999999999997</v>
      </c>
      <c r="F148" s="175"/>
      <c r="G148" s="176">
        <f>ROUND(E148*F148,2)</f>
        <v>0</v>
      </c>
      <c r="H148" s="175"/>
      <c r="I148" s="176">
        <f>ROUND(E148*H148,2)</f>
        <v>0</v>
      </c>
      <c r="J148" s="175"/>
      <c r="K148" s="176">
        <f>ROUND(E148*J148,2)</f>
        <v>0</v>
      </c>
      <c r="L148" s="176">
        <v>21</v>
      </c>
      <c r="M148" s="176">
        <f>G148*(1+L148/100)</f>
        <v>0</v>
      </c>
      <c r="N148" s="176">
        <v>9.9799999999999993E-3</v>
      </c>
      <c r="O148" s="176">
        <f>ROUND(E148*N148,2)</f>
        <v>0.96</v>
      </c>
      <c r="P148" s="176">
        <v>0</v>
      </c>
      <c r="Q148" s="176">
        <f>ROUND(E148*P148,2)</f>
        <v>0</v>
      </c>
      <c r="R148" s="176"/>
      <c r="S148" s="176" t="s">
        <v>220</v>
      </c>
      <c r="T148" s="177" t="s">
        <v>232</v>
      </c>
      <c r="U148" s="157">
        <v>2.35</v>
      </c>
      <c r="V148" s="157">
        <f>ROUND(E148*U148,2)</f>
        <v>225.4</v>
      </c>
      <c r="W148" s="157"/>
      <c r="X148" s="157" t="s">
        <v>170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171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253" t="s">
        <v>301</v>
      </c>
      <c r="D149" s="254"/>
      <c r="E149" s="254"/>
      <c r="F149" s="254"/>
      <c r="G149" s="254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180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9" t="s">
        <v>243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164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9" t="s">
        <v>302</v>
      </c>
      <c r="D151" s="158"/>
      <c r="E151" s="159"/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164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9" t="s">
        <v>303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164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9" t="s">
        <v>304</v>
      </c>
      <c r="D153" s="158"/>
      <c r="E153" s="159">
        <v>0.4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164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9" t="s">
        <v>305</v>
      </c>
      <c r="D154" s="158"/>
      <c r="E154" s="159">
        <v>0.48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164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9" t="s">
        <v>306</v>
      </c>
      <c r="D155" s="158"/>
      <c r="E155" s="159">
        <v>0.88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164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9" t="s">
        <v>307</v>
      </c>
      <c r="D156" s="158"/>
      <c r="E156" s="159">
        <v>1.3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164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9" t="s">
        <v>308</v>
      </c>
      <c r="D157" s="158"/>
      <c r="E157" s="159">
        <v>0.94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164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9" t="s">
        <v>309</v>
      </c>
      <c r="D158" s="158"/>
      <c r="E158" s="159">
        <v>1.28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164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9" t="s">
        <v>310</v>
      </c>
      <c r="D159" s="158"/>
      <c r="E159" s="159">
        <v>0.6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164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9" t="s">
        <v>311</v>
      </c>
      <c r="D160" s="158"/>
      <c r="E160" s="159">
        <v>7.72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164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9" t="s">
        <v>312</v>
      </c>
      <c r="D161" s="158"/>
      <c r="E161" s="159">
        <v>1.5960000000000001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164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9" t="s">
        <v>313</v>
      </c>
      <c r="D162" s="158"/>
      <c r="E162" s="159">
        <v>1.92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164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9" t="s">
        <v>314</v>
      </c>
      <c r="D163" s="158"/>
      <c r="E163" s="159">
        <v>1.52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164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9" t="s">
        <v>315</v>
      </c>
      <c r="D164" s="158"/>
      <c r="E164" s="159">
        <v>3.52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164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9" t="s">
        <v>316</v>
      </c>
      <c r="D165" s="158"/>
      <c r="E165" s="159">
        <v>2.2799999999999998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164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9" t="s">
        <v>317</v>
      </c>
      <c r="D166" s="158"/>
      <c r="E166" s="159">
        <v>1.32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164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9" t="s">
        <v>318</v>
      </c>
      <c r="D167" s="158"/>
      <c r="E167" s="159">
        <v>1.68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164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9" t="s">
        <v>319</v>
      </c>
      <c r="D168" s="158"/>
      <c r="E168" s="159">
        <v>1.304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164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9" t="s">
        <v>320</v>
      </c>
      <c r="D169" s="158"/>
      <c r="E169" s="159">
        <v>0.308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164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9" t="s">
        <v>321</v>
      </c>
      <c r="D170" s="158"/>
      <c r="E170" s="159">
        <v>10.92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164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9" t="s">
        <v>322</v>
      </c>
      <c r="D171" s="158"/>
      <c r="E171" s="159">
        <v>2.04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164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9" t="s">
        <v>323</v>
      </c>
      <c r="D172" s="158"/>
      <c r="E172" s="159">
        <v>1.8879999999999999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164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9" t="s">
        <v>324</v>
      </c>
      <c r="D173" s="158"/>
      <c r="E173" s="159">
        <v>6.8639999999999999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164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9" t="s">
        <v>325</v>
      </c>
      <c r="D174" s="158"/>
      <c r="E174" s="159">
        <v>3.28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164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9" t="s">
        <v>326</v>
      </c>
      <c r="D175" s="158"/>
      <c r="E175" s="159">
        <v>15.624000000000001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164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9" t="s">
        <v>327</v>
      </c>
      <c r="D176" s="158"/>
      <c r="E176" s="159">
        <v>1.4079999999999999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164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9" t="s">
        <v>328</v>
      </c>
      <c r="D177" s="158"/>
      <c r="E177" s="159">
        <v>3.68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164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9" t="s">
        <v>329</v>
      </c>
      <c r="D178" s="158"/>
      <c r="E178" s="159">
        <v>2.016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164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9" t="s">
        <v>330</v>
      </c>
      <c r="D179" s="158"/>
      <c r="E179" s="159">
        <v>6.1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164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9" t="s">
        <v>331</v>
      </c>
      <c r="D180" s="158"/>
      <c r="E180" s="159">
        <v>1.6</v>
      </c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164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9" t="s">
        <v>332</v>
      </c>
      <c r="D181" s="158"/>
      <c r="E181" s="159">
        <v>2.04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164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9" t="s">
        <v>333</v>
      </c>
      <c r="D182" s="158"/>
      <c r="E182" s="159">
        <v>2.12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164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9" t="s">
        <v>334</v>
      </c>
      <c r="D183" s="158"/>
      <c r="E183" s="159">
        <v>2.6880000000000002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164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9" t="s">
        <v>335</v>
      </c>
      <c r="D184" s="158"/>
      <c r="E184" s="159">
        <v>2.3119999999999998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164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9" t="s">
        <v>336</v>
      </c>
      <c r="D185" s="158"/>
      <c r="E185" s="159">
        <v>2.2879999999999998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164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22.5" outlineLevel="1" x14ac:dyDescent="0.2">
      <c r="A186" s="171">
        <v>18</v>
      </c>
      <c r="B186" s="172" t="s">
        <v>337</v>
      </c>
      <c r="C186" s="188" t="s">
        <v>338</v>
      </c>
      <c r="D186" s="173" t="s">
        <v>339</v>
      </c>
      <c r="E186" s="174">
        <v>7.2222900000000001</v>
      </c>
      <c r="F186" s="175"/>
      <c r="G186" s="176">
        <f>ROUND(E186*F186,2)</f>
        <v>0</v>
      </c>
      <c r="H186" s="175"/>
      <c r="I186" s="176">
        <f>ROUND(E186*H186,2)</f>
        <v>0</v>
      </c>
      <c r="J186" s="175"/>
      <c r="K186" s="176">
        <f>ROUND(E186*J186,2)</f>
        <v>0</v>
      </c>
      <c r="L186" s="176">
        <v>21</v>
      </c>
      <c r="M186" s="176">
        <f>G186*(1+L186/100)</f>
        <v>0</v>
      </c>
      <c r="N186" s="176">
        <v>1.4999999999999999E-2</v>
      </c>
      <c r="O186" s="176">
        <f>ROUND(E186*N186,2)</f>
        <v>0.11</v>
      </c>
      <c r="P186" s="176">
        <v>0</v>
      </c>
      <c r="Q186" s="176">
        <f>ROUND(E186*P186,2)</f>
        <v>0</v>
      </c>
      <c r="R186" s="176" t="s">
        <v>340</v>
      </c>
      <c r="S186" s="176" t="s">
        <v>160</v>
      </c>
      <c r="T186" s="177" t="s">
        <v>160</v>
      </c>
      <c r="U186" s="157">
        <v>0</v>
      </c>
      <c r="V186" s="157">
        <f>ROUND(E186*U186,2)</f>
        <v>0</v>
      </c>
      <c r="W186" s="157"/>
      <c r="X186" s="157" t="s">
        <v>341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342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9" t="s">
        <v>343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164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9" t="s">
        <v>344</v>
      </c>
      <c r="D188" s="158"/>
      <c r="E188" s="159">
        <v>7.2222900000000001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164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x14ac:dyDescent="0.2">
      <c r="A189" s="165" t="s">
        <v>154</v>
      </c>
      <c r="B189" s="166" t="s">
        <v>79</v>
      </c>
      <c r="C189" s="187" t="s">
        <v>80</v>
      </c>
      <c r="D189" s="167"/>
      <c r="E189" s="168"/>
      <c r="F189" s="169"/>
      <c r="G189" s="169">
        <f>SUMIF(AG190:AG369,"&lt;&gt;NOR",G190:G369)</f>
        <v>0</v>
      </c>
      <c r="H189" s="169"/>
      <c r="I189" s="169">
        <f>SUM(I190:I369)</f>
        <v>0</v>
      </c>
      <c r="J189" s="169"/>
      <c r="K189" s="169">
        <f>SUM(K190:K369)</f>
        <v>0</v>
      </c>
      <c r="L189" s="169"/>
      <c r="M189" s="169">
        <f>SUM(M190:M369)</f>
        <v>0</v>
      </c>
      <c r="N189" s="169"/>
      <c r="O189" s="169">
        <f>SUM(O190:O369)</f>
        <v>11.43</v>
      </c>
      <c r="P189" s="169"/>
      <c r="Q189" s="169">
        <f>SUM(Q190:Q369)</f>
        <v>0</v>
      </c>
      <c r="R189" s="169"/>
      <c r="S189" s="169"/>
      <c r="T189" s="170"/>
      <c r="U189" s="164"/>
      <c r="V189" s="164">
        <f>SUM(V190:V369)</f>
        <v>479.32</v>
      </c>
      <c r="W189" s="164"/>
      <c r="X189" s="164"/>
      <c r="AG189" t="s">
        <v>155</v>
      </c>
    </row>
    <row r="190" spans="1:60" ht="22.5" outlineLevel="1" x14ac:dyDescent="0.2">
      <c r="A190" s="171">
        <v>19</v>
      </c>
      <c r="B190" s="172" t="s">
        <v>345</v>
      </c>
      <c r="C190" s="188" t="s">
        <v>346</v>
      </c>
      <c r="D190" s="173" t="s">
        <v>158</v>
      </c>
      <c r="E190" s="174">
        <v>6</v>
      </c>
      <c r="F190" s="175"/>
      <c r="G190" s="176">
        <f>ROUND(E190*F190,2)</f>
        <v>0</v>
      </c>
      <c r="H190" s="175"/>
      <c r="I190" s="176">
        <f>ROUND(E190*H190,2)</f>
        <v>0</v>
      </c>
      <c r="J190" s="175"/>
      <c r="K190" s="176">
        <f>ROUND(E190*J190,2)</f>
        <v>0</v>
      </c>
      <c r="L190" s="176">
        <v>21</v>
      </c>
      <c r="M190" s="176">
        <f>G190*(1+L190/100)</f>
        <v>0</v>
      </c>
      <c r="N190" s="176">
        <v>2.63E-3</v>
      </c>
      <c r="O190" s="176">
        <f>ROUND(E190*N190,2)</f>
        <v>0.02</v>
      </c>
      <c r="P190" s="176">
        <v>0</v>
      </c>
      <c r="Q190" s="176">
        <f>ROUND(E190*P190,2)</f>
        <v>0</v>
      </c>
      <c r="R190" s="176" t="s">
        <v>169</v>
      </c>
      <c r="S190" s="176" t="s">
        <v>160</v>
      </c>
      <c r="T190" s="177" t="s">
        <v>160</v>
      </c>
      <c r="U190" s="157">
        <v>0.22</v>
      </c>
      <c r="V190" s="157">
        <f>ROUND(E190*U190,2)</f>
        <v>1.32</v>
      </c>
      <c r="W190" s="157"/>
      <c r="X190" s="157" t="s">
        <v>170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171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255" t="s">
        <v>235</v>
      </c>
      <c r="D191" s="256"/>
      <c r="E191" s="256"/>
      <c r="F191" s="256"/>
      <c r="G191" s="256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192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9" t="s">
        <v>172</v>
      </c>
      <c r="D192" s="158"/>
      <c r="E192" s="159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164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9" t="s">
        <v>347</v>
      </c>
      <c r="D193" s="158"/>
      <c r="E193" s="159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164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9" t="s">
        <v>348</v>
      </c>
      <c r="D194" s="158"/>
      <c r="E194" s="159"/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164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9" t="s">
        <v>349</v>
      </c>
      <c r="D195" s="158"/>
      <c r="E195" s="159">
        <v>6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164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ht="22.5" outlineLevel="1" x14ac:dyDescent="0.2">
      <c r="A196" s="171">
        <v>20</v>
      </c>
      <c r="B196" s="172" t="s">
        <v>350</v>
      </c>
      <c r="C196" s="188" t="s">
        <v>351</v>
      </c>
      <c r="D196" s="173" t="s">
        <v>158</v>
      </c>
      <c r="E196" s="174">
        <v>6</v>
      </c>
      <c r="F196" s="175"/>
      <c r="G196" s="176">
        <f>ROUND(E196*F196,2)</f>
        <v>0</v>
      </c>
      <c r="H196" s="175"/>
      <c r="I196" s="176">
        <f>ROUND(E196*H196,2)</f>
        <v>0</v>
      </c>
      <c r="J196" s="175"/>
      <c r="K196" s="176">
        <f>ROUND(E196*J196,2)</f>
        <v>0</v>
      </c>
      <c r="L196" s="176">
        <v>21</v>
      </c>
      <c r="M196" s="176">
        <f>G196*(1+L196/100)</f>
        <v>0</v>
      </c>
      <c r="N196" s="176">
        <v>1.9000000000000001E-4</v>
      </c>
      <c r="O196" s="176">
        <f>ROUND(E196*N196,2)</f>
        <v>0</v>
      </c>
      <c r="P196" s="176">
        <v>0</v>
      </c>
      <c r="Q196" s="176">
        <f>ROUND(E196*P196,2)</f>
        <v>0</v>
      </c>
      <c r="R196" s="176" t="s">
        <v>169</v>
      </c>
      <c r="S196" s="176" t="s">
        <v>160</v>
      </c>
      <c r="T196" s="177" t="s">
        <v>221</v>
      </c>
      <c r="U196" s="157">
        <v>0.05</v>
      </c>
      <c r="V196" s="157">
        <f>ROUND(E196*U196,2)</f>
        <v>0.3</v>
      </c>
      <c r="W196" s="157"/>
      <c r="X196" s="157" t="s">
        <v>170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171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255" t="s">
        <v>235</v>
      </c>
      <c r="D197" s="256"/>
      <c r="E197" s="256"/>
      <c r="F197" s="256"/>
      <c r="G197" s="256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192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9" t="s">
        <v>352</v>
      </c>
      <c r="D198" s="158"/>
      <c r="E198" s="159">
        <v>6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164</v>
      </c>
      <c r="AH198" s="148">
        <v>5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71">
        <v>21</v>
      </c>
      <c r="B199" s="172" t="s">
        <v>353</v>
      </c>
      <c r="C199" s="188" t="s">
        <v>354</v>
      </c>
      <c r="D199" s="173" t="s">
        <v>158</v>
      </c>
      <c r="E199" s="174">
        <v>103.747</v>
      </c>
      <c r="F199" s="175"/>
      <c r="G199" s="176">
        <f>ROUND(E199*F199,2)</f>
        <v>0</v>
      </c>
      <c r="H199" s="175"/>
      <c r="I199" s="176">
        <f>ROUND(E199*H199,2)</f>
        <v>0</v>
      </c>
      <c r="J199" s="175"/>
      <c r="K199" s="176">
        <f>ROUND(E199*J199,2)</f>
        <v>0</v>
      </c>
      <c r="L199" s="176">
        <v>21</v>
      </c>
      <c r="M199" s="176">
        <f>G199*(1+L199/100)</f>
        <v>0</v>
      </c>
      <c r="N199" s="176">
        <v>4.0000000000000003E-5</v>
      </c>
      <c r="O199" s="176">
        <f>ROUND(E199*N199,2)</f>
        <v>0</v>
      </c>
      <c r="P199" s="176">
        <v>0</v>
      </c>
      <c r="Q199" s="176">
        <f>ROUND(E199*P199,2)</f>
        <v>0</v>
      </c>
      <c r="R199" s="176" t="s">
        <v>169</v>
      </c>
      <c r="S199" s="176" t="s">
        <v>160</v>
      </c>
      <c r="T199" s="177" t="s">
        <v>160</v>
      </c>
      <c r="U199" s="157">
        <v>0.08</v>
      </c>
      <c r="V199" s="157">
        <f>ROUND(E199*U199,2)</f>
        <v>8.3000000000000007</v>
      </c>
      <c r="W199" s="157"/>
      <c r="X199" s="157" t="s">
        <v>170</v>
      </c>
      <c r="Y199" s="148"/>
      <c r="Z199" s="148"/>
      <c r="AA199" s="148"/>
      <c r="AB199" s="148"/>
      <c r="AC199" s="148"/>
      <c r="AD199" s="148"/>
      <c r="AE199" s="148"/>
      <c r="AF199" s="148"/>
      <c r="AG199" s="148" t="s">
        <v>171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ht="22.5" outlineLevel="1" x14ac:dyDescent="0.2">
      <c r="A200" s="155"/>
      <c r="B200" s="156"/>
      <c r="C200" s="255" t="s">
        <v>355</v>
      </c>
      <c r="D200" s="256"/>
      <c r="E200" s="256"/>
      <c r="F200" s="256"/>
      <c r="G200" s="256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192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78" t="str">
        <f>C200</f>
        <v>s rámy a zárubněmi, zábradlí, předmětů oplechování apod., které se zřizují ještě před úpravami povrchu, před jejich znečištěním při úpravách povrchu nástřikem plastických (lepivých) maltovin</v>
      </c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9" t="s">
        <v>172</v>
      </c>
      <c r="D201" s="158"/>
      <c r="E201" s="159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164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9" t="s">
        <v>356</v>
      </c>
      <c r="D202" s="158"/>
      <c r="E202" s="159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164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9" t="s">
        <v>245</v>
      </c>
      <c r="D203" s="158"/>
      <c r="E203" s="159">
        <v>0.12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164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9" t="s">
        <v>246</v>
      </c>
      <c r="D204" s="158"/>
      <c r="E204" s="159">
        <v>0.18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164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9" t="s">
        <v>247</v>
      </c>
      <c r="D205" s="158"/>
      <c r="E205" s="159">
        <v>0.58499999999999996</v>
      </c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164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9" t="s">
        <v>248</v>
      </c>
      <c r="D206" s="158"/>
      <c r="E206" s="159">
        <v>1.155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164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9" t="s">
        <v>249</v>
      </c>
      <c r="D207" s="158"/>
      <c r="E207" s="159">
        <v>0.6825</v>
      </c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164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9" t="s">
        <v>250</v>
      </c>
      <c r="D208" s="158"/>
      <c r="E208" s="159">
        <v>1.0349999999999999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164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9" t="s">
        <v>251</v>
      </c>
      <c r="D209" s="158"/>
      <c r="E209" s="159">
        <v>0.25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164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9" t="s">
        <v>252</v>
      </c>
      <c r="D210" s="158"/>
      <c r="E210" s="159">
        <v>7.59</v>
      </c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164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9" t="s">
        <v>253</v>
      </c>
      <c r="D211" s="158"/>
      <c r="E211" s="159">
        <v>1.7124999999999999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164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9" t="s">
        <v>254</v>
      </c>
      <c r="D212" s="158"/>
      <c r="E212" s="159">
        <v>0.8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164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9" t="s">
        <v>255</v>
      </c>
      <c r="D213" s="158"/>
      <c r="E213" s="159">
        <v>1.3049999999999999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164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9" t="s">
        <v>256</v>
      </c>
      <c r="D214" s="158"/>
      <c r="E214" s="159">
        <v>3.84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164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9" t="s">
        <v>257</v>
      </c>
      <c r="D215" s="158"/>
      <c r="E215" s="159">
        <v>4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164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9" t="s">
        <v>258</v>
      </c>
      <c r="D216" s="158"/>
      <c r="E216" s="159">
        <v>0.60499999999999998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164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9" t="s">
        <v>259</v>
      </c>
      <c r="D217" s="158"/>
      <c r="E217" s="159">
        <v>1.6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164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9" t="s">
        <v>260</v>
      </c>
      <c r="D218" s="158"/>
      <c r="E218" s="159">
        <v>1.032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164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89" t="s">
        <v>261</v>
      </c>
      <c r="D219" s="158"/>
      <c r="E219" s="159">
        <v>0.38500000000000001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164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9" t="s">
        <v>262</v>
      </c>
      <c r="D220" s="158"/>
      <c r="E220" s="159">
        <v>10.26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164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9" t="s">
        <v>263</v>
      </c>
      <c r="D221" s="158"/>
      <c r="E221" s="159">
        <v>2.7</v>
      </c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164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9" t="s">
        <v>264</v>
      </c>
      <c r="D222" s="158"/>
      <c r="E222" s="159">
        <v>3.2639999999999998</v>
      </c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164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9" t="s">
        <v>265</v>
      </c>
      <c r="D223" s="158"/>
      <c r="E223" s="159">
        <v>11.832000000000001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164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9" t="s">
        <v>266</v>
      </c>
      <c r="D224" s="158"/>
      <c r="E224" s="159">
        <v>2.88</v>
      </c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164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9" t="s">
        <v>267</v>
      </c>
      <c r="D225" s="158"/>
      <c r="E225" s="159">
        <v>15.03</v>
      </c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164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9" t="s">
        <v>268</v>
      </c>
      <c r="D226" s="158"/>
      <c r="E226" s="159">
        <v>4.0960000000000001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164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9" t="s">
        <v>269</v>
      </c>
      <c r="D227" s="158"/>
      <c r="E227" s="159">
        <v>4.1664000000000003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164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89" t="s">
        <v>270</v>
      </c>
      <c r="D228" s="158"/>
      <c r="E228" s="159">
        <v>2.839</v>
      </c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164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89" t="s">
        <v>271</v>
      </c>
      <c r="D229" s="158"/>
      <c r="E229" s="159">
        <v>5.625</v>
      </c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164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89" t="s">
        <v>272</v>
      </c>
      <c r="D230" s="158"/>
      <c r="E230" s="159">
        <v>1.98</v>
      </c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164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89" t="s">
        <v>273</v>
      </c>
      <c r="D231" s="158"/>
      <c r="E231" s="159">
        <v>1.89</v>
      </c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164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9" t="s">
        <v>274</v>
      </c>
      <c r="D232" s="158"/>
      <c r="E232" s="159">
        <v>2.31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164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9" t="s">
        <v>275</v>
      </c>
      <c r="D233" s="158"/>
      <c r="E233" s="159">
        <v>3.1360000000000001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164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9" t="s">
        <v>276</v>
      </c>
      <c r="D234" s="158"/>
      <c r="E234" s="159">
        <v>2.5015999999999998</v>
      </c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164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9" t="s">
        <v>277</v>
      </c>
      <c r="D235" s="158"/>
      <c r="E235" s="159">
        <v>2.36</v>
      </c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164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71">
        <v>22</v>
      </c>
      <c r="B236" s="172" t="s">
        <v>357</v>
      </c>
      <c r="C236" s="188" t="s">
        <v>358</v>
      </c>
      <c r="D236" s="173" t="s">
        <v>158</v>
      </c>
      <c r="E236" s="174">
        <v>13.601749999999999</v>
      </c>
      <c r="F236" s="175"/>
      <c r="G236" s="176">
        <f>ROUND(E236*F236,2)</f>
        <v>0</v>
      </c>
      <c r="H236" s="175"/>
      <c r="I236" s="176">
        <f>ROUND(E236*H236,2)</f>
        <v>0</v>
      </c>
      <c r="J236" s="175"/>
      <c r="K236" s="176">
        <f>ROUND(E236*J236,2)</f>
        <v>0</v>
      </c>
      <c r="L236" s="176">
        <v>21</v>
      </c>
      <c r="M236" s="176">
        <f>G236*(1+L236/100)</f>
        <v>0</v>
      </c>
      <c r="N236" s="176">
        <v>7.9000000000000001E-4</v>
      </c>
      <c r="O236" s="176">
        <f>ROUND(E236*N236,2)</f>
        <v>0.01</v>
      </c>
      <c r="P236" s="176">
        <v>0</v>
      </c>
      <c r="Q236" s="176">
        <f>ROUND(E236*P236,2)</f>
        <v>0</v>
      </c>
      <c r="R236" s="176" t="s">
        <v>169</v>
      </c>
      <c r="S236" s="176" t="s">
        <v>160</v>
      </c>
      <c r="T236" s="177" t="s">
        <v>160</v>
      </c>
      <c r="U236" s="157">
        <v>0.24</v>
      </c>
      <c r="V236" s="157">
        <f>ROUND(E236*U236,2)</f>
        <v>3.26</v>
      </c>
      <c r="W236" s="157"/>
      <c r="X236" s="157" t="s">
        <v>170</v>
      </c>
      <c r="Y236" s="148"/>
      <c r="Z236" s="148"/>
      <c r="AA236" s="148"/>
      <c r="AB236" s="148"/>
      <c r="AC236" s="148"/>
      <c r="AD236" s="148"/>
      <c r="AE236" s="148"/>
      <c r="AF236" s="148"/>
      <c r="AG236" s="148" t="s">
        <v>171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253" t="s">
        <v>359</v>
      </c>
      <c r="D237" s="254"/>
      <c r="E237" s="254"/>
      <c r="F237" s="254"/>
      <c r="G237" s="254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180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189" t="s">
        <v>163</v>
      </c>
      <c r="D238" s="158"/>
      <c r="E238" s="159"/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164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9" t="s">
        <v>172</v>
      </c>
      <c r="D239" s="158"/>
      <c r="E239" s="159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164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9" t="s">
        <v>356</v>
      </c>
      <c r="D240" s="158"/>
      <c r="E240" s="159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164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89" t="s">
        <v>360</v>
      </c>
      <c r="D241" s="158"/>
      <c r="E241" s="159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164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89" t="s">
        <v>361</v>
      </c>
      <c r="D242" s="158"/>
      <c r="E242" s="159">
        <v>13.601749999999999</v>
      </c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164</v>
      </c>
      <c r="AH242" s="148">
        <v>5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ht="22.5" outlineLevel="1" x14ac:dyDescent="0.2">
      <c r="A243" s="171">
        <v>23</v>
      </c>
      <c r="B243" s="172" t="s">
        <v>362</v>
      </c>
      <c r="C243" s="188" t="s">
        <v>363</v>
      </c>
      <c r="D243" s="173" t="s">
        <v>158</v>
      </c>
      <c r="E243" s="174">
        <v>13.601749999999999</v>
      </c>
      <c r="F243" s="175"/>
      <c r="G243" s="176">
        <f>ROUND(E243*F243,2)</f>
        <v>0</v>
      </c>
      <c r="H243" s="175"/>
      <c r="I243" s="176">
        <f>ROUND(E243*H243,2)</f>
        <v>0</v>
      </c>
      <c r="J243" s="175"/>
      <c r="K243" s="176">
        <f>ROUND(E243*J243,2)</f>
        <v>0</v>
      </c>
      <c r="L243" s="176">
        <v>21</v>
      </c>
      <c r="M243" s="176">
        <f>G243*(1+L243/100)</f>
        <v>0</v>
      </c>
      <c r="N243" s="176">
        <v>1.47E-2</v>
      </c>
      <c r="O243" s="176">
        <f>ROUND(E243*N243,2)</f>
        <v>0.2</v>
      </c>
      <c r="P243" s="176">
        <v>0</v>
      </c>
      <c r="Q243" s="176">
        <f>ROUND(E243*P243,2)</f>
        <v>0</v>
      </c>
      <c r="R243" s="176" t="s">
        <v>282</v>
      </c>
      <c r="S243" s="176" t="s">
        <v>160</v>
      </c>
      <c r="T243" s="177" t="s">
        <v>160</v>
      </c>
      <c r="U243" s="157">
        <v>0.57999999999999996</v>
      </c>
      <c r="V243" s="157">
        <f>ROUND(E243*U243,2)</f>
        <v>7.89</v>
      </c>
      <c r="W243" s="157"/>
      <c r="X243" s="157" t="s">
        <v>170</v>
      </c>
      <c r="Y243" s="148"/>
      <c r="Z243" s="148"/>
      <c r="AA243" s="148"/>
      <c r="AB243" s="148"/>
      <c r="AC243" s="148"/>
      <c r="AD243" s="148"/>
      <c r="AE243" s="148"/>
      <c r="AF243" s="148"/>
      <c r="AG243" s="148" t="s">
        <v>171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255" t="s">
        <v>364</v>
      </c>
      <c r="D244" s="256"/>
      <c r="E244" s="256"/>
      <c r="F244" s="256"/>
      <c r="G244" s="256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192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9" t="s">
        <v>163</v>
      </c>
      <c r="D245" s="158"/>
      <c r="E245" s="159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164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89" t="s">
        <v>172</v>
      </c>
      <c r="D246" s="158"/>
      <c r="E246" s="159"/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164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9" t="s">
        <v>356</v>
      </c>
      <c r="D247" s="158"/>
      <c r="E247" s="159"/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164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9" t="s">
        <v>365</v>
      </c>
      <c r="D248" s="158"/>
      <c r="E248" s="159">
        <v>13.601749999999999</v>
      </c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164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ht="22.5" outlineLevel="1" x14ac:dyDescent="0.2">
      <c r="A249" s="171">
        <v>24</v>
      </c>
      <c r="B249" s="172" t="s">
        <v>366</v>
      </c>
      <c r="C249" s="188" t="s">
        <v>367</v>
      </c>
      <c r="D249" s="173" t="s">
        <v>158</v>
      </c>
      <c r="E249" s="174">
        <v>6</v>
      </c>
      <c r="F249" s="175"/>
      <c r="G249" s="176">
        <f>ROUND(E249*F249,2)</f>
        <v>0</v>
      </c>
      <c r="H249" s="175"/>
      <c r="I249" s="176">
        <f>ROUND(E249*H249,2)</f>
        <v>0</v>
      </c>
      <c r="J249" s="175"/>
      <c r="K249" s="176">
        <f>ROUND(E249*J249,2)</f>
        <v>0</v>
      </c>
      <c r="L249" s="176">
        <v>21</v>
      </c>
      <c r="M249" s="176">
        <f>G249*(1+L249/100)</f>
        <v>0</v>
      </c>
      <c r="N249" s="176">
        <v>1.3979999999999999E-2</v>
      </c>
      <c r="O249" s="176">
        <f>ROUND(E249*N249,2)</f>
        <v>0.08</v>
      </c>
      <c r="P249" s="176">
        <v>0</v>
      </c>
      <c r="Q249" s="176">
        <f>ROUND(E249*P249,2)</f>
        <v>0</v>
      </c>
      <c r="R249" s="176" t="s">
        <v>169</v>
      </c>
      <c r="S249" s="176" t="s">
        <v>160</v>
      </c>
      <c r="T249" s="177" t="s">
        <v>160</v>
      </c>
      <c r="U249" s="157">
        <v>0.86</v>
      </c>
      <c r="V249" s="157">
        <f>ROUND(E249*U249,2)</f>
        <v>5.16</v>
      </c>
      <c r="W249" s="157"/>
      <c r="X249" s="157" t="s">
        <v>170</v>
      </c>
      <c r="Y249" s="148"/>
      <c r="Z249" s="148"/>
      <c r="AA249" s="148"/>
      <c r="AB249" s="148"/>
      <c r="AC249" s="148"/>
      <c r="AD249" s="148"/>
      <c r="AE249" s="148"/>
      <c r="AF249" s="148"/>
      <c r="AG249" s="148" t="s">
        <v>171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22.5" outlineLevel="1" x14ac:dyDescent="0.2">
      <c r="A250" s="155"/>
      <c r="B250" s="156"/>
      <c r="C250" s="255" t="s">
        <v>368</v>
      </c>
      <c r="D250" s="256"/>
      <c r="E250" s="256"/>
      <c r="F250" s="256"/>
      <c r="G250" s="256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192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78" t="str">
        <f>C250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9" t="s">
        <v>172</v>
      </c>
      <c r="D251" s="158"/>
      <c r="E251" s="159"/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164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89" t="s">
        <v>347</v>
      </c>
      <c r="D252" s="158"/>
      <c r="E252" s="159"/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164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89" t="s">
        <v>369</v>
      </c>
      <c r="D253" s="158"/>
      <c r="E253" s="159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164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9" t="s">
        <v>370</v>
      </c>
      <c r="D254" s="158"/>
      <c r="E254" s="159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164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9" t="s">
        <v>371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164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9" t="s">
        <v>349</v>
      </c>
      <c r="D256" s="158"/>
      <c r="E256" s="159">
        <v>6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164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71">
        <v>25</v>
      </c>
      <c r="B257" s="172" t="s">
        <v>372</v>
      </c>
      <c r="C257" s="188" t="s">
        <v>373</v>
      </c>
      <c r="D257" s="173" t="s">
        <v>158</v>
      </c>
      <c r="E257" s="174">
        <v>468.16649999999998</v>
      </c>
      <c r="F257" s="175"/>
      <c r="G257" s="176">
        <f>ROUND(E257*F257,2)</f>
        <v>0</v>
      </c>
      <c r="H257" s="175"/>
      <c r="I257" s="176">
        <f>ROUND(E257*H257,2)</f>
        <v>0</v>
      </c>
      <c r="J257" s="175"/>
      <c r="K257" s="176">
        <f>ROUND(E257*J257,2)</f>
        <v>0</v>
      </c>
      <c r="L257" s="176">
        <v>21</v>
      </c>
      <c r="M257" s="176">
        <f>G257*(1+L257/100)</f>
        <v>0</v>
      </c>
      <c r="N257" s="176">
        <v>7.9000000000000001E-4</v>
      </c>
      <c r="O257" s="176">
        <f>ROUND(E257*N257,2)</f>
        <v>0.37</v>
      </c>
      <c r="P257" s="176">
        <v>0</v>
      </c>
      <c r="Q257" s="176">
        <f>ROUND(E257*P257,2)</f>
        <v>0</v>
      </c>
      <c r="R257" s="176" t="s">
        <v>169</v>
      </c>
      <c r="S257" s="176" t="s">
        <v>160</v>
      </c>
      <c r="T257" s="177" t="s">
        <v>160</v>
      </c>
      <c r="U257" s="157">
        <v>0.21</v>
      </c>
      <c r="V257" s="157">
        <f>ROUND(E257*U257,2)</f>
        <v>98.31</v>
      </c>
      <c r="W257" s="157"/>
      <c r="X257" s="157" t="s">
        <v>170</v>
      </c>
      <c r="Y257" s="148"/>
      <c r="Z257" s="148"/>
      <c r="AA257" s="148"/>
      <c r="AB257" s="148"/>
      <c r="AC257" s="148"/>
      <c r="AD257" s="148"/>
      <c r="AE257" s="148"/>
      <c r="AF257" s="148"/>
      <c r="AG257" s="148" t="s">
        <v>171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255" t="s">
        <v>374</v>
      </c>
      <c r="D258" s="256"/>
      <c r="E258" s="256"/>
      <c r="F258" s="256"/>
      <c r="G258" s="256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192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257" t="s">
        <v>359</v>
      </c>
      <c r="D259" s="258"/>
      <c r="E259" s="258"/>
      <c r="F259" s="258"/>
      <c r="G259" s="258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180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9" t="s">
        <v>172</v>
      </c>
      <c r="D260" s="158"/>
      <c r="E260" s="159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164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9" t="s">
        <v>356</v>
      </c>
      <c r="D261" s="158"/>
      <c r="E261" s="159"/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164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9" t="s">
        <v>375</v>
      </c>
      <c r="D262" s="158"/>
      <c r="E262" s="159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164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9" t="s">
        <v>376</v>
      </c>
      <c r="D263" s="158"/>
      <c r="E263" s="159">
        <v>468.16649999999998</v>
      </c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164</v>
      </c>
      <c r="AH263" s="148">
        <v>5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ht="22.5" outlineLevel="1" x14ac:dyDescent="0.2">
      <c r="A264" s="171">
        <v>26</v>
      </c>
      <c r="B264" s="172" t="s">
        <v>377</v>
      </c>
      <c r="C264" s="188" t="s">
        <v>378</v>
      </c>
      <c r="D264" s="173" t="s">
        <v>158</v>
      </c>
      <c r="E264" s="174">
        <v>468.16649999999998</v>
      </c>
      <c r="F264" s="175"/>
      <c r="G264" s="176">
        <f>ROUND(E264*F264,2)</f>
        <v>0</v>
      </c>
      <c r="H264" s="175"/>
      <c r="I264" s="176">
        <f>ROUND(E264*H264,2)</f>
        <v>0</v>
      </c>
      <c r="J264" s="175"/>
      <c r="K264" s="176">
        <f>ROUND(E264*J264,2)</f>
        <v>0</v>
      </c>
      <c r="L264" s="176">
        <v>21</v>
      </c>
      <c r="M264" s="176">
        <f>G264*(1+L264/100)</f>
        <v>0</v>
      </c>
      <c r="N264" s="176">
        <v>2.283E-2</v>
      </c>
      <c r="O264" s="176">
        <f>ROUND(E264*N264,2)</f>
        <v>10.69</v>
      </c>
      <c r="P264" s="176">
        <v>0</v>
      </c>
      <c r="Q264" s="176">
        <f>ROUND(E264*P264,2)</f>
        <v>0</v>
      </c>
      <c r="R264" s="176" t="s">
        <v>282</v>
      </c>
      <c r="S264" s="176" t="s">
        <v>160</v>
      </c>
      <c r="T264" s="177" t="s">
        <v>160</v>
      </c>
      <c r="U264" s="157">
        <v>0.64</v>
      </c>
      <c r="V264" s="157">
        <f>ROUND(E264*U264,2)</f>
        <v>299.63</v>
      </c>
      <c r="W264" s="157"/>
      <c r="X264" s="157" t="s">
        <v>170</v>
      </c>
      <c r="Y264" s="148"/>
      <c r="Z264" s="148"/>
      <c r="AA264" s="148"/>
      <c r="AB264" s="148"/>
      <c r="AC264" s="148"/>
      <c r="AD264" s="148"/>
      <c r="AE264" s="148"/>
      <c r="AF264" s="148"/>
      <c r="AG264" s="148" t="s">
        <v>171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255" t="s">
        <v>379</v>
      </c>
      <c r="D265" s="256"/>
      <c r="E265" s="256"/>
      <c r="F265" s="256"/>
      <c r="G265" s="256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192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9" t="s">
        <v>172</v>
      </c>
      <c r="D266" s="158"/>
      <c r="E266" s="159"/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164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9" t="s">
        <v>356</v>
      </c>
      <c r="D267" s="158"/>
      <c r="E267" s="159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164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89" t="s">
        <v>380</v>
      </c>
      <c r="D268" s="158"/>
      <c r="E268" s="159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164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9" t="s">
        <v>381</v>
      </c>
      <c r="D269" s="158"/>
      <c r="E269" s="159"/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164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9" t="s">
        <v>382</v>
      </c>
      <c r="D270" s="158"/>
      <c r="E270" s="159">
        <v>129.36000000000001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164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9" t="s">
        <v>383</v>
      </c>
      <c r="D271" s="158"/>
      <c r="E271" s="159">
        <v>9.2799999999999994</v>
      </c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164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9" t="s">
        <v>384</v>
      </c>
      <c r="D272" s="158"/>
      <c r="E272" s="159">
        <v>6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164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9" t="s">
        <v>385</v>
      </c>
      <c r="D273" s="158"/>
      <c r="E273" s="159">
        <v>4.4000000000000004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164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9" t="s">
        <v>386</v>
      </c>
      <c r="D274" s="158"/>
      <c r="E274" s="159"/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164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9" t="s">
        <v>387</v>
      </c>
      <c r="D275" s="158"/>
      <c r="E275" s="159">
        <v>91.84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164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9" t="s">
        <v>388</v>
      </c>
      <c r="D276" s="158"/>
      <c r="E276" s="159">
        <v>3.74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164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9" t="s">
        <v>389</v>
      </c>
      <c r="D277" s="158"/>
      <c r="E277" s="159">
        <v>7.5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164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9" t="s">
        <v>390</v>
      </c>
      <c r="D278" s="158"/>
      <c r="E278" s="159">
        <v>2.96</v>
      </c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164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9" t="s">
        <v>391</v>
      </c>
      <c r="D279" s="158"/>
      <c r="E279" s="159"/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164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9" t="s">
        <v>392</v>
      </c>
      <c r="D280" s="158"/>
      <c r="E280" s="159">
        <v>117.81</v>
      </c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164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9" t="s">
        <v>393</v>
      </c>
      <c r="D281" s="158"/>
      <c r="E281" s="159">
        <v>11.44</v>
      </c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164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9" t="s">
        <v>394</v>
      </c>
      <c r="D282" s="158"/>
      <c r="E282" s="159">
        <v>8.8800000000000008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164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9" t="s">
        <v>386</v>
      </c>
      <c r="D283" s="158"/>
      <c r="E283" s="159"/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164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9" t="s">
        <v>395</v>
      </c>
      <c r="D284" s="158"/>
      <c r="E284" s="159">
        <v>100.8</v>
      </c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164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9" t="s">
        <v>388</v>
      </c>
      <c r="D285" s="158"/>
      <c r="E285" s="159">
        <v>3.74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164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9" t="s">
        <v>396</v>
      </c>
      <c r="D286" s="158"/>
      <c r="E286" s="159">
        <v>5.4</v>
      </c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164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9" t="s">
        <v>390</v>
      </c>
      <c r="D287" s="158"/>
      <c r="E287" s="159">
        <v>2.96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164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9" t="s">
        <v>397</v>
      </c>
      <c r="D288" s="158"/>
      <c r="E288" s="159">
        <v>20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164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91" t="s">
        <v>237</v>
      </c>
      <c r="D289" s="160"/>
      <c r="E289" s="161">
        <v>526.11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164</v>
      </c>
      <c r="AH289" s="148">
        <v>1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9" t="s">
        <v>398</v>
      </c>
      <c r="D290" s="158"/>
      <c r="E290" s="159"/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164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9" t="s">
        <v>399</v>
      </c>
      <c r="D291" s="158"/>
      <c r="E291" s="159">
        <v>-0.12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164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9" t="s">
        <v>400</v>
      </c>
      <c r="D292" s="158"/>
      <c r="E292" s="159">
        <v>-0.18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164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9" t="s">
        <v>401</v>
      </c>
      <c r="D293" s="158"/>
      <c r="E293" s="159">
        <v>-0.58499999999999996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164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9" t="s">
        <v>402</v>
      </c>
      <c r="D294" s="158"/>
      <c r="E294" s="159">
        <v>-1.155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164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9" t="s">
        <v>403</v>
      </c>
      <c r="D295" s="158"/>
      <c r="E295" s="159">
        <v>-0.6825</v>
      </c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164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9" t="s">
        <v>404</v>
      </c>
      <c r="D296" s="158"/>
      <c r="E296" s="159">
        <v>-1.0349999999999999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164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89" t="s">
        <v>405</v>
      </c>
      <c r="D297" s="158"/>
      <c r="E297" s="159">
        <v>-0.25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164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9" t="s">
        <v>406</v>
      </c>
      <c r="D298" s="158"/>
      <c r="E298" s="159">
        <v>-7.59</v>
      </c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164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9" t="s">
        <v>407</v>
      </c>
      <c r="D299" s="158"/>
      <c r="E299" s="159">
        <v>-1.7124999999999999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164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9" t="s">
        <v>408</v>
      </c>
      <c r="D300" s="158"/>
      <c r="E300" s="159">
        <v>-0.8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164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9" t="s">
        <v>409</v>
      </c>
      <c r="D301" s="158"/>
      <c r="E301" s="159">
        <v>-1.3049999999999999</v>
      </c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164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9" t="s">
        <v>410</v>
      </c>
      <c r="D302" s="158"/>
      <c r="E302" s="159">
        <v>-3.84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164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9" t="s">
        <v>411</v>
      </c>
      <c r="D303" s="158"/>
      <c r="E303" s="159">
        <v>-4</v>
      </c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164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89" t="s">
        <v>412</v>
      </c>
      <c r="D304" s="158"/>
      <c r="E304" s="159">
        <v>-0.60499999999999998</v>
      </c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164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89" t="s">
        <v>413</v>
      </c>
      <c r="D305" s="158"/>
      <c r="E305" s="159">
        <v>-1.6</v>
      </c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164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9" t="s">
        <v>414</v>
      </c>
      <c r="D306" s="158"/>
      <c r="E306" s="159">
        <v>-1.032</v>
      </c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164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9" t="s">
        <v>415</v>
      </c>
      <c r="D307" s="158"/>
      <c r="E307" s="159">
        <v>-0.38500000000000001</v>
      </c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164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9" t="s">
        <v>416</v>
      </c>
      <c r="D308" s="158"/>
      <c r="E308" s="159">
        <v>-10.26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164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189" t="s">
        <v>417</v>
      </c>
      <c r="D309" s="158"/>
      <c r="E309" s="159">
        <v>-2.7</v>
      </c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164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9" t="s">
        <v>418</v>
      </c>
      <c r="D310" s="158"/>
      <c r="E310" s="159">
        <v>-3.2639999999999998</v>
      </c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164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9" t="s">
        <v>419</v>
      </c>
      <c r="D311" s="158"/>
      <c r="E311" s="159">
        <v>-11.832000000000001</v>
      </c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164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9" t="s">
        <v>420</v>
      </c>
      <c r="D312" s="158"/>
      <c r="E312" s="159">
        <v>-2.88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164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89" t="s">
        <v>421</v>
      </c>
      <c r="D313" s="158"/>
      <c r="E313" s="159">
        <v>-15.03</v>
      </c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164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9" t="s">
        <v>422</v>
      </c>
      <c r="D314" s="158"/>
      <c r="E314" s="159">
        <v>-4.0960000000000001</v>
      </c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164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9" t="s">
        <v>423</v>
      </c>
      <c r="D315" s="158"/>
      <c r="E315" s="159">
        <v>-4.1664000000000003</v>
      </c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164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9" t="s">
        <v>424</v>
      </c>
      <c r="D316" s="158"/>
      <c r="E316" s="159">
        <v>-2.839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164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9" t="s">
        <v>425</v>
      </c>
      <c r="D317" s="158"/>
      <c r="E317" s="159">
        <v>-5.625</v>
      </c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164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9" t="s">
        <v>426</v>
      </c>
      <c r="D318" s="158"/>
      <c r="E318" s="159">
        <v>-1.98</v>
      </c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164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9" t="s">
        <v>427</v>
      </c>
      <c r="D319" s="158"/>
      <c r="E319" s="159">
        <v>-1.89</v>
      </c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164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9" t="s">
        <v>428</v>
      </c>
      <c r="D320" s="158"/>
      <c r="E320" s="159">
        <v>-2.31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164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89" t="s">
        <v>429</v>
      </c>
      <c r="D321" s="158"/>
      <c r="E321" s="159">
        <v>-3.1360000000000001</v>
      </c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164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189" t="s">
        <v>430</v>
      </c>
      <c r="D322" s="158"/>
      <c r="E322" s="159">
        <v>-2.5015999999999998</v>
      </c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164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9" t="s">
        <v>431</v>
      </c>
      <c r="D323" s="158"/>
      <c r="E323" s="159">
        <v>-2.36</v>
      </c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164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91" t="s">
        <v>237</v>
      </c>
      <c r="D324" s="160"/>
      <c r="E324" s="161">
        <v>-103.747</v>
      </c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164</v>
      </c>
      <c r="AH324" s="148">
        <v>1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89" t="s">
        <v>432</v>
      </c>
      <c r="D325" s="158"/>
      <c r="E325" s="159"/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164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9" t="s">
        <v>433</v>
      </c>
      <c r="D326" s="158"/>
      <c r="E326" s="159">
        <v>0.15</v>
      </c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164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9" t="s">
        <v>434</v>
      </c>
      <c r="D327" s="158"/>
      <c r="E327" s="159">
        <v>0.18</v>
      </c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164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9" t="s">
        <v>435</v>
      </c>
      <c r="D328" s="158"/>
      <c r="E328" s="159">
        <v>0.33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164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9" t="s">
        <v>436</v>
      </c>
      <c r="D329" s="158"/>
      <c r="E329" s="159">
        <v>0.48749999999999999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164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9" t="s">
        <v>437</v>
      </c>
      <c r="D330" s="158"/>
      <c r="E330" s="159">
        <v>0.35249999999999998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164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9" t="s">
        <v>438</v>
      </c>
      <c r="D331" s="158"/>
      <c r="E331" s="159">
        <v>0.48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164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9" t="s">
        <v>439</v>
      </c>
      <c r="D332" s="158"/>
      <c r="E332" s="159">
        <v>0.22500000000000001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164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9" t="s">
        <v>440</v>
      </c>
      <c r="D333" s="158"/>
      <c r="E333" s="159">
        <v>2.895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164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9" t="s">
        <v>441</v>
      </c>
      <c r="D334" s="158"/>
      <c r="E334" s="159">
        <v>0.59850000000000003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164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9" t="s">
        <v>442</v>
      </c>
      <c r="D335" s="158"/>
      <c r="E335" s="159">
        <v>0.96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164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9" t="s">
        <v>443</v>
      </c>
      <c r="D336" s="158"/>
      <c r="E336" s="159">
        <v>0.76</v>
      </c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164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9" t="s">
        <v>444</v>
      </c>
      <c r="D337" s="158"/>
      <c r="E337" s="159">
        <v>1.76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164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9" t="s">
        <v>445</v>
      </c>
      <c r="D338" s="158"/>
      <c r="E338" s="159">
        <v>1.1399999999999999</v>
      </c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164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9" t="s">
        <v>446</v>
      </c>
      <c r="D339" s="158"/>
      <c r="E339" s="159">
        <v>0.66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164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9" t="s">
        <v>447</v>
      </c>
      <c r="D340" s="158"/>
      <c r="E340" s="159">
        <v>0.84</v>
      </c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164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9" t="s">
        <v>448</v>
      </c>
      <c r="D341" s="158"/>
      <c r="E341" s="159">
        <v>0.65200000000000002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164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9" t="s">
        <v>449</v>
      </c>
      <c r="D342" s="158"/>
      <c r="E342" s="159">
        <v>0.154</v>
      </c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164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9" t="s">
        <v>450</v>
      </c>
      <c r="D343" s="158"/>
      <c r="E343" s="159">
        <v>5.46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164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89" t="s">
        <v>451</v>
      </c>
      <c r="D344" s="158"/>
      <c r="E344" s="159">
        <v>1.02</v>
      </c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164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9" t="s">
        <v>452</v>
      </c>
      <c r="D345" s="158"/>
      <c r="E345" s="159">
        <v>0.94399999999999995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164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89" t="s">
        <v>453</v>
      </c>
      <c r="D346" s="158"/>
      <c r="E346" s="159">
        <v>3.4319999999999999</v>
      </c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164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9" t="s">
        <v>454</v>
      </c>
      <c r="D347" s="158"/>
      <c r="E347" s="159">
        <v>1.64</v>
      </c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164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9" t="s">
        <v>455</v>
      </c>
      <c r="D348" s="158"/>
      <c r="E348" s="159">
        <v>7.8120000000000003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164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9" t="s">
        <v>456</v>
      </c>
      <c r="D349" s="158"/>
      <c r="E349" s="159">
        <v>0.70399999999999996</v>
      </c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164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189" t="s">
        <v>457</v>
      </c>
      <c r="D350" s="158"/>
      <c r="E350" s="159">
        <v>1.84</v>
      </c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164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9" t="s">
        <v>458</v>
      </c>
      <c r="D351" s="158"/>
      <c r="E351" s="159">
        <v>1.008</v>
      </c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164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89" t="s">
        <v>459</v>
      </c>
      <c r="D352" s="158"/>
      <c r="E352" s="159">
        <v>3.05</v>
      </c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164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9" t="s">
        <v>460</v>
      </c>
      <c r="D353" s="158"/>
      <c r="E353" s="159">
        <v>0.8</v>
      </c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164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89" t="s">
        <v>461</v>
      </c>
      <c r="D354" s="158"/>
      <c r="E354" s="159">
        <v>0.76500000000000001</v>
      </c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164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9" t="s">
        <v>462</v>
      </c>
      <c r="D355" s="158"/>
      <c r="E355" s="159">
        <v>1.06</v>
      </c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164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89" t="s">
        <v>463</v>
      </c>
      <c r="D356" s="158"/>
      <c r="E356" s="159">
        <v>1.3440000000000001</v>
      </c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164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89" t="s">
        <v>464</v>
      </c>
      <c r="D357" s="158"/>
      <c r="E357" s="159">
        <v>1.1559999999999999</v>
      </c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164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/>
      <c r="B358" s="156"/>
      <c r="C358" s="189" t="s">
        <v>465</v>
      </c>
      <c r="D358" s="158"/>
      <c r="E358" s="159">
        <v>1.1439999999999999</v>
      </c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164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91" t="s">
        <v>237</v>
      </c>
      <c r="D359" s="160"/>
      <c r="E359" s="161">
        <v>45.8035</v>
      </c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164</v>
      </c>
      <c r="AH359" s="148">
        <v>1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ht="22.5" outlineLevel="1" x14ac:dyDescent="0.2">
      <c r="A360" s="171">
        <v>27</v>
      </c>
      <c r="B360" s="172" t="s">
        <v>466</v>
      </c>
      <c r="C360" s="188" t="s">
        <v>467</v>
      </c>
      <c r="D360" s="173" t="s">
        <v>158</v>
      </c>
      <c r="E360" s="174">
        <v>10.135999999999999</v>
      </c>
      <c r="F360" s="175"/>
      <c r="G360" s="176">
        <f>ROUND(E360*F360,2)</f>
        <v>0</v>
      </c>
      <c r="H360" s="175"/>
      <c r="I360" s="176">
        <f>ROUND(E360*H360,2)</f>
        <v>0</v>
      </c>
      <c r="J360" s="175"/>
      <c r="K360" s="176">
        <f>ROUND(E360*J360,2)</f>
        <v>0</v>
      </c>
      <c r="L360" s="176">
        <v>21</v>
      </c>
      <c r="M360" s="176">
        <f>G360*(1+L360/100)</f>
        <v>0</v>
      </c>
      <c r="N360" s="176">
        <v>4.9100000000000003E-3</v>
      </c>
      <c r="O360" s="176">
        <f>ROUND(E360*N360,2)</f>
        <v>0.05</v>
      </c>
      <c r="P360" s="176">
        <v>0</v>
      </c>
      <c r="Q360" s="176">
        <f>ROUND(E360*P360,2)</f>
        <v>0</v>
      </c>
      <c r="R360" s="176" t="s">
        <v>169</v>
      </c>
      <c r="S360" s="176" t="s">
        <v>160</v>
      </c>
      <c r="T360" s="177" t="s">
        <v>160</v>
      </c>
      <c r="U360" s="157">
        <v>0.36</v>
      </c>
      <c r="V360" s="157">
        <f>ROUND(E360*U360,2)</f>
        <v>3.65</v>
      </c>
      <c r="W360" s="157"/>
      <c r="X360" s="157" t="s">
        <v>170</v>
      </c>
      <c r="Y360" s="148"/>
      <c r="Z360" s="148"/>
      <c r="AA360" s="148"/>
      <c r="AB360" s="148"/>
      <c r="AC360" s="148"/>
      <c r="AD360" s="148"/>
      <c r="AE360" s="148"/>
      <c r="AF360" s="148"/>
      <c r="AG360" s="148" t="s">
        <v>171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89" t="s">
        <v>172</v>
      </c>
      <c r="D361" s="158"/>
      <c r="E361" s="159"/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164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89" t="s">
        <v>173</v>
      </c>
      <c r="D362" s="158"/>
      <c r="E362" s="159"/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164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9" t="s">
        <v>468</v>
      </c>
      <c r="D363" s="158"/>
      <c r="E363" s="159"/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164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189" t="s">
        <v>236</v>
      </c>
      <c r="D364" s="158"/>
      <c r="E364" s="159">
        <v>10.135999999999999</v>
      </c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164</v>
      </c>
      <c r="AH364" s="148">
        <v>5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71">
        <v>28</v>
      </c>
      <c r="B365" s="172" t="s">
        <v>469</v>
      </c>
      <c r="C365" s="188" t="s">
        <v>470</v>
      </c>
      <c r="D365" s="173" t="s">
        <v>158</v>
      </c>
      <c r="E365" s="174">
        <v>468.16649999999998</v>
      </c>
      <c r="F365" s="175"/>
      <c r="G365" s="176">
        <f>ROUND(E365*F365,2)</f>
        <v>0</v>
      </c>
      <c r="H365" s="175"/>
      <c r="I365" s="176">
        <f>ROUND(E365*H365,2)</f>
        <v>0</v>
      </c>
      <c r="J365" s="175"/>
      <c r="K365" s="176">
        <f>ROUND(E365*J365,2)</f>
        <v>0</v>
      </c>
      <c r="L365" s="176">
        <v>21</v>
      </c>
      <c r="M365" s="176">
        <f>G365*(1+L365/100)</f>
        <v>0</v>
      </c>
      <c r="N365" s="176">
        <v>2.0000000000000002E-5</v>
      </c>
      <c r="O365" s="176">
        <f>ROUND(E365*N365,2)</f>
        <v>0.01</v>
      </c>
      <c r="P365" s="176">
        <v>0</v>
      </c>
      <c r="Q365" s="176">
        <f>ROUND(E365*P365,2)</f>
        <v>0</v>
      </c>
      <c r="R365" s="176" t="s">
        <v>169</v>
      </c>
      <c r="S365" s="176" t="s">
        <v>160</v>
      </c>
      <c r="T365" s="177" t="s">
        <v>160</v>
      </c>
      <c r="U365" s="157">
        <v>0.11</v>
      </c>
      <c r="V365" s="157">
        <f>ROUND(E365*U365,2)</f>
        <v>51.5</v>
      </c>
      <c r="W365" s="157"/>
      <c r="X365" s="157" t="s">
        <v>170</v>
      </c>
      <c r="Y365" s="148"/>
      <c r="Z365" s="148"/>
      <c r="AA365" s="148"/>
      <c r="AB365" s="148"/>
      <c r="AC365" s="148"/>
      <c r="AD365" s="148"/>
      <c r="AE365" s="148"/>
      <c r="AF365" s="148"/>
      <c r="AG365" s="148" t="s">
        <v>171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89" t="s">
        <v>172</v>
      </c>
      <c r="D366" s="158"/>
      <c r="E366" s="159"/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164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9" t="s">
        <v>356</v>
      </c>
      <c r="D367" s="158"/>
      <c r="E367" s="159"/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164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189" t="s">
        <v>471</v>
      </c>
      <c r="D368" s="158"/>
      <c r="E368" s="159"/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164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189" t="s">
        <v>376</v>
      </c>
      <c r="D369" s="158"/>
      <c r="E369" s="159">
        <v>468.16649999999998</v>
      </c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164</v>
      </c>
      <c r="AH369" s="148">
        <v>5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x14ac:dyDescent="0.2">
      <c r="A370" s="165" t="s">
        <v>154</v>
      </c>
      <c r="B370" s="166" t="s">
        <v>81</v>
      </c>
      <c r="C370" s="187" t="s">
        <v>82</v>
      </c>
      <c r="D370" s="167"/>
      <c r="E370" s="168"/>
      <c r="F370" s="169"/>
      <c r="G370" s="169">
        <f>SUMIF(AG371:AG397,"&lt;&gt;NOR",G371:G397)</f>
        <v>0</v>
      </c>
      <c r="H370" s="169"/>
      <c r="I370" s="169">
        <f>SUM(I371:I397)</f>
        <v>0</v>
      </c>
      <c r="J370" s="169"/>
      <c r="K370" s="169">
        <f>SUM(K371:K397)</f>
        <v>0</v>
      </c>
      <c r="L370" s="169"/>
      <c r="M370" s="169">
        <f>SUM(M371:M397)</f>
        <v>0</v>
      </c>
      <c r="N370" s="169"/>
      <c r="O370" s="169">
        <f>SUM(O371:O397)</f>
        <v>6.0500000000000007</v>
      </c>
      <c r="P370" s="169"/>
      <c r="Q370" s="169">
        <f>SUM(Q371:Q397)</f>
        <v>0</v>
      </c>
      <c r="R370" s="169"/>
      <c r="S370" s="169"/>
      <c r="T370" s="170"/>
      <c r="U370" s="164"/>
      <c r="V370" s="164">
        <f>SUM(V371:V397)</f>
        <v>34.35</v>
      </c>
      <c r="W370" s="164"/>
      <c r="X370" s="164"/>
      <c r="AG370" t="s">
        <v>155</v>
      </c>
    </row>
    <row r="371" spans="1:60" outlineLevel="1" x14ac:dyDescent="0.2">
      <c r="A371" s="171">
        <v>29</v>
      </c>
      <c r="B371" s="172" t="s">
        <v>287</v>
      </c>
      <c r="C371" s="188" t="s">
        <v>288</v>
      </c>
      <c r="D371" s="173" t="s">
        <v>158</v>
      </c>
      <c r="E371" s="174">
        <v>10.121</v>
      </c>
      <c r="F371" s="175"/>
      <c r="G371" s="176">
        <f>ROUND(E371*F371,2)</f>
        <v>0</v>
      </c>
      <c r="H371" s="175"/>
      <c r="I371" s="176">
        <f>ROUND(E371*H371,2)</f>
        <v>0</v>
      </c>
      <c r="J371" s="175"/>
      <c r="K371" s="176">
        <f>ROUND(E371*J371,2)</f>
        <v>0</v>
      </c>
      <c r="L371" s="176">
        <v>21</v>
      </c>
      <c r="M371" s="176">
        <f>G371*(1+L371/100)</f>
        <v>0</v>
      </c>
      <c r="N371" s="176">
        <v>1.41E-2</v>
      </c>
      <c r="O371" s="176">
        <f>ROUND(E371*N371,2)</f>
        <v>0.14000000000000001</v>
      </c>
      <c r="P371" s="176">
        <v>0</v>
      </c>
      <c r="Q371" s="176">
        <f>ROUND(E371*P371,2)</f>
        <v>0</v>
      </c>
      <c r="R371" s="176" t="s">
        <v>169</v>
      </c>
      <c r="S371" s="176" t="s">
        <v>160</v>
      </c>
      <c r="T371" s="177" t="s">
        <v>160</v>
      </c>
      <c r="U371" s="157">
        <v>0.4</v>
      </c>
      <c r="V371" s="157">
        <f>ROUND(E371*U371,2)</f>
        <v>4.05</v>
      </c>
      <c r="W371" s="157"/>
      <c r="X371" s="157" t="s">
        <v>170</v>
      </c>
      <c r="Y371" s="148"/>
      <c r="Z371" s="148"/>
      <c r="AA371" s="148"/>
      <c r="AB371" s="148"/>
      <c r="AC371" s="148"/>
      <c r="AD371" s="148"/>
      <c r="AE371" s="148"/>
      <c r="AF371" s="148"/>
      <c r="AG371" s="148" t="s">
        <v>171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189" t="s">
        <v>472</v>
      </c>
      <c r="D372" s="158"/>
      <c r="E372" s="159"/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164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55"/>
      <c r="B373" s="156"/>
      <c r="C373" s="189" t="s">
        <v>473</v>
      </c>
      <c r="D373" s="158"/>
      <c r="E373" s="159">
        <v>1.2210000000000001</v>
      </c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164</v>
      </c>
      <c r="AH373" s="148">
        <v>0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189" t="s">
        <v>474</v>
      </c>
      <c r="D374" s="158"/>
      <c r="E374" s="159">
        <v>3.79</v>
      </c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164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191" t="s">
        <v>237</v>
      </c>
      <c r="D375" s="160"/>
      <c r="E375" s="161">
        <v>5.0110000000000001</v>
      </c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164</v>
      </c>
      <c r="AH375" s="148">
        <v>1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189" t="s">
        <v>475</v>
      </c>
      <c r="D376" s="158"/>
      <c r="E376" s="159">
        <v>5.1100000000000003</v>
      </c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164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55"/>
      <c r="B377" s="156"/>
      <c r="C377" s="191" t="s">
        <v>237</v>
      </c>
      <c r="D377" s="160"/>
      <c r="E377" s="161">
        <v>5.1100000000000003</v>
      </c>
      <c r="F377" s="157"/>
      <c r="G377" s="157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57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164</v>
      </c>
      <c r="AH377" s="148">
        <v>1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71">
        <v>30</v>
      </c>
      <c r="B378" s="172" t="s">
        <v>291</v>
      </c>
      <c r="C378" s="188" t="s">
        <v>292</v>
      </c>
      <c r="D378" s="173" t="s">
        <v>158</v>
      </c>
      <c r="E378" s="174">
        <v>10.121</v>
      </c>
      <c r="F378" s="175"/>
      <c r="G378" s="176">
        <f>ROUND(E378*F378,2)</f>
        <v>0</v>
      </c>
      <c r="H378" s="175"/>
      <c r="I378" s="176">
        <f>ROUND(E378*H378,2)</f>
        <v>0</v>
      </c>
      <c r="J378" s="175"/>
      <c r="K378" s="176">
        <f>ROUND(E378*J378,2)</f>
        <v>0</v>
      </c>
      <c r="L378" s="176">
        <v>21</v>
      </c>
      <c r="M378" s="176">
        <f>G378*(1+L378/100)</f>
        <v>0</v>
      </c>
      <c r="N378" s="176">
        <v>0</v>
      </c>
      <c r="O378" s="176">
        <f>ROUND(E378*N378,2)</f>
        <v>0</v>
      </c>
      <c r="P378" s="176">
        <v>0</v>
      </c>
      <c r="Q378" s="176">
        <f>ROUND(E378*P378,2)</f>
        <v>0</v>
      </c>
      <c r="R378" s="176" t="s">
        <v>169</v>
      </c>
      <c r="S378" s="176" t="s">
        <v>160</v>
      </c>
      <c r="T378" s="177" t="s">
        <v>160</v>
      </c>
      <c r="U378" s="157">
        <v>0.24</v>
      </c>
      <c r="V378" s="157">
        <f>ROUND(E378*U378,2)</f>
        <v>2.4300000000000002</v>
      </c>
      <c r="W378" s="157"/>
      <c r="X378" s="157" t="s">
        <v>170</v>
      </c>
      <c r="Y378" s="148"/>
      <c r="Z378" s="148"/>
      <c r="AA378" s="148"/>
      <c r="AB378" s="148"/>
      <c r="AC378" s="148"/>
      <c r="AD378" s="148"/>
      <c r="AE378" s="148"/>
      <c r="AF378" s="148"/>
      <c r="AG378" s="148" t="s">
        <v>171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9" t="s">
        <v>476</v>
      </c>
      <c r="D379" s="158"/>
      <c r="E379" s="159">
        <v>10.121</v>
      </c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57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164</v>
      </c>
      <c r="AH379" s="148">
        <v>5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ht="22.5" outlineLevel="1" x14ac:dyDescent="0.2">
      <c r="A380" s="171">
        <v>31</v>
      </c>
      <c r="B380" s="172" t="s">
        <v>477</v>
      </c>
      <c r="C380" s="188" t="s">
        <v>478</v>
      </c>
      <c r="D380" s="173" t="s">
        <v>158</v>
      </c>
      <c r="E380" s="174">
        <v>24.76</v>
      </c>
      <c r="F380" s="175"/>
      <c r="G380" s="176">
        <f>ROUND(E380*F380,2)</f>
        <v>0</v>
      </c>
      <c r="H380" s="175"/>
      <c r="I380" s="176">
        <f>ROUND(E380*H380,2)</f>
        <v>0</v>
      </c>
      <c r="J380" s="175"/>
      <c r="K380" s="176">
        <f>ROUND(E380*J380,2)</f>
        <v>0</v>
      </c>
      <c r="L380" s="176">
        <v>21</v>
      </c>
      <c r="M380" s="176">
        <f>G380*(1+L380/100)</f>
        <v>0</v>
      </c>
      <c r="N380" s="176">
        <v>0.10241</v>
      </c>
      <c r="O380" s="176">
        <f>ROUND(E380*N380,2)</f>
        <v>2.54</v>
      </c>
      <c r="P380" s="176">
        <v>0</v>
      </c>
      <c r="Q380" s="176">
        <f>ROUND(E380*P380,2)</f>
        <v>0</v>
      </c>
      <c r="R380" s="176" t="s">
        <v>169</v>
      </c>
      <c r="S380" s="176" t="s">
        <v>160</v>
      </c>
      <c r="T380" s="177" t="s">
        <v>160</v>
      </c>
      <c r="U380" s="157">
        <v>0.56000000000000005</v>
      </c>
      <c r="V380" s="157">
        <f>ROUND(E380*U380,2)</f>
        <v>13.87</v>
      </c>
      <c r="W380" s="157"/>
      <c r="X380" s="157" t="s">
        <v>170</v>
      </c>
      <c r="Y380" s="148"/>
      <c r="Z380" s="148"/>
      <c r="AA380" s="148"/>
      <c r="AB380" s="148"/>
      <c r="AC380" s="148"/>
      <c r="AD380" s="148"/>
      <c r="AE380" s="148"/>
      <c r="AF380" s="148"/>
      <c r="AG380" s="148" t="s">
        <v>171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255" t="s">
        <v>479</v>
      </c>
      <c r="D381" s="256"/>
      <c r="E381" s="256"/>
      <c r="F381" s="256"/>
      <c r="G381" s="256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192</v>
      </c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257" t="s">
        <v>480</v>
      </c>
      <c r="D382" s="258"/>
      <c r="E382" s="258"/>
      <c r="F382" s="258"/>
      <c r="G382" s="258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180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">
      <c r="A383" s="155"/>
      <c r="B383" s="156"/>
      <c r="C383" s="189" t="s">
        <v>244</v>
      </c>
      <c r="D383" s="158"/>
      <c r="E383" s="159"/>
      <c r="F383" s="157"/>
      <c r="G383" s="157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164</v>
      </c>
      <c r="AH383" s="148">
        <v>0</v>
      </c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189" t="s">
        <v>481</v>
      </c>
      <c r="D384" s="158"/>
      <c r="E384" s="159"/>
      <c r="F384" s="157"/>
      <c r="G384" s="157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57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164</v>
      </c>
      <c r="AH384" s="148">
        <v>0</v>
      </c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9" t="s">
        <v>482</v>
      </c>
      <c r="D385" s="158"/>
      <c r="E385" s="159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164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9" t="s">
        <v>483</v>
      </c>
      <c r="D386" s="158"/>
      <c r="E386" s="159">
        <v>12.16</v>
      </c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164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9" t="s">
        <v>484</v>
      </c>
      <c r="D387" s="158"/>
      <c r="E387" s="159">
        <v>12.6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164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ht="22.5" outlineLevel="1" x14ac:dyDescent="0.2">
      <c r="A388" s="171">
        <v>32</v>
      </c>
      <c r="B388" s="172" t="s">
        <v>485</v>
      </c>
      <c r="C388" s="188" t="s">
        <v>486</v>
      </c>
      <c r="D388" s="173" t="s">
        <v>158</v>
      </c>
      <c r="E388" s="174">
        <v>34.143500000000003</v>
      </c>
      <c r="F388" s="175"/>
      <c r="G388" s="176">
        <f>ROUND(E388*F388,2)</f>
        <v>0</v>
      </c>
      <c r="H388" s="175"/>
      <c r="I388" s="176">
        <f>ROUND(E388*H388,2)</f>
        <v>0</v>
      </c>
      <c r="J388" s="175"/>
      <c r="K388" s="176">
        <f>ROUND(E388*J388,2)</f>
        <v>0</v>
      </c>
      <c r="L388" s="176">
        <v>21</v>
      </c>
      <c r="M388" s="176">
        <f>G388*(1+L388/100)</f>
        <v>0</v>
      </c>
      <c r="N388" s="176">
        <v>9.8680000000000004E-2</v>
      </c>
      <c r="O388" s="176">
        <f>ROUND(E388*N388,2)</f>
        <v>3.37</v>
      </c>
      <c r="P388" s="176">
        <v>0</v>
      </c>
      <c r="Q388" s="176">
        <f>ROUND(E388*P388,2)</f>
        <v>0</v>
      </c>
      <c r="R388" s="176" t="s">
        <v>169</v>
      </c>
      <c r="S388" s="176" t="s">
        <v>160</v>
      </c>
      <c r="T388" s="177" t="s">
        <v>160</v>
      </c>
      <c r="U388" s="157">
        <v>0.41</v>
      </c>
      <c r="V388" s="157">
        <f>ROUND(E388*U388,2)</f>
        <v>14</v>
      </c>
      <c r="W388" s="157"/>
      <c r="X388" s="157" t="s">
        <v>170</v>
      </c>
      <c r="Y388" s="148"/>
      <c r="Z388" s="148"/>
      <c r="AA388" s="148"/>
      <c r="AB388" s="148"/>
      <c r="AC388" s="148"/>
      <c r="AD388" s="148"/>
      <c r="AE388" s="148"/>
      <c r="AF388" s="148"/>
      <c r="AG388" s="148" t="s">
        <v>171</v>
      </c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ht="22.5" outlineLevel="1" x14ac:dyDescent="0.2">
      <c r="A389" s="155"/>
      <c r="B389" s="156"/>
      <c r="C389" s="255" t="s">
        <v>296</v>
      </c>
      <c r="D389" s="256"/>
      <c r="E389" s="256"/>
      <c r="F389" s="256"/>
      <c r="G389" s="256"/>
      <c r="H389" s="157"/>
      <c r="I389" s="157"/>
      <c r="J389" s="157"/>
      <c r="K389" s="157"/>
      <c r="L389" s="157"/>
      <c r="M389" s="157"/>
      <c r="N389" s="157"/>
      <c r="O389" s="157"/>
      <c r="P389" s="157"/>
      <c r="Q389" s="157"/>
      <c r="R389" s="157"/>
      <c r="S389" s="157"/>
      <c r="T389" s="157"/>
      <c r="U389" s="157"/>
      <c r="V389" s="157"/>
      <c r="W389" s="157"/>
      <c r="X389" s="157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192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78" t="str">
        <f>C389</f>
        <v>na zdivu jako podklad např. pod izolaci, na parapetech z prefabrikovaných dílců, pod oplechování apod., vodorovný nebo ve spádu do 15°, hlazený dřevěným hladítkem,</v>
      </c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9" t="s">
        <v>472</v>
      </c>
      <c r="D390" s="158"/>
      <c r="E390" s="159"/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57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164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9" t="s">
        <v>487</v>
      </c>
      <c r="D391" s="158"/>
      <c r="E391" s="159"/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164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9" t="s">
        <v>488</v>
      </c>
      <c r="D392" s="158"/>
      <c r="E392" s="159">
        <v>1.8314999999999999</v>
      </c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164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9" t="s">
        <v>489</v>
      </c>
      <c r="D393" s="158"/>
      <c r="E393" s="159">
        <v>7.58</v>
      </c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57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164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91" t="s">
        <v>237</v>
      </c>
      <c r="D394" s="160"/>
      <c r="E394" s="161">
        <v>9.4115000000000002</v>
      </c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57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164</v>
      </c>
      <c r="AH394" s="148">
        <v>1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9" t="s">
        <v>490</v>
      </c>
      <c r="D395" s="158"/>
      <c r="E395" s="159"/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164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9" t="s">
        <v>298</v>
      </c>
      <c r="D396" s="158"/>
      <c r="E396" s="159">
        <v>24.731999999999999</v>
      </c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164</v>
      </c>
      <c r="AH396" s="148">
        <v>5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91" t="s">
        <v>237</v>
      </c>
      <c r="D397" s="160"/>
      <c r="E397" s="161">
        <v>24.731999999999999</v>
      </c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57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164</v>
      </c>
      <c r="AH397" s="148">
        <v>1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x14ac:dyDescent="0.2">
      <c r="A398" s="165" t="s">
        <v>154</v>
      </c>
      <c r="B398" s="166" t="s">
        <v>83</v>
      </c>
      <c r="C398" s="187" t="s">
        <v>84</v>
      </c>
      <c r="D398" s="167"/>
      <c r="E398" s="168"/>
      <c r="F398" s="169"/>
      <c r="G398" s="169">
        <f>SUMIF(AG399:AG429,"&lt;&gt;NOR",G399:G429)</f>
        <v>0</v>
      </c>
      <c r="H398" s="169"/>
      <c r="I398" s="169">
        <f>SUM(I399:I429)</f>
        <v>0</v>
      </c>
      <c r="J398" s="169"/>
      <c r="K398" s="169">
        <f>SUM(K399:K429)</f>
        <v>0</v>
      </c>
      <c r="L398" s="169"/>
      <c r="M398" s="169">
        <f>SUM(M399:M429)</f>
        <v>0</v>
      </c>
      <c r="N398" s="169"/>
      <c r="O398" s="169">
        <f>SUM(O399:O429)</f>
        <v>0.54</v>
      </c>
      <c r="P398" s="169"/>
      <c r="Q398" s="169">
        <f>SUM(Q399:Q429)</f>
        <v>0</v>
      </c>
      <c r="R398" s="169"/>
      <c r="S398" s="169"/>
      <c r="T398" s="170"/>
      <c r="U398" s="164"/>
      <c r="V398" s="164">
        <f>SUM(V399:V429)</f>
        <v>26.59</v>
      </c>
      <c r="W398" s="164"/>
      <c r="X398" s="164"/>
      <c r="AG398" t="s">
        <v>155</v>
      </c>
    </row>
    <row r="399" spans="1:60" ht="22.5" outlineLevel="1" x14ac:dyDescent="0.2">
      <c r="A399" s="171">
        <v>33</v>
      </c>
      <c r="B399" s="172" t="s">
        <v>491</v>
      </c>
      <c r="C399" s="188" t="s">
        <v>492</v>
      </c>
      <c r="D399" s="173" t="s">
        <v>281</v>
      </c>
      <c r="E399" s="174">
        <v>61.83</v>
      </c>
      <c r="F399" s="175"/>
      <c r="G399" s="176">
        <f>ROUND(E399*F399,2)</f>
        <v>0</v>
      </c>
      <c r="H399" s="175"/>
      <c r="I399" s="176">
        <f>ROUND(E399*H399,2)</f>
        <v>0</v>
      </c>
      <c r="J399" s="175"/>
      <c r="K399" s="176">
        <f>ROUND(E399*J399,2)</f>
        <v>0</v>
      </c>
      <c r="L399" s="176">
        <v>21</v>
      </c>
      <c r="M399" s="176">
        <f>G399*(1+L399/100)</f>
        <v>0</v>
      </c>
      <c r="N399" s="176">
        <v>8.7600000000000004E-3</v>
      </c>
      <c r="O399" s="176">
        <f>ROUND(E399*N399,2)</f>
        <v>0.54</v>
      </c>
      <c r="P399" s="176">
        <v>0</v>
      </c>
      <c r="Q399" s="176">
        <f>ROUND(E399*P399,2)</f>
        <v>0</v>
      </c>
      <c r="R399" s="176" t="s">
        <v>169</v>
      </c>
      <c r="S399" s="176" t="s">
        <v>160</v>
      </c>
      <c r="T399" s="177" t="s">
        <v>160</v>
      </c>
      <c r="U399" s="157">
        <v>0.43</v>
      </c>
      <c r="V399" s="157">
        <f>ROUND(E399*U399,2)</f>
        <v>26.59</v>
      </c>
      <c r="W399" s="157"/>
      <c r="X399" s="157" t="s">
        <v>170</v>
      </c>
      <c r="Y399" s="148"/>
      <c r="Z399" s="148"/>
      <c r="AA399" s="148"/>
      <c r="AB399" s="148"/>
      <c r="AC399" s="148"/>
      <c r="AD399" s="148"/>
      <c r="AE399" s="148"/>
      <c r="AF399" s="148"/>
      <c r="AG399" s="148" t="s">
        <v>171</v>
      </c>
      <c r="AH399" s="148"/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ht="22.5" outlineLevel="1" x14ac:dyDescent="0.2">
      <c r="A400" s="155"/>
      <c r="B400" s="156"/>
      <c r="C400" s="255" t="s">
        <v>493</v>
      </c>
      <c r="D400" s="256"/>
      <c r="E400" s="256"/>
      <c r="F400" s="256"/>
      <c r="G400" s="256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  <c r="S400" s="157"/>
      <c r="T400" s="157"/>
      <c r="U400" s="157"/>
      <c r="V400" s="157"/>
      <c r="W400" s="157"/>
      <c r="X400" s="157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192</v>
      </c>
      <c r="AH400" s="148"/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78" t="str">
        <f>C400</f>
        <v>a poloplastických hmot na montážní pěnu, zapravení omítky pod parapetem, těsnění spáry mezi parapetem a rámem okna, dodávka silikonu.</v>
      </c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9" t="s">
        <v>494</v>
      </c>
      <c r="D401" s="158"/>
      <c r="E401" s="159"/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57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164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9" t="s">
        <v>495</v>
      </c>
      <c r="D402" s="158"/>
      <c r="E402" s="159"/>
      <c r="F402" s="157"/>
      <c r="G402" s="157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  <c r="S402" s="157"/>
      <c r="T402" s="157"/>
      <c r="U402" s="157"/>
      <c r="V402" s="157"/>
      <c r="W402" s="157"/>
      <c r="X402" s="157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164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9" t="s">
        <v>496</v>
      </c>
      <c r="D403" s="158"/>
      <c r="E403" s="159">
        <v>0.4</v>
      </c>
      <c r="F403" s="157"/>
      <c r="G403" s="157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57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164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9" t="s">
        <v>497</v>
      </c>
      <c r="D404" s="158"/>
      <c r="E404" s="159">
        <v>0.6</v>
      </c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57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164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9" t="s">
        <v>498</v>
      </c>
      <c r="D405" s="158"/>
      <c r="E405" s="159">
        <v>0.9</v>
      </c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164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89" t="s">
        <v>499</v>
      </c>
      <c r="D406" s="158"/>
      <c r="E406" s="159">
        <v>1.05</v>
      </c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  <c r="S406" s="157"/>
      <c r="T406" s="157"/>
      <c r="U406" s="157"/>
      <c r="V406" s="157"/>
      <c r="W406" s="157"/>
      <c r="X406" s="157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164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9" t="s">
        <v>500</v>
      </c>
      <c r="D407" s="158"/>
      <c r="E407" s="159">
        <v>1.05</v>
      </c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57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164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9" t="s">
        <v>501</v>
      </c>
      <c r="D408" s="158"/>
      <c r="E408" s="159">
        <v>0.9</v>
      </c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164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9" t="s">
        <v>502</v>
      </c>
      <c r="D409" s="158"/>
      <c r="E409" s="159">
        <v>0.5</v>
      </c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164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9" t="s">
        <v>503</v>
      </c>
      <c r="D410" s="158"/>
      <c r="E410" s="159">
        <v>5.5</v>
      </c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57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164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9" t="s">
        <v>504</v>
      </c>
      <c r="D411" s="158"/>
      <c r="E411" s="159">
        <v>1.25</v>
      </c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164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9" t="s">
        <v>505</v>
      </c>
      <c r="D412" s="158"/>
      <c r="E412" s="159">
        <v>0.8</v>
      </c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164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9" t="s">
        <v>506</v>
      </c>
      <c r="D413" s="158"/>
      <c r="E413" s="159">
        <v>0.9</v>
      </c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  <c r="S413" s="157"/>
      <c r="T413" s="157"/>
      <c r="U413" s="157"/>
      <c r="V413" s="157"/>
      <c r="W413" s="157"/>
      <c r="X413" s="157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164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9" t="s">
        <v>507</v>
      </c>
      <c r="D414" s="158"/>
      <c r="E414" s="159">
        <v>2.4</v>
      </c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164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9" t="s">
        <v>508</v>
      </c>
      <c r="D415" s="158"/>
      <c r="E415" s="159">
        <v>2.5</v>
      </c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164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9" t="s">
        <v>509</v>
      </c>
      <c r="D416" s="158"/>
      <c r="E416" s="159">
        <v>1.1000000000000001</v>
      </c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164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9" t="s">
        <v>510</v>
      </c>
      <c r="D417" s="158"/>
      <c r="E417" s="159">
        <v>1</v>
      </c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164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9" t="s">
        <v>511</v>
      </c>
      <c r="D418" s="158"/>
      <c r="E418" s="159">
        <v>0.86</v>
      </c>
      <c r="F418" s="157"/>
      <c r="G418" s="157"/>
      <c r="H418" s="157"/>
      <c r="I418" s="157"/>
      <c r="J418" s="157"/>
      <c r="K418" s="157"/>
      <c r="L418" s="157"/>
      <c r="M418" s="157"/>
      <c r="N418" s="157"/>
      <c r="O418" s="157"/>
      <c r="P418" s="157"/>
      <c r="Q418" s="157"/>
      <c r="R418" s="157"/>
      <c r="S418" s="157"/>
      <c r="T418" s="157"/>
      <c r="U418" s="157"/>
      <c r="V418" s="157"/>
      <c r="W418" s="157"/>
      <c r="X418" s="157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164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189" t="s">
        <v>512</v>
      </c>
      <c r="D419" s="158"/>
      <c r="E419" s="159">
        <v>0.55000000000000004</v>
      </c>
      <c r="F419" s="157"/>
      <c r="G419" s="157"/>
      <c r="H419" s="157"/>
      <c r="I419" s="157"/>
      <c r="J419" s="157"/>
      <c r="K419" s="157"/>
      <c r="L419" s="157"/>
      <c r="M419" s="157"/>
      <c r="N419" s="157"/>
      <c r="O419" s="157"/>
      <c r="P419" s="157"/>
      <c r="Q419" s="157"/>
      <c r="R419" s="157"/>
      <c r="S419" s="157"/>
      <c r="T419" s="157"/>
      <c r="U419" s="157"/>
      <c r="V419" s="157"/>
      <c r="W419" s="157"/>
      <c r="X419" s="157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164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189" t="s">
        <v>513</v>
      </c>
      <c r="D420" s="158"/>
      <c r="E420" s="159">
        <v>5.76</v>
      </c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164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89" t="s">
        <v>514</v>
      </c>
      <c r="D421" s="158"/>
      <c r="E421" s="159">
        <v>1.5</v>
      </c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164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55"/>
      <c r="B422" s="156"/>
      <c r="C422" s="189" t="s">
        <v>515</v>
      </c>
      <c r="D422" s="158"/>
      <c r="E422" s="159">
        <v>1.92</v>
      </c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57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164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9" t="s">
        <v>516</v>
      </c>
      <c r="D423" s="158"/>
      <c r="E423" s="159">
        <v>6.96</v>
      </c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164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9" t="s">
        <v>517</v>
      </c>
      <c r="D424" s="158"/>
      <c r="E424" s="159">
        <v>1.8</v>
      </c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164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189" t="s">
        <v>518</v>
      </c>
      <c r="D425" s="158"/>
      <c r="E425" s="159">
        <v>9</v>
      </c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  <c r="S425" s="157"/>
      <c r="T425" s="157"/>
      <c r="U425" s="157"/>
      <c r="V425" s="157"/>
      <c r="W425" s="157"/>
      <c r="X425" s="157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164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9" t="s">
        <v>519</v>
      </c>
      <c r="D426" s="158"/>
      <c r="E426" s="159">
        <v>2.48</v>
      </c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164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9" t="s">
        <v>520</v>
      </c>
      <c r="D427" s="158"/>
      <c r="E427" s="159">
        <v>1.7</v>
      </c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164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9" t="s">
        <v>521</v>
      </c>
      <c r="D428" s="158"/>
      <c r="E428" s="159">
        <v>6.25</v>
      </c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164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9" t="s">
        <v>522</v>
      </c>
      <c r="D429" s="158"/>
      <c r="E429" s="159">
        <v>2.2000000000000002</v>
      </c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164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x14ac:dyDescent="0.2">
      <c r="A430" s="165" t="s">
        <v>154</v>
      </c>
      <c r="B430" s="166" t="s">
        <v>85</v>
      </c>
      <c r="C430" s="187" t="s">
        <v>86</v>
      </c>
      <c r="D430" s="167"/>
      <c r="E430" s="168"/>
      <c r="F430" s="169"/>
      <c r="G430" s="169">
        <f>SUMIF(AG431:AG472,"&lt;&gt;NOR",G431:G472)</f>
        <v>0</v>
      </c>
      <c r="H430" s="169"/>
      <c r="I430" s="169">
        <f>SUM(I431:I472)</f>
        <v>0</v>
      </c>
      <c r="J430" s="169"/>
      <c r="K430" s="169">
        <f>SUM(K431:K472)</f>
        <v>0</v>
      </c>
      <c r="L430" s="169"/>
      <c r="M430" s="169">
        <f>SUM(M431:M472)</f>
        <v>0</v>
      </c>
      <c r="N430" s="169"/>
      <c r="O430" s="169">
        <f>SUM(O431:O472)</f>
        <v>0.44</v>
      </c>
      <c r="P430" s="169"/>
      <c r="Q430" s="169">
        <f>SUM(Q431:Q472)</f>
        <v>0</v>
      </c>
      <c r="R430" s="169"/>
      <c r="S430" s="169"/>
      <c r="T430" s="170"/>
      <c r="U430" s="164"/>
      <c r="V430" s="164">
        <f>SUM(V431:V472)</f>
        <v>205.3</v>
      </c>
      <c r="W430" s="164"/>
      <c r="X430" s="164"/>
      <c r="AG430" t="s">
        <v>155</v>
      </c>
    </row>
    <row r="431" spans="1:60" ht="22.5" outlineLevel="1" x14ac:dyDescent="0.2">
      <c r="A431" s="171">
        <v>34</v>
      </c>
      <c r="B431" s="172" t="s">
        <v>523</v>
      </c>
      <c r="C431" s="188" t="s">
        <v>524</v>
      </c>
      <c r="D431" s="173" t="s">
        <v>158</v>
      </c>
      <c r="E431" s="174">
        <v>737.51</v>
      </c>
      <c r="F431" s="175"/>
      <c r="G431" s="176">
        <f>ROUND(E431*F431,2)</f>
        <v>0</v>
      </c>
      <c r="H431" s="175"/>
      <c r="I431" s="176">
        <f>ROUND(E431*H431,2)</f>
        <v>0</v>
      </c>
      <c r="J431" s="175"/>
      <c r="K431" s="176">
        <f>ROUND(E431*J431,2)</f>
        <v>0</v>
      </c>
      <c r="L431" s="176">
        <v>21</v>
      </c>
      <c r="M431" s="176">
        <f>G431*(1+L431/100)</f>
        <v>0</v>
      </c>
      <c r="N431" s="176">
        <v>0</v>
      </c>
      <c r="O431" s="176">
        <f>ROUND(E431*N431,2)</f>
        <v>0</v>
      </c>
      <c r="P431" s="176">
        <v>0</v>
      </c>
      <c r="Q431" s="176">
        <f>ROUND(E431*P431,2)</f>
        <v>0</v>
      </c>
      <c r="R431" s="176" t="s">
        <v>525</v>
      </c>
      <c r="S431" s="176" t="s">
        <v>160</v>
      </c>
      <c r="T431" s="177" t="s">
        <v>160</v>
      </c>
      <c r="U431" s="157">
        <v>0.12</v>
      </c>
      <c r="V431" s="157">
        <f>ROUND(E431*U431,2)</f>
        <v>88.5</v>
      </c>
      <c r="W431" s="157"/>
      <c r="X431" s="157" t="s">
        <v>170</v>
      </c>
      <c r="Y431" s="148"/>
      <c r="Z431" s="148"/>
      <c r="AA431" s="148"/>
      <c r="AB431" s="148"/>
      <c r="AC431" s="148"/>
      <c r="AD431" s="148"/>
      <c r="AE431" s="148"/>
      <c r="AF431" s="148"/>
      <c r="AG431" s="148" t="s">
        <v>526</v>
      </c>
      <c r="AH431" s="148"/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255" t="s">
        <v>527</v>
      </c>
      <c r="D432" s="256"/>
      <c r="E432" s="256"/>
      <c r="F432" s="256"/>
      <c r="G432" s="256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192</v>
      </c>
      <c r="AH432" s="148"/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257" t="s">
        <v>528</v>
      </c>
      <c r="D433" s="258"/>
      <c r="E433" s="258"/>
      <c r="F433" s="258"/>
      <c r="G433" s="258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180</v>
      </c>
      <c r="AH433" s="148"/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9" t="s">
        <v>163</v>
      </c>
      <c r="D434" s="158"/>
      <c r="E434" s="159"/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57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164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9" t="s">
        <v>243</v>
      </c>
      <c r="D435" s="158"/>
      <c r="E435" s="159"/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164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9" t="s">
        <v>244</v>
      </c>
      <c r="D436" s="158"/>
      <c r="E436" s="159"/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164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9" t="s">
        <v>172</v>
      </c>
      <c r="D437" s="158"/>
      <c r="E437" s="159"/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57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164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89" t="s">
        <v>356</v>
      </c>
      <c r="D438" s="158"/>
      <c r="E438" s="159"/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57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164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89" t="s">
        <v>173</v>
      </c>
      <c r="D439" s="158"/>
      <c r="E439" s="159"/>
      <c r="F439" s="157"/>
      <c r="G439" s="157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  <c r="S439" s="157"/>
      <c r="T439" s="157"/>
      <c r="U439" s="157"/>
      <c r="V439" s="157"/>
      <c r="W439" s="157"/>
      <c r="X439" s="157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164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89" t="s">
        <v>529</v>
      </c>
      <c r="D440" s="158"/>
      <c r="E440" s="159"/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57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164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ht="33.75" outlineLevel="1" x14ac:dyDescent="0.2">
      <c r="A441" s="155"/>
      <c r="B441" s="156"/>
      <c r="C441" s="189" t="s">
        <v>530</v>
      </c>
      <c r="D441" s="158"/>
      <c r="E441" s="159">
        <v>238.4</v>
      </c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57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164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9" t="s">
        <v>531</v>
      </c>
      <c r="D442" s="158"/>
      <c r="E442" s="159">
        <v>127.72</v>
      </c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164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ht="33.75" outlineLevel="1" x14ac:dyDescent="0.2">
      <c r="A443" s="155"/>
      <c r="B443" s="156"/>
      <c r="C443" s="189" t="s">
        <v>532</v>
      </c>
      <c r="D443" s="158"/>
      <c r="E443" s="159">
        <v>234.59</v>
      </c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57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164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9" t="s">
        <v>533</v>
      </c>
      <c r="D444" s="158"/>
      <c r="E444" s="159">
        <v>136.80000000000001</v>
      </c>
      <c r="F444" s="157"/>
      <c r="G444" s="157"/>
      <c r="H444" s="157"/>
      <c r="I444" s="157"/>
      <c r="J444" s="157"/>
      <c r="K444" s="157"/>
      <c r="L444" s="157"/>
      <c r="M444" s="157"/>
      <c r="N444" s="157"/>
      <c r="O444" s="157"/>
      <c r="P444" s="157"/>
      <c r="Q444" s="157"/>
      <c r="R444" s="157"/>
      <c r="S444" s="157"/>
      <c r="T444" s="157"/>
      <c r="U444" s="157"/>
      <c r="V444" s="157"/>
      <c r="W444" s="157"/>
      <c r="X444" s="157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164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ht="33.75" outlineLevel="1" x14ac:dyDescent="0.2">
      <c r="A445" s="171">
        <v>35</v>
      </c>
      <c r="B445" s="172" t="s">
        <v>534</v>
      </c>
      <c r="C445" s="188" t="s">
        <v>535</v>
      </c>
      <c r="D445" s="173" t="s">
        <v>158</v>
      </c>
      <c r="E445" s="174">
        <v>1475.02</v>
      </c>
      <c r="F445" s="175"/>
      <c r="G445" s="176">
        <f>ROUND(E445*F445,2)</f>
        <v>0</v>
      </c>
      <c r="H445" s="175"/>
      <c r="I445" s="176">
        <f>ROUND(E445*H445,2)</f>
        <v>0</v>
      </c>
      <c r="J445" s="175"/>
      <c r="K445" s="176">
        <f>ROUND(E445*J445,2)</f>
        <v>0</v>
      </c>
      <c r="L445" s="176">
        <v>21</v>
      </c>
      <c r="M445" s="176">
        <f>G445*(1+L445/100)</f>
        <v>0</v>
      </c>
      <c r="N445" s="176">
        <v>0</v>
      </c>
      <c r="O445" s="176">
        <f>ROUND(E445*N445,2)</f>
        <v>0</v>
      </c>
      <c r="P445" s="176">
        <v>0</v>
      </c>
      <c r="Q445" s="176">
        <f>ROUND(E445*P445,2)</f>
        <v>0</v>
      </c>
      <c r="R445" s="176" t="s">
        <v>525</v>
      </c>
      <c r="S445" s="176" t="s">
        <v>160</v>
      </c>
      <c r="T445" s="177" t="s">
        <v>160</v>
      </c>
      <c r="U445" s="157">
        <v>0</v>
      </c>
      <c r="V445" s="157">
        <f>ROUND(E445*U445,2)</f>
        <v>0</v>
      </c>
      <c r="W445" s="157"/>
      <c r="X445" s="157" t="s">
        <v>170</v>
      </c>
      <c r="Y445" s="148"/>
      <c r="Z445" s="148"/>
      <c r="AA445" s="148"/>
      <c r="AB445" s="148"/>
      <c r="AC445" s="148"/>
      <c r="AD445" s="148"/>
      <c r="AE445" s="148"/>
      <c r="AF445" s="148"/>
      <c r="AG445" s="148" t="s">
        <v>526</v>
      </c>
      <c r="AH445" s="148"/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255" t="s">
        <v>527</v>
      </c>
      <c r="D446" s="256"/>
      <c r="E446" s="256"/>
      <c r="F446" s="256"/>
      <c r="G446" s="256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57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192</v>
      </c>
      <c r="AH446" s="148"/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189" t="s">
        <v>536</v>
      </c>
      <c r="D447" s="158"/>
      <c r="E447" s="159">
        <v>1475.02</v>
      </c>
      <c r="F447" s="157"/>
      <c r="G447" s="157"/>
      <c r="H447" s="157"/>
      <c r="I447" s="157"/>
      <c r="J447" s="157"/>
      <c r="K447" s="157"/>
      <c r="L447" s="157"/>
      <c r="M447" s="157"/>
      <c r="N447" s="157"/>
      <c r="O447" s="157"/>
      <c r="P447" s="157"/>
      <c r="Q447" s="157"/>
      <c r="R447" s="157"/>
      <c r="S447" s="157"/>
      <c r="T447" s="157"/>
      <c r="U447" s="157"/>
      <c r="V447" s="157"/>
      <c r="W447" s="157"/>
      <c r="X447" s="157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164</v>
      </c>
      <c r="AH447" s="148">
        <v>5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71">
        <v>36</v>
      </c>
      <c r="B448" s="172" t="s">
        <v>537</v>
      </c>
      <c r="C448" s="188" t="s">
        <v>538</v>
      </c>
      <c r="D448" s="173" t="s">
        <v>158</v>
      </c>
      <c r="E448" s="174">
        <v>737.51</v>
      </c>
      <c r="F448" s="175"/>
      <c r="G448" s="176">
        <f>ROUND(E448*F448,2)</f>
        <v>0</v>
      </c>
      <c r="H448" s="175"/>
      <c r="I448" s="176">
        <f>ROUND(E448*H448,2)</f>
        <v>0</v>
      </c>
      <c r="J448" s="175"/>
      <c r="K448" s="176">
        <f>ROUND(E448*J448,2)</f>
        <v>0</v>
      </c>
      <c r="L448" s="176">
        <v>21</v>
      </c>
      <c r="M448" s="176">
        <f>G448*(1+L448/100)</f>
        <v>0</v>
      </c>
      <c r="N448" s="176">
        <v>0</v>
      </c>
      <c r="O448" s="176">
        <f>ROUND(E448*N448,2)</f>
        <v>0</v>
      </c>
      <c r="P448" s="176">
        <v>0</v>
      </c>
      <c r="Q448" s="176">
        <f>ROUND(E448*P448,2)</f>
        <v>0</v>
      </c>
      <c r="R448" s="176" t="s">
        <v>525</v>
      </c>
      <c r="S448" s="176" t="s">
        <v>160</v>
      </c>
      <c r="T448" s="177" t="s">
        <v>160</v>
      </c>
      <c r="U448" s="157">
        <v>0.08</v>
      </c>
      <c r="V448" s="157">
        <f>ROUND(E448*U448,2)</f>
        <v>59</v>
      </c>
      <c r="W448" s="157"/>
      <c r="X448" s="157" t="s">
        <v>170</v>
      </c>
      <c r="Y448" s="148"/>
      <c r="Z448" s="148"/>
      <c r="AA448" s="148"/>
      <c r="AB448" s="148"/>
      <c r="AC448" s="148"/>
      <c r="AD448" s="148"/>
      <c r="AE448" s="148"/>
      <c r="AF448" s="148"/>
      <c r="AG448" s="148" t="s">
        <v>526</v>
      </c>
      <c r="AH448" s="148"/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89" t="s">
        <v>539</v>
      </c>
      <c r="D449" s="158"/>
      <c r="E449" s="159">
        <v>737.51</v>
      </c>
      <c r="F449" s="157"/>
      <c r="G449" s="157"/>
      <c r="H449" s="157"/>
      <c r="I449" s="157"/>
      <c r="J449" s="157"/>
      <c r="K449" s="157"/>
      <c r="L449" s="157"/>
      <c r="M449" s="157"/>
      <c r="N449" s="157"/>
      <c r="O449" s="157"/>
      <c r="P449" s="157"/>
      <c r="Q449" s="157"/>
      <c r="R449" s="157"/>
      <c r="S449" s="157"/>
      <c r="T449" s="157"/>
      <c r="U449" s="157"/>
      <c r="V449" s="157"/>
      <c r="W449" s="157"/>
      <c r="X449" s="157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164</v>
      </c>
      <c r="AH449" s="148">
        <v>5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71">
        <v>37</v>
      </c>
      <c r="B450" s="172" t="s">
        <v>540</v>
      </c>
      <c r="C450" s="188" t="s">
        <v>541</v>
      </c>
      <c r="D450" s="173" t="s">
        <v>158</v>
      </c>
      <c r="E450" s="174">
        <v>13.601749999999999</v>
      </c>
      <c r="F450" s="175"/>
      <c r="G450" s="176">
        <f>ROUND(E450*F450,2)</f>
        <v>0</v>
      </c>
      <c r="H450" s="175"/>
      <c r="I450" s="176">
        <f>ROUND(E450*H450,2)</f>
        <v>0</v>
      </c>
      <c r="J450" s="175"/>
      <c r="K450" s="176">
        <f>ROUND(E450*J450,2)</f>
        <v>0</v>
      </c>
      <c r="L450" s="176">
        <v>21</v>
      </c>
      <c r="M450" s="176">
        <f>G450*(1+L450/100)</f>
        <v>0</v>
      </c>
      <c r="N450" s="176">
        <v>1.58E-3</v>
      </c>
      <c r="O450" s="176">
        <f>ROUND(E450*N450,2)</f>
        <v>0.02</v>
      </c>
      <c r="P450" s="176">
        <v>0</v>
      </c>
      <c r="Q450" s="176">
        <f>ROUND(E450*P450,2)</f>
        <v>0</v>
      </c>
      <c r="R450" s="176" t="s">
        <v>525</v>
      </c>
      <c r="S450" s="176" t="s">
        <v>160</v>
      </c>
      <c r="T450" s="177" t="s">
        <v>160</v>
      </c>
      <c r="U450" s="157">
        <v>0.21</v>
      </c>
      <c r="V450" s="157">
        <f>ROUND(E450*U450,2)</f>
        <v>2.86</v>
      </c>
      <c r="W450" s="157"/>
      <c r="X450" s="157" t="s">
        <v>170</v>
      </c>
      <c r="Y450" s="148"/>
      <c r="Z450" s="148"/>
      <c r="AA450" s="148"/>
      <c r="AB450" s="148"/>
      <c r="AC450" s="148"/>
      <c r="AD450" s="148"/>
      <c r="AE450" s="148"/>
      <c r="AF450" s="148"/>
      <c r="AG450" s="148" t="s">
        <v>171</v>
      </c>
      <c r="AH450" s="148"/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89" t="s">
        <v>163</v>
      </c>
      <c r="D451" s="158"/>
      <c r="E451" s="159"/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57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164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189" t="s">
        <v>172</v>
      </c>
      <c r="D452" s="158"/>
      <c r="E452" s="159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164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89" t="s">
        <v>356</v>
      </c>
      <c r="D453" s="158"/>
      <c r="E453" s="159"/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57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164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89" t="s">
        <v>360</v>
      </c>
      <c r="D454" s="158"/>
      <c r="E454" s="159"/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  <c r="S454" s="157"/>
      <c r="T454" s="157"/>
      <c r="U454" s="157"/>
      <c r="V454" s="157"/>
      <c r="W454" s="157"/>
      <c r="X454" s="157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164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/>
      <c r="B455" s="156"/>
      <c r="C455" s="189" t="s">
        <v>361</v>
      </c>
      <c r="D455" s="158"/>
      <c r="E455" s="159">
        <v>13.601749999999999</v>
      </c>
      <c r="F455" s="157"/>
      <c r="G455" s="157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  <c r="S455" s="157"/>
      <c r="T455" s="157"/>
      <c r="U455" s="157"/>
      <c r="V455" s="157"/>
      <c r="W455" s="157"/>
      <c r="X455" s="157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164</v>
      </c>
      <c r="AH455" s="148">
        <v>5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71">
        <v>38</v>
      </c>
      <c r="B456" s="172" t="s">
        <v>542</v>
      </c>
      <c r="C456" s="188" t="s">
        <v>543</v>
      </c>
      <c r="D456" s="173" t="s">
        <v>158</v>
      </c>
      <c r="E456" s="174">
        <v>26.92503</v>
      </c>
      <c r="F456" s="175"/>
      <c r="G456" s="176">
        <f>ROUND(E456*F456,2)</f>
        <v>0</v>
      </c>
      <c r="H456" s="175"/>
      <c r="I456" s="176">
        <f>ROUND(E456*H456,2)</f>
        <v>0</v>
      </c>
      <c r="J456" s="175"/>
      <c r="K456" s="176">
        <f>ROUND(E456*J456,2)</f>
        <v>0</v>
      </c>
      <c r="L456" s="176">
        <v>21</v>
      </c>
      <c r="M456" s="176">
        <f>G456*(1+L456/100)</f>
        <v>0</v>
      </c>
      <c r="N456" s="176">
        <v>5.9199999999999999E-3</v>
      </c>
      <c r="O456" s="176">
        <f>ROUND(E456*N456,2)</f>
        <v>0.16</v>
      </c>
      <c r="P456" s="176">
        <v>0</v>
      </c>
      <c r="Q456" s="176">
        <f>ROUND(E456*P456,2)</f>
        <v>0</v>
      </c>
      <c r="R456" s="176" t="s">
        <v>525</v>
      </c>
      <c r="S456" s="176" t="s">
        <v>160</v>
      </c>
      <c r="T456" s="177" t="s">
        <v>160</v>
      </c>
      <c r="U456" s="157">
        <v>0.26</v>
      </c>
      <c r="V456" s="157">
        <f>ROUND(E456*U456,2)</f>
        <v>7</v>
      </c>
      <c r="W456" s="157"/>
      <c r="X456" s="157" t="s">
        <v>170</v>
      </c>
      <c r="Y456" s="148"/>
      <c r="Z456" s="148"/>
      <c r="AA456" s="148"/>
      <c r="AB456" s="148"/>
      <c r="AC456" s="148"/>
      <c r="AD456" s="148"/>
      <c r="AE456" s="148"/>
      <c r="AF456" s="148"/>
      <c r="AG456" s="148" t="s">
        <v>171</v>
      </c>
      <c r="AH456" s="148"/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89" t="s">
        <v>544</v>
      </c>
      <c r="D457" s="158"/>
      <c r="E457" s="159">
        <v>26.92503</v>
      </c>
      <c r="F457" s="157"/>
      <c r="G457" s="157"/>
      <c r="H457" s="157"/>
      <c r="I457" s="157"/>
      <c r="J457" s="157"/>
      <c r="K457" s="157"/>
      <c r="L457" s="157"/>
      <c r="M457" s="157"/>
      <c r="N457" s="157"/>
      <c r="O457" s="157"/>
      <c r="P457" s="157"/>
      <c r="Q457" s="157"/>
      <c r="R457" s="157"/>
      <c r="S457" s="157"/>
      <c r="T457" s="157"/>
      <c r="U457" s="157"/>
      <c r="V457" s="157"/>
      <c r="W457" s="157"/>
      <c r="X457" s="157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164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71">
        <v>39</v>
      </c>
      <c r="B458" s="172" t="s">
        <v>545</v>
      </c>
      <c r="C458" s="188" t="s">
        <v>546</v>
      </c>
      <c r="D458" s="173" t="s">
        <v>158</v>
      </c>
      <c r="E458" s="174">
        <v>737.51</v>
      </c>
      <c r="F458" s="175"/>
      <c r="G458" s="176">
        <f>ROUND(E458*F458,2)</f>
        <v>0</v>
      </c>
      <c r="H458" s="175"/>
      <c r="I458" s="176">
        <f>ROUND(E458*H458,2)</f>
        <v>0</v>
      </c>
      <c r="J458" s="175"/>
      <c r="K458" s="176">
        <f>ROUND(E458*J458,2)</f>
        <v>0</v>
      </c>
      <c r="L458" s="176">
        <v>21</v>
      </c>
      <c r="M458" s="176">
        <f>G458*(1+L458/100)</f>
        <v>0</v>
      </c>
      <c r="N458" s="176">
        <v>0</v>
      </c>
      <c r="O458" s="176">
        <f>ROUND(E458*N458,2)</f>
        <v>0</v>
      </c>
      <c r="P458" s="176">
        <v>0</v>
      </c>
      <c r="Q458" s="176">
        <f>ROUND(E458*P458,2)</f>
        <v>0</v>
      </c>
      <c r="R458" s="176" t="s">
        <v>525</v>
      </c>
      <c r="S458" s="176" t="s">
        <v>160</v>
      </c>
      <c r="T458" s="177" t="s">
        <v>160</v>
      </c>
      <c r="U458" s="157">
        <v>0.04</v>
      </c>
      <c r="V458" s="157">
        <f>ROUND(E458*U458,2)</f>
        <v>29.5</v>
      </c>
      <c r="W458" s="157"/>
      <c r="X458" s="157" t="s">
        <v>170</v>
      </c>
      <c r="Y458" s="148"/>
      <c r="Z458" s="148"/>
      <c r="AA458" s="148"/>
      <c r="AB458" s="148"/>
      <c r="AC458" s="148"/>
      <c r="AD458" s="148"/>
      <c r="AE458" s="148"/>
      <c r="AF458" s="148"/>
      <c r="AG458" s="148" t="s">
        <v>171</v>
      </c>
      <c r="AH458" s="148"/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9" t="s">
        <v>539</v>
      </c>
      <c r="D459" s="158"/>
      <c r="E459" s="159">
        <v>737.51</v>
      </c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57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164</v>
      </c>
      <c r="AH459" s="148">
        <v>5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ht="33.75" outlineLevel="1" x14ac:dyDescent="0.2">
      <c r="A460" s="171">
        <v>40</v>
      </c>
      <c r="B460" s="172" t="s">
        <v>547</v>
      </c>
      <c r="C460" s="188" t="s">
        <v>548</v>
      </c>
      <c r="D460" s="173" t="s">
        <v>158</v>
      </c>
      <c r="E460" s="174">
        <v>1475.02</v>
      </c>
      <c r="F460" s="175"/>
      <c r="G460" s="176">
        <f>ROUND(E460*F460,2)</f>
        <v>0</v>
      </c>
      <c r="H460" s="175"/>
      <c r="I460" s="176">
        <f>ROUND(E460*H460,2)</f>
        <v>0</v>
      </c>
      <c r="J460" s="175"/>
      <c r="K460" s="176">
        <f>ROUND(E460*J460,2)</f>
        <v>0</v>
      </c>
      <c r="L460" s="176">
        <v>21</v>
      </c>
      <c r="M460" s="176">
        <f>G460*(1+L460/100)</f>
        <v>0</v>
      </c>
      <c r="N460" s="176">
        <v>0</v>
      </c>
      <c r="O460" s="176">
        <f>ROUND(E460*N460,2)</f>
        <v>0</v>
      </c>
      <c r="P460" s="176">
        <v>0</v>
      </c>
      <c r="Q460" s="176">
        <f>ROUND(E460*P460,2)</f>
        <v>0</v>
      </c>
      <c r="R460" s="176" t="s">
        <v>525</v>
      </c>
      <c r="S460" s="176" t="s">
        <v>160</v>
      </c>
      <c r="T460" s="177" t="s">
        <v>160</v>
      </c>
      <c r="U460" s="157">
        <v>0</v>
      </c>
      <c r="V460" s="157">
        <f>ROUND(E460*U460,2)</f>
        <v>0</v>
      </c>
      <c r="W460" s="157"/>
      <c r="X460" s="157" t="s">
        <v>170</v>
      </c>
      <c r="Y460" s="148"/>
      <c r="Z460" s="148"/>
      <c r="AA460" s="148"/>
      <c r="AB460" s="148"/>
      <c r="AC460" s="148"/>
      <c r="AD460" s="148"/>
      <c r="AE460" s="148"/>
      <c r="AF460" s="148"/>
      <c r="AG460" s="148" t="s">
        <v>171</v>
      </c>
      <c r="AH460" s="148"/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55"/>
      <c r="B461" s="156"/>
      <c r="C461" s="189" t="s">
        <v>549</v>
      </c>
      <c r="D461" s="158"/>
      <c r="E461" s="159">
        <v>1475.02</v>
      </c>
      <c r="F461" s="157"/>
      <c r="G461" s="157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  <c r="S461" s="157"/>
      <c r="T461" s="157"/>
      <c r="U461" s="157"/>
      <c r="V461" s="157"/>
      <c r="W461" s="157"/>
      <c r="X461" s="157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164</v>
      </c>
      <c r="AH461" s="148">
        <v>5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71">
        <v>41</v>
      </c>
      <c r="B462" s="172" t="s">
        <v>550</v>
      </c>
      <c r="C462" s="188" t="s">
        <v>551</v>
      </c>
      <c r="D462" s="173" t="s">
        <v>158</v>
      </c>
      <c r="E462" s="174">
        <v>737.51</v>
      </c>
      <c r="F462" s="175"/>
      <c r="G462" s="176">
        <f>ROUND(E462*F462,2)</f>
        <v>0</v>
      </c>
      <c r="H462" s="175"/>
      <c r="I462" s="176">
        <f>ROUND(E462*H462,2)</f>
        <v>0</v>
      </c>
      <c r="J462" s="175"/>
      <c r="K462" s="176">
        <f>ROUND(E462*J462,2)</f>
        <v>0</v>
      </c>
      <c r="L462" s="176">
        <v>21</v>
      </c>
      <c r="M462" s="176">
        <f>G462*(1+L462/100)</f>
        <v>0</v>
      </c>
      <c r="N462" s="176">
        <v>0</v>
      </c>
      <c r="O462" s="176">
        <f>ROUND(E462*N462,2)</f>
        <v>0</v>
      </c>
      <c r="P462" s="176">
        <v>0</v>
      </c>
      <c r="Q462" s="176">
        <f>ROUND(E462*P462,2)</f>
        <v>0</v>
      </c>
      <c r="R462" s="176" t="s">
        <v>525</v>
      </c>
      <c r="S462" s="176" t="s">
        <v>160</v>
      </c>
      <c r="T462" s="177" t="s">
        <v>160</v>
      </c>
      <c r="U462" s="157">
        <v>0.02</v>
      </c>
      <c r="V462" s="157">
        <f>ROUND(E462*U462,2)</f>
        <v>14.75</v>
      </c>
      <c r="W462" s="157"/>
      <c r="X462" s="157" t="s">
        <v>170</v>
      </c>
      <c r="Y462" s="148"/>
      <c r="Z462" s="148"/>
      <c r="AA462" s="148"/>
      <c r="AB462" s="148"/>
      <c r="AC462" s="148"/>
      <c r="AD462" s="148"/>
      <c r="AE462" s="148"/>
      <c r="AF462" s="148"/>
      <c r="AG462" s="148" t="s">
        <v>171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9" t="s">
        <v>552</v>
      </c>
      <c r="D463" s="158"/>
      <c r="E463" s="159">
        <v>737.51</v>
      </c>
      <c r="F463" s="157"/>
      <c r="G463" s="157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  <c r="S463" s="157"/>
      <c r="T463" s="157"/>
      <c r="U463" s="157"/>
      <c r="V463" s="157"/>
      <c r="W463" s="157"/>
      <c r="X463" s="157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164</v>
      </c>
      <c r="AH463" s="148">
        <v>5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71">
        <v>42</v>
      </c>
      <c r="B464" s="172" t="s">
        <v>553</v>
      </c>
      <c r="C464" s="188" t="s">
        <v>554</v>
      </c>
      <c r="D464" s="173" t="s">
        <v>281</v>
      </c>
      <c r="E464" s="174">
        <v>9</v>
      </c>
      <c r="F464" s="175"/>
      <c r="G464" s="176">
        <f>ROUND(E464*F464,2)</f>
        <v>0</v>
      </c>
      <c r="H464" s="175"/>
      <c r="I464" s="176">
        <f>ROUND(E464*H464,2)</f>
        <v>0</v>
      </c>
      <c r="J464" s="175"/>
      <c r="K464" s="176">
        <f>ROUND(E464*J464,2)</f>
        <v>0</v>
      </c>
      <c r="L464" s="176">
        <v>21</v>
      </c>
      <c r="M464" s="176">
        <f>G464*(1+L464/100)</f>
        <v>0</v>
      </c>
      <c r="N464" s="176">
        <v>2.4819999999999998E-2</v>
      </c>
      <c r="O464" s="176">
        <f>ROUND(E464*N464,2)</f>
        <v>0.22</v>
      </c>
      <c r="P464" s="176">
        <v>0</v>
      </c>
      <c r="Q464" s="176">
        <f>ROUND(E464*P464,2)</f>
        <v>0</v>
      </c>
      <c r="R464" s="176" t="s">
        <v>525</v>
      </c>
      <c r="S464" s="176" t="s">
        <v>160</v>
      </c>
      <c r="T464" s="177" t="s">
        <v>160</v>
      </c>
      <c r="U464" s="157">
        <v>0.24</v>
      </c>
      <c r="V464" s="157">
        <f>ROUND(E464*U464,2)</f>
        <v>2.16</v>
      </c>
      <c r="W464" s="157"/>
      <c r="X464" s="157" t="s">
        <v>170</v>
      </c>
      <c r="Y464" s="148"/>
      <c r="Z464" s="148"/>
      <c r="AA464" s="148"/>
      <c r="AB464" s="148"/>
      <c r="AC464" s="148"/>
      <c r="AD464" s="148"/>
      <c r="AE464" s="148"/>
      <c r="AF464" s="148"/>
      <c r="AG464" s="148" t="s">
        <v>171</v>
      </c>
      <c r="AH464" s="148"/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189" t="s">
        <v>172</v>
      </c>
      <c r="D465" s="158"/>
      <c r="E465" s="159"/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57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164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9" t="s">
        <v>555</v>
      </c>
      <c r="D466" s="158"/>
      <c r="E466" s="159">
        <v>9</v>
      </c>
      <c r="F466" s="157"/>
      <c r="G466" s="157"/>
      <c r="H466" s="157"/>
      <c r="I466" s="157"/>
      <c r="J466" s="157"/>
      <c r="K466" s="157"/>
      <c r="L466" s="157"/>
      <c r="M466" s="157"/>
      <c r="N466" s="157"/>
      <c r="O466" s="157"/>
      <c r="P466" s="157"/>
      <c r="Q466" s="157"/>
      <c r="R466" s="157"/>
      <c r="S466" s="157"/>
      <c r="T466" s="157"/>
      <c r="U466" s="157"/>
      <c r="V466" s="157"/>
      <c r="W466" s="157"/>
      <c r="X466" s="157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164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ht="33.75" outlineLevel="1" x14ac:dyDescent="0.2">
      <c r="A467" s="171">
        <v>43</v>
      </c>
      <c r="B467" s="172" t="s">
        <v>556</v>
      </c>
      <c r="C467" s="188" t="s">
        <v>557</v>
      </c>
      <c r="D467" s="173" t="s">
        <v>281</v>
      </c>
      <c r="E467" s="174">
        <v>18</v>
      </c>
      <c r="F467" s="175"/>
      <c r="G467" s="176">
        <f>ROUND(E467*F467,2)</f>
        <v>0</v>
      </c>
      <c r="H467" s="175"/>
      <c r="I467" s="176">
        <f>ROUND(E467*H467,2)</f>
        <v>0</v>
      </c>
      <c r="J467" s="175"/>
      <c r="K467" s="176">
        <f>ROUND(E467*J467,2)</f>
        <v>0</v>
      </c>
      <c r="L467" s="176">
        <v>21</v>
      </c>
      <c r="M467" s="176">
        <f>G467*(1+L467/100)</f>
        <v>0</v>
      </c>
      <c r="N467" s="176">
        <v>2.2499999999999998E-3</v>
      </c>
      <c r="O467" s="176">
        <f>ROUND(E467*N467,2)</f>
        <v>0.04</v>
      </c>
      <c r="P467" s="176">
        <v>0</v>
      </c>
      <c r="Q467" s="176">
        <f>ROUND(E467*P467,2)</f>
        <v>0</v>
      </c>
      <c r="R467" s="176" t="s">
        <v>525</v>
      </c>
      <c r="S467" s="176" t="s">
        <v>160</v>
      </c>
      <c r="T467" s="177" t="s">
        <v>160</v>
      </c>
      <c r="U467" s="157">
        <v>0.01</v>
      </c>
      <c r="V467" s="157">
        <f>ROUND(E467*U467,2)</f>
        <v>0.18</v>
      </c>
      <c r="W467" s="157"/>
      <c r="X467" s="157" t="s">
        <v>170</v>
      </c>
      <c r="Y467" s="148"/>
      <c r="Z467" s="148"/>
      <c r="AA467" s="148"/>
      <c r="AB467" s="148"/>
      <c r="AC467" s="148"/>
      <c r="AD467" s="148"/>
      <c r="AE467" s="148"/>
      <c r="AF467" s="148"/>
      <c r="AG467" s="148" t="s">
        <v>171</v>
      </c>
      <c r="AH467" s="148"/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9" t="s">
        <v>558</v>
      </c>
      <c r="D468" s="158"/>
      <c r="E468" s="159">
        <v>18</v>
      </c>
      <c r="F468" s="157"/>
      <c r="G468" s="157"/>
      <c r="H468" s="157"/>
      <c r="I468" s="157"/>
      <c r="J468" s="157"/>
      <c r="K468" s="157"/>
      <c r="L468" s="157"/>
      <c r="M468" s="157"/>
      <c r="N468" s="157"/>
      <c r="O468" s="157"/>
      <c r="P468" s="157"/>
      <c r="Q468" s="157"/>
      <c r="R468" s="157"/>
      <c r="S468" s="157"/>
      <c r="T468" s="157"/>
      <c r="U468" s="157"/>
      <c r="V468" s="157"/>
      <c r="W468" s="157"/>
      <c r="X468" s="157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164</v>
      </c>
      <c r="AH468" s="148">
        <v>5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71">
        <v>44</v>
      </c>
      <c r="B469" s="172" t="s">
        <v>559</v>
      </c>
      <c r="C469" s="188" t="s">
        <v>560</v>
      </c>
      <c r="D469" s="173" t="s">
        <v>281</v>
      </c>
      <c r="E469" s="174">
        <v>9</v>
      </c>
      <c r="F469" s="175"/>
      <c r="G469" s="176">
        <f>ROUND(E469*F469,2)</f>
        <v>0</v>
      </c>
      <c r="H469" s="175"/>
      <c r="I469" s="176">
        <f>ROUND(E469*H469,2)</f>
        <v>0</v>
      </c>
      <c r="J469" s="175"/>
      <c r="K469" s="176">
        <f>ROUND(E469*J469,2)</f>
        <v>0</v>
      </c>
      <c r="L469" s="176">
        <v>21</v>
      </c>
      <c r="M469" s="176">
        <f>G469*(1+L469/100)</f>
        <v>0</v>
      </c>
      <c r="N469" s="176">
        <v>0</v>
      </c>
      <c r="O469" s="176">
        <f>ROUND(E469*N469,2)</f>
        <v>0</v>
      </c>
      <c r="P469" s="176">
        <v>0</v>
      </c>
      <c r="Q469" s="176">
        <f>ROUND(E469*P469,2)</f>
        <v>0</v>
      </c>
      <c r="R469" s="176" t="s">
        <v>525</v>
      </c>
      <c r="S469" s="176" t="s">
        <v>160</v>
      </c>
      <c r="T469" s="177" t="s">
        <v>160</v>
      </c>
      <c r="U469" s="157">
        <v>0.15</v>
      </c>
      <c r="V469" s="157">
        <f>ROUND(E469*U469,2)</f>
        <v>1.35</v>
      </c>
      <c r="W469" s="157"/>
      <c r="X469" s="157" t="s">
        <v>170</v>
      </c>
      <c r="Y469" s="148"/>
      <c r="Z469" s="148"/>
      <c r="AA469" s="148"/>
      <c r="AB469" s="148"/>
      <c r="AC469" s="148"/>
      <c r="AD469" s="148"/>
      <c r="AE469" s="148"/>
      <c r="AF469" s="148"/>
      <c r="AG469" s="148" t="s">
        <v>171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255" t="s">
        <v>561</v>
      </c>
      <c r="D470" s="256"/>
      <c r="E470" s="256"/>
      <c r="F470" s="256"/>
      <c r="G470" s="256"/>
      <c r="H470" s="157"/>
      <c r="I470" s="157"/>
      <c r="J470" s="157"/>
      <c r="K470" s="157"/>
      <c r="L470" s="157"/>
      <c r="M470" s="157"/>
      <c r="N470" s="157"/>
      <c r="O470" s="157"/>
      <c r="P470" s="157"/>
      <c r="Q470" s="157"/>
      <c r="R470" s="157"/>
      <c r="S470" s="157"/>
      <c r="T470" s="157"/>
      <c r="U470" s="157"/>
      <c r="V470" s="157"/>
      <c r="W470" s="157"/>
      <c r="X470" s="157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192</v>
      </c>
      <c r="AH470" s="148"/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189" t="s">
        <v>562</v>
      </c>
      <c r="D471" s="158"/>
      <c r="E471" s="159">
        <v>9</v>
      </c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  <c r="S471" s="157"/>
      <c r="T471" s="157"/>
      <c r="U471" s="157"/>
      <c r="V471" s="157"/>
      <c r="W471" s="157"/>
      <c r="X471" s="157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164</v>
      </c>
      <c r="AH471" s="148">
        <v>5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ht="22.5" outlineLevel="1" x14ac:dyDescent="0.2">
      <c r="A472" s="179">
        <v>45</v>
      </c>
      <c r="B472" s="180" t="s">
        <v>563</v>
      </c>
      <c r="C472" s="190" t="s">
        <v>564</v>
      </c>
      <c r="D472" s="181" t="s">
        <v>231</v>
      </c>
      <c r="E472" s="182">
        <v>1</v>
      </c>
      <c r="F472" s="183"/>
      <c r="G472" s="184">
        <f>ROUND(E472*F472,2)</f>
        <v>0</v>
      </c>
      <c r="H472" s="183"/>
      <c r="I472" s="184">
        <f>ROUND(E472*H472,2)</f>
        <v>0</v>
      </c>
      <c r="J472" s="183"/>
      <c r="K472" s="184">
        <f>ROUND(E472*J472,2)</f>
        <v>0</v>
      </c>
      <c r="L472" s="184">
        <v>21</v>
      </c>
      <c r="M472" s="184">
        <f>G472*(1+L472/100)</f>
        <v>0</v>
      </c>
      <c r="N472" s="184">
        <v>0</v>
      </c>
      <c r="O472" s="184">
        <f>ROUND(E472*N472,2)</f>
        <v>0</v>
      </c>
      <c r="P472" s="184">
        <v>0</v>
      </c>
      <c r="Q472" s="184">
        <f>ROUND(E472*P472,2)</f>
        <v>0</v>
      </c>
      <c r="R472" s="184"/>
      <c r="S472" s="184" t="s">
        <v>220</v>
      </c>
      <c r="T472" s="185" t="s">
        <v>232</v>
      </c>
      <c r="U472" s="157">
        <v>0</v>
      </c>
      <c r="V472" s="157">
        <f>ROUND(E472*U472,2)</f>
        <v>0</v>
      </c>
      <c r="W472" s="157"/>
      <c r="X472" s="157" t="s">
        <v>170</v>
      </c>
      <c r="Y472" s="148"/>
      <c r="Z472" s="148"/>
      <c r="AA472" s="148"/>
      <c r="AB472" s="148"/>
      <c r="AC472" s="148"/>
      <c r="AD472" s="148"/>
      <c r="AE472" s="148"/>
      <c r="AF472" s="148"/>
      <c r="AG472" s="148" t="s">
        <v>171</v>
      </c>
      <c r="AH472" s="148"/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x14ac:dyDescent="0.2">
      <c r="A473" s="165" t="s">
        <v>154</v>
      </c>
      <c r="B473" s="166" t="s">
        <v>87</v>
      </c>
      <c r="C473" s="187" t="s">
        <v>88</v>
      </c>
      <c r="D473" s="167"/>
      <c r="E473" s="168"/>
      <c r="F473" s="169"/>
      <c r="G473" s="169">
        <f>SUMIF(AG474:AG484,"&lt;&gt;NOR",G474:G484)</f>
        <v>0</v>
      </c>
      <c r="H473" s="169"/>
      <c r="I473" s="169">
        <f>SUM(I474:I484)</f>
        <v>0</v>
      </c>
      <c r="J473" s="169"/>
      <c r="K473" s="169">
        <f>SUM(K474:K484)</f>
        <v>0</v>
      </c>
      <c r="L473" s="169"/>
      <c r="M473" s="169">
        <f>SUM(M474:M484)</f>
        <v>0</v>
      </c>
      <c r="N473" s="169"/>
      <c r="O473" s="169">
        <f>SUM(O474:O484)</f>
        <v>0.01</v>
      </c>
      <c r="P473" s="169"/>
      <c r="Q473" s="169">
        <f>SUM(Q474:Q484)</f>
        <v>0</v>
      </c>
      <c r="R473" s="169"/>
      <c r="S473" s="169"/>
      <c r="T473" s="170"/>
      <c r="U473" s="164"/>
      <c r="V473" s="164">
        <f>SUM(V474:V484)</f>
        <v>138.51999999999998</v>
      </c>
      <c r="W473" s="164"/>
      <c r="X473" s="164"/>
      <c r="AG473" t="s">
        <v>155</v>
      </c>
    </row>
    <row r="474" spans="1:60" ht="56.25" outlineLevel="1" x14ac:dyDescent="0.2">
      <c r="A474" s="171">
        <v>46</v>
      </c>
      <c r="B474" s="172" t="s">
        <v>565</v>
      </c>
      <c r="C474" s="188" t="s">
        <v>566</v>
      </c>
      <c r="D474" s="173" t="s">
        <v>158</v>
      </c>
      <c r="E474" s="174">
        <v>350.06700000000001</v>
      </c>
      <c r="F474" s="175"/>
      <c r="G474" s="176">
        <f>ROUND(E474*F474,2)</f>
        <v>0</v>
      </c>
      <c r="H474" s="175"/>
      <c r="I474" s="176">
        <f>ROUND(E474*H474,2)</f>
        <v>0</v>
      </c>
      <c r="J474" s="175"/>
      <c r="K474" s="176">
        <f>ROUND(E474*J474,2)</f>
        <v>0</v>
      </c>
      <c r="L474" s="176">
        <v>21</v>
      </c>
      <c r="M474" s="176">
        <f>G474*(1+L474/100)</f>
        <v>0</v>
      </c>
      <c r="N474" s="176">
        <v>4.0000000000000003E-5</v>
      </c>
      <c r="O474" s="176">
        <f>ROUND(E474*N474,2)</f>
        <v>0.01</v>
      </c>
      <c r="P474" s="176">
        <v>0</v>
      </c>
      <c r="Q474" s="176">
        <f>ROUND(E474*P474,2)</f>
        <v>0</v>
      </c>
      <c r="R474" s="176" t="s">
        <v>169</v>
      </c>
      <c r="S474" s="176" t="s">
        <v>160</v>
      </c>
      <c r="T474" s="177" t="s">
        <v>160</v>
      </c>
      <c r="U474" s="157">
        <v>0.31</v>
      </c>
      <c r="V474" s="157">
        <f>ROUND(E474*U474,2)</f>
        <v>108.52</v>
      </c>
      <c r="W474" s="157"/>
      <c r="X474" s="157" t="s">
        <v>170</v>
      </c>
      <c r="Y474" s="148"/>
      <c r="Z474" s="148"/>
      <c r="AA474" s="148"/>
      <c r="AB474" s="148"/>
      <c r="AC474" s="148"/>
      <c r="AD474" s="148"/>
      <c r="AE474" s="148"/>
      <c r="AF474" s="148"/>
      <c r="AG474" s="148" t="s">
        <v>171</v>
      </c>
      <c r="AH474" s="148"/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9" t="s">
        <v>567</v>
      </c>
      <c r="D475" s="158"/>
      <c r="E475" s="159"/>
      <c r="F475" s="157"/>
      <c r="G475" s="157"/>
      <c r="H475" s="157"/>
      <c r="I475" s="157"/>
      <c r="J475" s="157"/>
      <c r="K475" s="157"/>
      <c r="L475" s="157"/>
      <c r="M475" s="157"/>
      <c r="N475" s="157"/>
      <c r="O475" s="157"/>
      <c r="P475" s="157"/>
      <c r="Q475" s="157"/>
      <c r="R475" s="157"/>
      <c r="S475" s="157"/>
      <c r="T475" s="157"/>
      <c r="U475" s="157"/>
      <c r="V475" s="157"/>
      <c r="W475" s="157"/>
      <c r="X475" s="157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164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89" t="s">
        <v>278</v>
      </c>
      <c r="D476" s="158"/>
      <c r="E476" s="159">
        <v>260</v>
      </c>
      <c r="F476" s="157"/>
      <c r="G476" s="157"/>
      <c r="H476" s="157"/>
      <c r="I476" s="157"/>
      <c r="J476" s="157"/>
      <c r="K476" s="157"/>
      <c r="L476" s="157"/>
      <c r="M476" s="157"/>
      <c r="N476" s="157"/>
      <c r="O476" s="157"/>
      <c r="P476" s="157"/>
      <c r="Q476" s="157"/>
      <c r="R476" s="157"/>
      <c r="S476" s="157"/>
      <c r="T476" s="157"/>
      <c r="U476" s="157"/>
      <c r="V476" s="157"/>
      <c r="W476" s="157"/>
      <c r="X476" s="157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164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89" t="s">
        <v>568</v>
      </c>
      <c r="D477" s="158"/>
      <c r="E477" s="159"/>
      <c r="F477" s="157"/>
      <c r="G477" s="157"/>
      <c r="H477" s="157"/>
      <c r="I477" s="157"/>
      <c r="J477" s="157"/>
      <c r="K477" s="157"/>
      <c r="L477" s="157"/>
      <c r="M477" s="157"/>
      <c r="N477" s="157"/>
      <c r="O477" s="157"/>
      <c r="P477" s="157"/>
      <c r="Q477" s="157"/>
      <c r="R477" s="157"/>
      <c r="S477" s="157"/>
      <c r="T477" s="157"/>
      <c r="U477" s="157"/>
      <c r="V477" s="157"/>
      <c r="W477" s="157"/>
      <c r="X477" s="157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164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189" t="s">
        <v>569</v>
      </c>
      <c r="D478" s="158"/>
      <c r="E478" s="159">
        <v>24.82</v>
      </c>
      <c r="F478" s="157"/>
      <c r="G478" s="157"/>
      <c r="H478" s="157"/>
      <c r="I478" s="157"/>
      <c r="J478" s="157"/>
      <c r="K478" s="157"/>
      <c r="L478" s="157"/>
      <c r="M478" s="157"/>
      <c r="N478" s="157"/>
      <c r="O478" s="157"/>
      <c r="P478" s="157"/>
      <c r="Q478" s="157"/>
      <c r="R478" s="157"/>
      <c r="S478" s="157"/>
      <c r="T478" s="157"/>
      <c r="U478" s="157"/>
      <c r="V478" s="157"/>
      <c r="W478" s="157"/>
      <c r="X478" s="157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164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/>
      <c r="B479" s="156"/>
      <c r="C479" s="189" t="s">
        <v>570</v>
      </c>
      <c r="D479" s="158"/>
      <c r="E479" s="159">
        <v>23.13</v>
      </c>
      <c r="F479" s="157"/>
      <c r="G479" s="157"/>
      <c r="H479" s="157"/>
      <c r="I479" s="157"/>
      <c r="J479" s="157"/>
      <c r="K479" s="157"/>
      <c r="L479" s="157"/>
      <c r="M479" s="157"/>
      <c r="N479" s="157"/>
      <c r="O479" s="157"/>
      <c r="P479" s="157"/>
      <c r="Q479" s="157"/>
      <c r="R479" s="157"/>
      <c r="S479" s="157"/>
      <c r="T479" s="157"/>
      <c r="U479" s="157"/>
      <c r="V479" s="157"/>
      <c r="W479" s="157"/>
      <c r="X479" s="157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164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189" t="s">
        <v>571</v>
      </c>
      <c r="D480" s="158"/>
      <c r="E480" s="159">
        <v>38.017000000000003</v>
      </c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  <c r="S480" s="157"/>
      <c r="T480" s="157"/>
      <c r="U480" s="157"/>
      <c r="V480" s="157"/>
      <c r="W480" s="157"/>
      <c r="X480" s="157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164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89" t="s">
        <v>572</v>
      </c>
      <c r="D481" s="158"/>
      <c r="E481" s="159">
        <v>4.0999999999999996</v>
      </c>
      <c r="F481" s="157"/>
      <c r="G481" s="157"/>
      <c r="H481" s="157"/>
      <c r="I481" s="157"/>
      <c r="J481" s="157"/>
      <c r="K481" s="157"/>
      <c r="L481" s="157"/>
      <c r="M481" s="157"/>
      <c r="N481" s="157"/>
      <c r="O481" s="157"/>
      <c r="P481" s="157"/>
      <c r="Q481" s="157"/>
      <c r="R481" s="157"/>
      <c r="S481" s="157"/>
      <c r="T481" s="157"/>
      <c r="U481" s="157"/>
      <c r="V481" s="157"/>
      <c r="W481" s="157"/>
      <c r="X481" s="157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164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71">
        <v>47</v>
      </c>
      <c r="B482" s="172" t="s">
        <v>573</v>
      </c>
      <c r="C482" s="188" t="s">
        <v>574</v>
      </c>
      <c r="D482" s="173" t="s">
        <v>575</v>
      </c>
      <c r="E482" s="174">
        <v>30</v>
      </c>
      <c r="F482" s="175"/>
      <c r="G482" s="176">
        <f>ROUND(E482*F482,2)</f>
        <v>0</v>
      </c>
      <c r="H482" s="175"/>
      <c r="I482" s="176">
        <f>ROUND(E482*H482,2)</f>
        <v>0</v>
      </c>
      <c r="J482" s="175"/>
      <c r="K482" s="176">
        <f>ROUND(E482*J482,2)</f>
        <v>0</v>
      </c>
      <c r="L482" s="176">
        <v>21</v>
      </c>
      <c r="M482" s="176">
        <f>G482*(1+L482/100)</f>
        <v>0</v>
      </c>
      <c r="N482" s="176">
        <v>0</v>
      </c>
      <c r="O482" s="176">
        <f>ROUND(E482*N482,2)</f>
        <v>0</v>
      </c>
      <c r="P482" s="176">
        <v>0</v>
      </c>
      <c r="Q482" s="176">
        <f>ROUND(E482*P482,2)</f>
        <v>0</v>
      </c>
      <c r="R482" s="176" t="s">
        <v>576</v>
      </c>
      <c r="S482" s="176" t="s">
        <v>160</v>
      </c>
      <c r="T482" s="177" t="s">
        <v>160</v>
      </c>
      <c r="U482" s="157">
        <v>1</v>
      </c>
      <c r="V482" s="157">
        <f>ROUND(E482*U482,2)</f>
        <v>30</v>
      </c>
      <c r="W482" s="157"/>
      <c r="X482" s="157" t="s">
        <v>577</v>
      </c>
      <c r="Y482" s="148"/>
      <c r="Z482" s="148"/>
      <c r="AA482" s="148"/>
      <c r="AB482" s="148"/>
      <c r="AC482" s="148"/>
      <c r="AD482" s="148"/>
      <c r="AE482" s="148"/>
      <c r="AF482" s="148"/>
      <c r="AG482" s="148" t="s">
        <v>578</v>
      </c>
      <c r="AH482" s="148"/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5"/>
      <c r="B483" s="156"/>
      <c r="C483" s="253" t="s">
        <v>579</v>
      </c>
      <c r="D483" s="254"/>
      <c r="E483" s="254"/>
      <c r="F483" s="254"/>
      <c r="G483" s="254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  <c r="S483" s="157"/>
      <c r="T483" s="157"/>
      <c r="U483" s="157"/>
      <c r="V483" s="157"/>
      <c r="W483" s="157"/>
      <c r="X483" s="157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180</v>
      </c>
      <c r="AH483" s="148"/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78" t="str">
        <f>C483</f>
        <v>demontáže a zpětné montáže, čísla popisná a ostatní drobné doplňky staveb neuvedené samostatnými položkami.</v>
      </c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189" t="s">
        <v>580</v>
      </c>
      <c r="D484" s="158"/>
      <c r="E484" s="159">
        <v>30</v>
      </c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57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164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x14ac:dyDescent="0.2">
      <c r="A485" s="165" t="s">
        <v>154</v>
      </c>
      <c r="B485" s="166" t="s">
        <v>89</v>
      </c>
      <c r="C485" s="187" t="s">
        <v>90</v>
      </c>
      <c r="D485" s="167"/>
      <c r="E485" s="168"/>
      <c r="F485" s="169"/>
      <c r="G485" s="169">
        <f>SUMIF(AG486:AG606,"&lt;&gt;NOR",G486:G606)</f>
        <v>0</v>
      </c>
      <c r="H485" s="169"/>
      <c r="I485" s="169">
        <f>SUM(I486:I606)</f>
        <v>0</v>
      </c>
      <c r="J485" s="169"/>
      <c r="K485" s="169">
        <f>SUM(K486:K606)</f>
        <v>0</v>
      </c>
      <c r="L485" s="169"/>
      <c r="M485" s="169">
        <f>SUM(M486:M606)</f>
        <v>0</v>
      </c>
      <c r="N485" s="169"/>
      <c r="O485" s="169">
        <f>SUM(O486:O606)</f>
        <v>0.1</v>
      </c>
      <c r="P485" s="169"/>
      <c r="Q485" s="169">
        <f>SUM(Q486:Q606)</f>
        <v>28.59</v>
      </c>
      <c r="R485" s="169"/>
      <c r="S485" s="169"/>
      <c r="T485" s="170"/>
      <c r="U485" s="164"/>
      <c r="V485" s="164">
        <f>SUM(V486:V606)</f>
        <v>200.79999999999998</v>
      </c>
      <c r="W485" s="164"/>
      <c r="X485" s="164"/>
      <c r="AG485" t="s">
        <v>155</v>
      </c>
    </row>
    <row r="486" spans="1:60" ht="22.5" outlineLevel="1" x14ac:dyDescent="0.2">
      <c r="A486" s="171">
        <v>48</v>
      </c>
      <c r="B486" s="172" t="s">
        <v>581</v>
      </c>
      <c r="C486" s="188" t="s">
        <v>582</v>
      </c>
      <c r="D486" s="173" t="s">
        <v>339</v>
      </c>
      <c r="E486" s="174">
        <v>1.238</v>
      </c>
      <c r="F486" s="175"/>
      <c r="G486" s="176">
        <f>ROUND(E486*F486,2)</f>
        <v>0</v>
      </c>
      <c r="H486" s="175"/>
      <c r="I486" s="176">
        <f>ROUND(E486*H486,2)</f>
        <v>0</v>
      </c>
      <c r="J486" s="175"/>
      <c r="K486" s="176">
        <f>ROUND(E486*J486,2)</f>
        <v>0</v>
      </c>
      <c r="L486" s="176">
        <v>21</v>
      </c>
      <c r="M486" s="176">
        <f>G486*(1+L486/100)</f>
        <v>0</v>
      </c>
      <c r="N486" s="176">
        <v>0</v>
      </c>
      <c r="O486" s="176">
        <f>ROUND(E486*N486,2)</f>
        <v>0</v>
      </c>
      <c r="P486" s="176">
        <v>2.2000000000000002</v>
      </c>
      <c r="Q486" s="176">
        <f>ROUND(E486*P486,2)</f>
        <v>2.72</v>
      </c>
      <c r="R486" s="176" t="s">
        <v>583</v>
      </c>
      <c r="S486" s="176" t="s">
        <v>160</v>
      </c>
      <c r="T486" s="177" t="s">
        <v>160</v>
      </c>
      <c r="U486" s="157">
        <v>7.2</v>
      </c>
      <c r="V486" s="157">
        <f>ROUND(E486*U486,2)</f>
        <v>8.91</v>
      </c>
      <c r="W486" s="157"/>
      <c r="X486" s="157" t="s">
        <v>170</v>
      </c>
      <c r="Y486" s="148"/>
      <c r="Z486" s="148"/>
      <c r="AA486" s="148"/>
      <c r="AB486" s="148"/>
      <c r="AC486" s="148"/>
      <c r="AD486" s="148"/>
      <c r="AE486" s="148"/>
      <c r="AF486" s="148"/>
      <c r="AG486" s="148" t="s">
        <v>171</v>
      </c>
      <c r="AH486" s="148"/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189" t="s">
        <v>584</v>
      </c>
      <c r="D487" s="158"/>
      <c r="E487" s="159"/>
      <c r="F487" s="157"/>
      <c r="G487" s="157"/>
      <c r="H487" s="157"/>
      <c r="I487" s="157"/>
      <c r="J487" s="157"/>
      <c r="K487" s="157"/>
      <c r="L487" s="157"/>
      <c r="M487" s="157"/>
      <c r="N487" s="157"/>
      <c r="O487" s="157"/>
      <c r="P487" s="157"/>
      <c r="Q487" s="157"/>
      <c r="R487" s="157"/>
      <c r="S487" s="157"/>
      <c r="T487" s="157"/>
      <c r="U487" s="157"/>
      <c r="V487" s="157"/>
      <c r="W487" s="157"/>
      <c r="X487" s="157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164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189" t="s">
        <v>481</v>
      </c>
      <c r="D488" s="158"/>
      <c r="E488" s="159"/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  <c r="S488" s="157"/>
      <c r="T488" s="157"/>
      <c r="U488" s="157"/>
      <c r="V488" s="157"/>
      <c r="W488" s="157"/>
      <c r="X488" s="157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164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189" t="s">
        <v>585</v>
      </c>
      <c r="D489" s="158"/>
      <c r="E489" s="159"/>
      <c r="F489" s="157"/>
      <c r="G489" s="157"/>
      <c r="H489" s="157"/>
      <c r="I489" s="157"/>
      <c r="J489" s="157"/>
      <c r="K489" s="157"/>
      <c r="L489" s="157"/>
      <c r="M489" s="157"/>
      <c r="N489" s="157"/>
      <c r="O489" s="157"/>
      <c r="P489" s="157"/>
      <c r="Q489" s="157"/>
      <c r="R489" s="157"/>
      <c r="S489" s="157"/>
      <c r="T489" s="157"/>
      <c r="U489" s="157"/>
      <c r="V489" s="157"/>
      <c r="W489" s="157"/>
      <c r="X489" s="157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164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/>
      <c r="B490" s="156"/>
      <c r="C490" s="189" t="s">
        <v>586</v>
      </c>
      <c r="D490" s="158"/>
      <c r="E490" s="159">
        <v>0.60799999999999998</v>
      </c>
      <c r="F490" s="157"/>
      <c r="G490" s="157"/>
      <c r="H490" s="157"/>
      <c r="I490" s="157"/>
      <c r="J490" s="157"/>
      <c r="K490" s="157"/>
      <c r="L490" s="157"/>
      <c r="M490" s="157"/>
      <c r="N490" s="157"/>
      <c r="O490" s="157"/>
      <c r="P490" s="157"/>
      <c r="Q490" s="157"/>
      <c r="R490" s="157"/>
      <c r="S490" s="157"/>
      <c r="T490" s="157"/>
      <c r="U490" s="157"/>
      <c r="V490" s="157"/>
      <c r="W490" s="157"/>
      <c r="X490" s="157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164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55"/>
      <c r="B491" s="156"/>
      <c r="C491" s="189" t="s">
        <v>587</v>
      </c>
      <c r="D491" s="158"/>
      <c r="E491" s="159">
        <v>0.63</v>
      </c>
      <c r="F491" s="157"/>
      <c r="G491" s="157"/>
      <c r="H491" s="157"/>
      <c r="I491" s="157"/>
      <c r="J491" s="157"/>
      <c r="K491" s="157"/>
      <c r="L491" s="157"/>
      <c r="M491" s="157"/>
      <c r="N491" s="157"/>
      <c r="O491" s="157"/>
      <c r="P491" s="157"/>
      <c r="Q491" s="157"/>
      <c r="R491" s="157"/>
      <c r="S491" s="157"/>
      <c r="T491" s="157"/>
      <c r="U491" s="157"/>
      <c r="V491" s="157"/>
      <c r="W491" s="157"/>
      <c r="X491" s="157"/>
      <c r="Y491" s="148"/>
      <c r="Z491" s="148"/>
      <c r="AA491" s="148"/>
      <c r="AB491" s="148"/>
      <c r="AC491" s="148"/>
      <c r="AD491" s="148"/>
      <c r="AE491" s="148"/>
      <c r="AF491" s="148"/>
      <c r="AG491" s="148" t="s">
        <v>164</v>
      </c>
      <c r="AH491" s="148">
        <v>0</v>
      </c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ht="22.5" outlineLevel="1" x14ac:dyDescent="0.2">
      <c r="A492" s="171">
        <v>49</v>
      </c>
      <c r="B492" s="172" t="s">
        <v>588</v>
      </c>
      <c r="C492" s="188" t="s">
        <v>589</v>
      </c>
      <c r="D492" s="173" t="s">
        <v>339</v>
      </c>
      <c r="E492" s="174">
        <v>0.41889999999999999</v>
      </c>
      <c r="F492" s="175"/>
      <c r="G492" s="176">
        <f>ROUND(E492*F492,2)</f>
        <v>0</v>
      </c>
      <c r="H492" s="175"/>
      <c r="I492" s="176">
        <f>ROUND(E492*H492,2)</f>
        <v>0</v>
      </c>
      <c r="J492" s="175"/>
      <c r="K492" s="176">
        <f>ROUND(E492*J492,2)</f>
        <v>0</v>
      </c>
      <c r="L492" s="176">
        <v>21</v>
      </c>
      <c r="M492" s="176">
        <f>G492*(1+L492/100)</f>
        <v>0</v>
      </c>
      <c r="N492" s="176">
        <v>0</v>
      </c>
      <c r="O492" s="176">
        <f>ROUND(E492*N492,2)</f>
        <v>0</v>
      </c>
      <c r="P492" s="176">
        <v>2.2000000000000002</v>
      </c>
      <c r="Q492" s="176">
        <f>ROUND(E492*P492,2)</f>
        <v>0.92</v>
      </c>
      <c r="R492" s="176" t="s">
        <v>583</v>
      </c>
      <c r="S492" s="176" t="s">
        <v>160</v>
      </c>
      <c r="T492" s="177" t="s">
        <v>160</v>
      </c>
      <c r="U492" s="157">
        <v>14.31</v>
      </c>
      <c r="V492" s="157">
        <f>ROUND(E492*U492,2)</f>
        <v>5.99</v>
      </c>
      <c r="W492" s="157"/>
      <c r="X492" s="157" t="s">
        <v>170</v>
      </c>
      <c r="Y492" s="148"/>
      <c r="Z492" s="148"/>
      <c r="AA492" s="148"/>
      <c r="AB492" s="148"/>
      <c r="AC492" s="148"/>
      <c r="AD492" s="148"/>
      <c r="AE492" s="148"/>
      <c r="AF492" s="148"/>
      <c r="AG492" s="148" t="s">
        <v>171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55"/>
      <c r="B493" s="156"/>
      <c r="C493" s="189" t="s">
        <v>172</v>
      </c>
      <c r="D493" s="158"/>
      <c r="E493" s="159"/>
      <c r="F493" s="157"/>
      <c r="G493" s="157"/>
      <c r="H493" s="157"/>
      <c r="I493" s="157"/>
      <c r="J493" s="157"/>
      <c r="K493" s="157"/>
      <c r="L493" s="157"/>
      <c r="M493" s="157"/>
      <c r="N493" s="157"/>
      <c r="O493" s="157"/>
      <c r="P493" s="157"/>
      <c r="Q493" s="157"/>
      <c r="R493" s="157"/>
      <c r="S493" s="157"/>
      <c r="T493" s="157"/>
      <c r="U493" s="157"/>
      <c r="V493" s="157"/>
      <c r="W493" s="157"/>
      <c r="X493" s="157"/>
      <c r="Y493" s="148"/>
      <c r="Z493" s="148"/>
      <c r="AA493" s="148"/>
      <c r="AB493" s="148"/>
      <c r="AC493" s="148"/>
      <c r="AD493" s="148"/>
      <c r="AE493" s="148"/>
      <c r="AF493" s="148"/>
      <c r="AG493" s="148" t="s">
        <v>164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55"/>
      <c r="B494" s="156"/>
      <c r="C494" s="189" t="s">
        <v>590</v>
      </c>
      <c r="D494" s="158"/>
      <c r="E494" s="159">
        <v>0.41889999999999999</v>
      </c>
      <c r="F494" s="157"/>
      <c r="G494" s="157"/>
      <c r="H494" s="157"/>
      <c r="I494" s="157"/>
      <c r="J494" s="157"/>
      <c r="K494" s="157"/>
      <c r="L494" s="157"/>
      <c r="M494" s="157"/>
      <c r="N494" s="157"/>
      <c r="O494" s="157"/>
      <c r="P494" s="157"/>
      <c r="Q494" s="157"/>
      <c r="R494" s="157"/>
      <c r="S494" s="157"/>
      <c r="T494" s="157"/>
      <c r="U494" s="157"/>
      <c r="V494" s="157"/>
      <c r="W494" s="157"/>
      <c r="X494" s="157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164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ht="22.5" outlineLevel="1" x14ac:dyDescent="0.2">
      <c r="A495" s="171">
        <v>50</v>
      </c>
      <c r="B495" s="172" t="s">
        <v>591</v>
      </c>
      <c r="C495" s="188" t="s">
        <v>592</v>
      </c>
      <c r="D495" s="173" t="s">
        <v>339</v>
      </c>
      <c r="E495" s="174">
        <v>1.238</v>
      </c>
      <c r="F495" s="175"/>
      <c r="G495" s="176">
        <f>ROUND(E495*F495,2)</f>
        <v>0</v>
      </c>
      <c r="H495" s="175"/>
      <c r="I495" s="176">
        <f>ROUND(E495*H495,2)</f>
        <v>0</v>
      </c>
      <c r="J495" s="175"/>
      <c r="K495" s="176">
        <f>ROUND(E495*J495,2)</f>
        <v>0</v>
      </c>
      <c r="L495" s="176">
        <v>21</v>
      </c>
      <c r="M495" s="176">
        <f>G495*(1+L495/100)</f>
        <v>0</v>
      </c>
      <c r="N495" s="176">
        <v>0</v>
      </c>
      <c r="O495" s="176">
        <f>ROUND(E495*N495,2)</f>
        <v>0</v>
      </c>
      <c r="P495" s="176">
        <v>0</v>
      </c>
      <c r="Q495" s="176">
        <f>ROUND(E495*P495,2)</f>
        <v>0</v>
      </c>
      <c r="R495" s="176" t="s">
        <v>583</v>
      </c>
      <c r="S495" s="176" t="s">
        <v>160</v>
      </c>
      <c r="T495" s="177" t="s">
        <v>160</v>
      </c>
      <c r="U495" s="157">
        <v>4.83</v>
      </c>
      <c r="V495" s="157">
        <f>ROUND(E495*U495,2)</f>
        <v>5.98</v>
      </c>
      <c r="W495" s="157"/>
      <c r="X495" s="157" t="s">
        <v>170</v>
      </c>
      <c r="Y495" s="148"/>
      <c r="Z495" s="148"/>
      <c r="AA495" s="148"/>
      <c r="AB495" s="148"/>
      <c r="AC495" s="148"/>
      <c r="AD495" s="148"/>
      <c r="AE495" s="148"/>
      <c r="AF495" s="148"/>
      <c r="AG495" s="148" t="s">
        <v>171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189" t="s">
        <v>593</v>
      </c>
      <c r="D496" s="158"/>
      <c r="E496" s="159"/>
      <c r="F496" s="157"/>
      <c r="G496" s="157"/>
      <c r="H496" s="157"/>
      <c r="I496" s="157"/>
      <c r="J496" s="157"/>
      <c r="K496" s="157"/>
      <c r="L496" s="157"/>
      <c r="M496" s="157"/>
      <c r="N496" s="157"/>
      <c r="O496" s="157"/>
      <c r="P496" s="157"/>
      <c r="Q496" s="157"/>
      <c r="R496" s="157"/>
      <c r="S496" s="157"/>
      <c r="T496" s="157"/>
      <c r="U496" s="157"/>
      <c r="V496" s="157"/>
      <c r="W496" s="157"/>
      <c r="X496" s="157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164</v>
      </c>
      <c r="AH496" s="148">
        <v>0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55"/>
      <c r="B497" s="156"/>
      <c r="C497" s="189" t="s">
        <v>594</v>
      </c>
      <c r="D497" s="158"/>
      <c r="E497" s="159"/>
      <c r="F497" s="157"/>
      <c r="G497" s="157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  <c r="S497" s="157"/>
      <c r="T497" s="157"/>
      <c r="U497" s="157"/>
      <c r="V497" s="157"/>
      <c r="W497" s="157"/>
      <c r="X497" s="157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164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189" t="s">
        <v>595</v>
      </c>
      <c r="D498" s="158"/>
      <c r="E498" s="159">
        <v>1.238</v>
      </c>
      <c r="F498" s="157"/>
      <c r="G498" s="157"/>
      <c r="H498" s="157"/>
      <c r="I498" s="157"/>
      <c r="J498" s="157"/>
      <c r="K498" s="157"/>
      <c r="L498" s="157"/>
      <c r="M498" s="157"/>
      <c r="N498" s="157"/>
      <c r="O498" s="157"/>
      <c r="P498" s="157"/>
      <c r="Q498" s="157"/>
      <c r="R498" s="157"/>
      <c r="S498" s="157"/>
      <c r="T498" s="157"/>
      <c r="U498" s="157"/>
      <c r="V498" s="157"/>
      <c r="W498" s="157"/>
      <c r="X498" s="157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164</v>
      </c>
      <c r="AH498" s="148">
        <v>5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71">
        <v>51</v>
      </c>
      <c r="B499" s="172" t="s">
        <v>596</v>
      </c>
      <c r="C499" s="188" t="s">
        <v>597</v>
      </c>
      <c r="D499" s="173" t="s">
        <v>598</v>
      </c>
      <c r="E499" s="174">
        <v>289</v>
      </c>
      <c r="F499" s="175"/>
      <c r="G499" s="176">
        <f>ROUND(E499*F499,2)</f>
        <v>0</v>
      </c>
      <c r="H499" s="175"/>
      <c r="I499" s="176">
        <f>ROUND(E499*H499,2)</f>
        <v>0</v>
      </c>
      <c r="J499" s="175"/>
      <c r="K499" s="176">
        <f>ROUND(E499*J499,2)</f>
        <v>0</v>
      </c>
      <c r="L499" s="176">
        <v>21</v>
      </c>
      <c r="M499" s="176">
        <f>G499*(1+L499/100)</f>
        <v>0</v>
      </c>
      <c r="N499" s="176">
        <v>0</v>
      </c>
      <c r="O499" s="176">
        <f>ROUND(E499*N499,2)</f>
        <v>0</v>
      </c>
      <c r="P499" s="176">
        <v>0</v>
      </c>
      <c r="Q499" s="176">
        <f>ROUND(E499*P499,2)</f>
        <v>0</v>
      </c>
      <c r="R499" s="176" t="s">
        <v>583</v>
      </c>
      <c r="S499" s="176" t="s">
        <v>160</v>
      </c>
      <c r="T499" s="177" t="s">
        <v>160</v>
      </c>
      <c r="U499" s="157">
        <v>0.03</v>
      </c>
      <c r="V499" s="157">
        <f>ROUND(E499*U499,2)</f>
        <v>8.67</v>
      </c>
      <c r="W499" s="157"/>
      <c r="X499" s="157" t="s">
        <v>170</v>
      </c>
      <c r="Y499" s="148"/>
      <c r="Z499" s="148"/>
      <c r="AA499" s="148"/>
      <c r="AB499" s="148"/>
      <c r="AC499" s="148"/>
      <c r="AD499" s="148"/>
      <c r="AE499" s="148"/>
      <c r="AF499" s="148"/>
      <c r="AG499" s="148" t="s">
        <v>171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/>
      <c r="B500" s="156"/>
      <c r="C500" s="255" t="s">
        <v>599</v>
      </c>
      <c r="D500" s="256"/>
      <c r="E500" s="256"/>
      <c r="F500" s="256"/>
      <c r="G500" s="256"/>
      <c r="H500" s="157"/>
      <c r="I500" s="157"/>
      <c r="J500" s="157"/>
      <c r="K500" s="157"/>
      <c r="L500" s="157"/>
      <c r="M500" s="157"/>
      <c r="N500" s="157"/>
      <c r="O500" s="157"/>
      <c r="P500" s="157"/>
      <c r="Q500" s="157"/>
      <c r="R500" s="157"/>
      <c r="S500" s="157"/>
      <c r="T500" s="157"/>
      <c r="U500" s="157"/>
      <c r="V500" s="157"/>
      <c r="W500" s="157"/>
      <c r="X500" s="157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192</v>
      </c>
      <c r="AH500" s="148"/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55"/>
      <c r="B501" s="156"/>
      <c r="C501" s="189" t="s">
        <v>600</v>
      </c>
      <c r="D501" s="158"/>
      <c r="E501" s="159">
        <v>4</v>
      </c>
      <c r="F501" s="157"/>
      <c r="G501" s="157"/>
      <c r="H501" s="157"/>
      <c r="I501" s="157"/>
      <c r="J501" s="157"/>
      <c r="K501" s="157"/>
      <c r="L501" s="157"/>
      <c r="M501" s="157"/>
      <c r="N501" s="157"/>
      <c r="O501" s="157"/>
      <c r="P501" s="157"/>
      <c r="Q501" s="157"/>
      <c r="R501" s="157"/>
      <c r="S501" s="157"/>
      <c r="T501" s="157"/>
      <c r="U501" s="157"/>
      <c r="V501" s="157"/>
      <c r="W501" s="157"/>
      <c r="X501" s="157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164</v>
      </c>
      <c r="AH501" s="148">
        <v>0</v>
      </c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189" t="s">
        <v>601</v>
      </c>
      <c r="D502" s="158"/>
      <c r="E502" s="159">
        <v>1</v>
      </c>
      <c r="F502" s="157"/>
      <c r="G502" s="157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  <c r="S502" s="157"/>
      <c r="T502" s="157"/>
      <c r="U502" s="157"/>
      <c r="V502" s="157"/>
      <c r="W502" s="157"/>
      <c r="X502" s="157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164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55"/>
      <c r="B503" s="156"/>
      <c r="C503" s="189" t="s">
        <v>602</v>
      </c>
      <c r="D503" s="158"/>
      <c r="E503" s="159">
        <v>20</v>
      </c>
      <c r="F503" s="157"/>
      <c r="G503" s="157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  <c r="S503" s="157"/>
      <c r="T503" s="157"/>
      <c r="U503" s="157"/>
      <c r="V503" s="157"/>
      <c r="W503" s="157"/>
      <c r="X503" s="157"/>
      <c r="Y503" s="148"/>
      <c r="Z503" s="148"/>
      <c r="AA503" s="148"/>
      <c r="AB503" s="148"/>
      <c r="AC503" s="148"/>
      <c r="AD503" s="148"/>
      <c r="AE503" s="148"/>
      <c r="AF503" s="148"/>
      <c r="AG503" s="148" t="s">
        <v>164</v>
      </c>
      <c r="AH503" s="148">
        <v>0</v>
      </c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189" t="s">
        <v>603</v>
      </c>
      <c r="D504" s="158"/>
      <c r="E504" s="159">
        <v>4</v>
      </c>
      <c r="F504" s="157"/>
      <c r="G504" s="157"/>
      <c r="H504" s="157"/>
      <c r="I504" s="157"/>
      <c r="J504" s="157"/>
      <c r="K504" s="157"/>
      <c r="L504" s="157"/>
      <c r="M504" s="157"/>
      <c r="N504" s="157"/>
      <c r="O504" s="157"/>
      <c r="P504" s="157"/>
      <c r="Q504" s="157"/>
      <c r="R504" s="157"/>
      <c r="S504" s="157"/>
      <c r="T504" s="157"/>
      <c r="U504" s="157"/>
      <c r="V504" s="157"/>
      <c r="W504" s="157"/>
      <c r="X504" s="157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164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 x14ac:dyDescent="0.2">
      <c r="A505" s="155"/>
      <c r="B505" s="156"/>
      <c r="C505" s="189" t="s">
        <v>604</v>
      </c>
      <c r="D505" s="158"/>
      <c r="E505" s="159">
        <v>4</v>
      </c>
      <c r="F505" s="157"/>
      <c r="G505" s="157"/>
      <c r="H505" s="157"/>
      <c r="I505" s="157"/>
      <c r="J505" s="157"/>
      <c r="K505" s="157"/>
      <c r="L505" s="157"/>
      <c r="M505" s="157"/>
      <c r="N505" s="157"/>
      <c r="O505" s="157"/>
      <c r="P505" s="157"/>
      <c r="Q505" s="157"/>
      <c r="R505" s="157"/>
      <c r="S505" s="157"/>
      <c r="T505" s="157"/>
      <c r="U505" s="157"/>
      <c r="V505" s="157"/>
      <c r="W505" s="157"/>
      <c r="X505" s="157"/>
      <c r="Y505" s="148"/>
      <c r="Z505" s="148"/>
      <c r="AA505" s="148"/>
      <c r="AB505" s="148"/>
      <c r="AC505" s="148"/>
      <c r="AD505" s="148"/>
      <c r="AE505" s="148"/>
      <c r="AF505" s="148"/>
      <c r="AG505" s="148" t="s">
        <v>164</v>
      </c>
      <c r="AH505" s="148">
        <v>0</v>
      </c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9" t="s">
        <v>605</v>
      </c>
      <c r="D506" s="158"/>
      <c r="E506" s="159">
        <v>6</v>
      </c>
      <c r="F506" s="157"/>
      <c r="G506" s="157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  <c r="S506" s="157"/>
      <c r="T506" s="157"/>
      <c r="U506" s="157"/>
      <c r="V506" s="157"/>
      <c r="W506" s="157"/>
      <c r="X506" s="157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164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55"/>
      <c r="B507" s="156"/>
      <c r="C507" s="189" t="s">
        <v>606</v>
      </c>
      <c r="D507" s="158"/>
      <c r="E507" s="159">
        <v>16</v>
      </c>
      <c r="F507" s="157"/>
      <c r="G507" s="157"/>
      <c r="H507" s="157"/>
      <c r="I507" s="157"/>
      <c r="J507" s="157"/>
      <c r="K507" s="157"/>
      <c r="L507" s="157"/>
      <c r="M507" s="157"/>
      <c r="N507" s="157"/>
      <c r="O507" s="157"/>
      <c r="P507" s="157"/>
      <c r="Q507" s="157"/>
      <c r="R507" s="157"/>
      <c r="S507" s="157"/>
      <c r="T507" s="157"/>
      <c r="U507" s="157"/>
      <c r="V507" s="157"/>
      <c r="W507" s="157"/>
      <c r="X507" s="157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164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55"/>
      <c r="B508" s="156"/>
      <c r="C508" s="189" t="s">
        <v>607</v>
      </c>
      <c r="D508" s="158"/>
      <c r="E508" s="159">
        <v>6</v>
      </c>
      <c r="F508" s="157"/>
      <c r="G508" s="157"/>
      <c r="H508" s="157"/>
      <c r="I508" s="157"/>
      <c r="J508" s="157"/>
      <c r="K508" s="157"/>
      <c r="L508" s="157"/>
      <c r="M508" s="157"/>
      <c r="N508" s="157"/>
      <c r="O508" s="157"/>
      <c r="P508" s="157"/>
      <c r="Q508" s="157"/>
      <c r="R508" s="157"/>
      <c r="S508" s="157"/>
      <c r="T508" s="157"/>
      <c r="U508" s="157"/>
      <c r="V508" s="157"/>
      <c r="W508" s="157"/>
      <c r="X508" s="157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164</v>
      </c>
      <c r="AH508" s="148">
        <v>0</v>
      </c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55"/>
      <c r="B509" s="156"/>
      <c r="C509" s="189" t="s">
        <v>608</v>
      </c>
      <c r="D509" s="158"/>
      <c r="E509" s="159">
        <v>1</v>
      </c>
      <c r="F509" s="157"/>
      <c r="G509" s="157"/>
      <c r="H509" s="157"/>
      <c r="I509" s="157"/>
      <c r="J509" s="157"/>
      <c r="K509" s="157"/>
      <c r="L509" s="157"/>
      <c r="M509" s="157"/>
      <c r="N509" s="157"/>
      <c r="O509" s="157"/>
      <c r="P509" s="157"/>
      <c r="Q509" s="157"/>
      <c r="R509" s="157"/>
      <c r="S509" s="157"/>
      <c r="T509" s="157"/>
      <c r="U509" s="157"/>
      <c r="V509" s="157"/>
      <c r="W509" s="157"/>
      <c r="X509" s="157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164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55"/>
      <c r="B510" s="156"/>
      <c r="C510" s="189" t="s">
        <v>609</v>
      </c>
      <c r="D510" s="158"/>
      <c r="E510" s="159">
        <v>4</v>
      </c>
      <c r="F510" s="157"/>
      <c r="G510" s="157"/>
      <c r="H510" s="157"/>
      <c r="I510" s="157"/>
      <c r="J510" s="157"/>
      <c r="K510" s="157"/>
      <c r="L510" s="157"/>
      <c r="M510" s="157"/>
      <c r="N510" s="157"/>
      <c r="O510" s="157"/>
      <c r="P510" s="157"/>
      <c r="Q510" s="157"/>
      <c r="R510" s="157"/>
      <c r="S510" s="157"/>
      <c r="T510" s="157"/>
      <c r="U510" s="157"/>
      <c r="V510" s="157"/>
      <c r="W510" s="157"/>
      <c r="X510" s="157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164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189" t="s">
        <v>610</v>
      </c>
      <c r="D511" s="158"/>
      <c r="E511" s="159">
        <v>4</v>
      </c>
      <c r="F511" s="157"/>
      <c r="G511" s="157"/>
      <c r="H511" s="157"/>
      <c r="I511" s="157"/>
      <c r="J511" s="157"/>
      <c r="K511" s="157"/>
      <c r="L511" s="157"/>
      <c r="M511" s="157"/>
      <c r="N511" s="157"/>
      <c r="O511" s="157"/>
      <c r="P511" s="157"/>
      <c r="Q511" s="157"/>
      <c r="R511" s="157"/>
      <c r="S511" s="157"/>
      <c r="T511" s="157"/>
      <c r="U511" s="157"/>
      <c r="V511" s="157"/>
      <c r="W511" s="157"/>
      <c r="X511" s="157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164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55"/>
      <c r="B512" s="156"/>
      <c r="C512" s="189" t="s">
        <v>611</v>
      </c>
      <c r="D512" s="158"/>
      <c r="E512" s="159">
        <v>1</v>
      </c>
      <c r="F512" s="157"/>
      <c r="G512" s="157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  <c r="S512" s="157"/>
      <c r="T512" s="157"/>
      <c r="U512" s="157"/>
      <c r="V512" s="157"/>
      <c r="W512" s="157"/>
      <c r="X512" s="157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164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55"/>
      <c r="B513" s="156"/>
      <c r="C513" s="189" t="s">
        <v>612</v>
      </c>
      <c r="D513" s="158"/>
      <c r="E513" s="159">
        <v>48</v>
      </c>
      <c r="F513" s="157"/>
      <c r="G513" s="157"/>
      <c r="H513" s="157"/>
      <c r="I513" s="157"/>
      <c r="J513" s="157"/>
      <c r="K513" s="157"/>
      <c r="L513" s="157"/>
      <c r="M513" s="157"/>
      <c r="N513" s="157"/>
      <c r="O513" s="157"/>
      <c r="P513" s="157"/>
      <c r="Q513" s="157"/>
      <c r="R513" s="157"/>
      <c r="S513" s="157"/>
      <c r="T513" s="157"/>
      <c r="U513" s="157"/>
      <c r="V513" s="157"/>
      <c r="W513" s="157"/>
      <c r="X513" s="157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164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/>
      <c r="B514" s="156"/>
      <c r="C514" s="189" t="s">
        <v>613</v>
      </c>
      <c r="D514" s="158"/>
      <c r="E514" s="159">
        <v>8</v>
      </c>
      <c r="F514" s="157"/>
      <c r="G514" s="157"/>
      <c r="H514" s="157"/>
      <c r="I514" s="157"/>
      <c r="J514" s="157"/>
      <c r="K514" s="157"/>
      <c r="L514" s="157"/>
      <c r="M514" s="157"/>
      <c r="N514" s="157"/>
      <c r="O514" s="157"/>
      <c r="P514" s="157"/>
      <c r="Q514" s="157"/>
      <c r="R514" s="157"/>
      <c r="S514" s="157"/>
      <c r="T514" s="157"/>
      <c r="U514" s="157"/>
      <c r="V514" s="157"/>
      <c r="W514" s="157"/>
      <c r="X514" s="157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164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55"/>
      <c r="B515" s="156"/>
      <c r="C515" s="189" t="s">
        <v>614</v>
      </c>
      <c r="D515" s="158"/>
      <c r="E515" s="159">
        <v>8</v>
      </c>
      <c r="F515" s="157"/>
      <c r="G515" s="157"/>
      <c r="H515" s="157"/>
      <c r="I515" s="157"/>
      <c r="J515" s="157"/>
      <c r="K515" s="157"/>
      <c r="L515" s="157"/>
      <c r="M515" s="157"/>
      <c r="N515" s="157"/>
      <c r="O515" s="157"/>
      <c r="P515" s="157"/>
      <c r="Q515" s="157"/>
      <c r="R515" s="157"/>
      <c r="S515" s="157"/>
      <c r="T515" s="157"/>
      <c r="U515" s="157"/>
      <c r="V515" s="157"/>
      <c r="W515" s="157"/>
      <c r="X515" s="157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164</v>
      </c>
      <c r="AH515" s="148">
        <v>0</v>
      </c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1" x14ac:dyDescent="0.2">
      <c r="A516" s="155"/>
      <c r="B516" s="156"/>
      <c r="C516" s="189" t="s">
        <v>615</v>
      </c>
      <c r="D516" s="158"/>
      <c r="E516" s="159">
        <v>12</v>
      </c>
      <c r="F516" s="157"/>
      <c r="G516" s="157"/>
      <c r="H516" s="157"/>
      <c r="I516" s="157"/>
      <c r="J516" s="157"/>
      <c r="K516" s="157"/>
      <c r="L516" s="157"/>
      <c r="M516" s="157"/>
      <c r="N516" s="157"/>
      <c r="O516" s="157"/>
      <c r="P516" s="157"/>
      <c r="Q516" s="157"/>
      <c r="R516" s="157"/>
      <c r="S516" s="157"/>
      <c r="T516" s="157"/>
      <c r="U516" s="157"/>
      <c r="V516" s="157"/>
      <c r="W516" s="157"/>
      <c r="X516" s="157"/>
      <c r="Y516" s="148"/>
      <c r="Z516" s="148"/>
      <c r="AA516" s="148"/>
      <c r="AB516" s="148"/>
      <c r="AC516" s="148"/>
      <c r="AD516" s="148"/>
      <c r="AE516" s="148"/>
      <c r="AF516" s="148"/>
      <c r="AG516" s="148" t="s">
        <v>164</v>
      </c>
      <c r="AH516" s="148">
        <v>0</v>
      </c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55"/>
      <c r="B517" s="156"/>
      <c r="C517" s="189" t="s">
        <v>616</v>
      </c>
      <c r="D517" s="158"/>
      <c r="E517" s="159">
        <v>16</v>
      </c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164</v>
      </c>
      <c r="AH517" s="148">
        <v>0</v>
      </c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 x14ac:dyDescent="0.2">
      <c r="A518" s="155"/>
      <c r="B518" s="156"/>
      <c r="C518" s="189" t="s">
        <v>617</v>
      </c>
      <c r="D518" s="158"/>
      <c r="E518" s="159">
        <v>72</v>
      </c>
      <c r="F518" s="157"/>
      <c r="G518" s="157"/>
      <c r="H518" s="157"/>
      <c r="I518" s="157"/>
      <c r="J518" s="157"/>
      <c r="K518" s="157"/>
      <c r="L518" s="157"/>
      <c r="M518" s="157"/>
      <c r="N518" s="157"/>
      <c r="O518" s="157"/>
      <c r="P518" s="157"/>
      <c r="Q518" s="157"/>
      <c r="R518" s="157"/>
      <c r="S518" s="157"/>
      <c r="T518" s="157"/>
      <c r="U518" s="157"/>
      <c r="V518" s="157"/>
      <c r="W518" s="157"/>
      <c r="X518" s="157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164</v>
      </c>
      <c r="AH518" s="148">
        <v>0</v>
      </c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 x14ac:dyDescent="0.2">
      <c r="A519" s="155"/>
      <c r="B519" s="156"/>
      <c r="C519" s="189" t="s">
        <v>618</v>
      </c>
      <c r="D519" s="158"/>
      <c r="E519" s="159">
        <v>4</v>
      </c>
      <c r="F519" s="157"/>
      <c r="G519" s="157"/>
      <c r="H519" s="157"/>
      <c r="I519" s="157"/>
      <c r="J519" s="157"/>
      <c r="K519" s="157"/>
      <c r="L519" s="157"/>
      <c r="M519" s="157"/>
      <c r="N519" s="157"/>
      <c r="O519" s="157"/>
      <c r="P519" s="157"/>
      <c r="Q519" s="157"/>
      <c r="R519" s="157"/>
      <c r="S519" s="157"/>
      <c r="T519" s="157"/>
      <c r="U519" s="157"/>
      <c r="V519" s="157"/>
      <c r="W519" s="157"/>
      <c r="X519" s="157"/>
      <c r="Y519" s="148"/>
      <c r="Z519" s="148"/>
      <c r="AA519" s="148"/>
      <c r="AB519" s="148"/>
      <c r="AC519" s="148"/>
      <c r="AD519" s="148"/>
      <c r="AE519" s="148"/>
      <c r="AF519" s="148"/>
      <c r="AG519" s="148" t="s">
        <v>164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189" t="s">
        <v>619</v>
      </c>
      <c r="D520" s="158"/>
      <c r="E520" s="159">
        <v>16</v>
      </c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57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164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 x14ac:dyDescent="0.2">
      <c r="A521" s="155"/>
      <c r="B521" s="156"/>
      <c r="C521" s="189" t="s">
        <v>620</v>
      </c>
      <c r="D521" s="158"/>
      <c r="E521" s="159">
        <v>8</v>
      </c>
      <c r="F521" s="157"/>
      <c r="G521" s="157"/>
      <c r="H521" s="157"/>
      <c r="I521" s="157"/>
      <c r="J521" s="157"/>
      <c r="K521" s="157"/>
      <c r="L521" s="157"/>
      <c r="M521" s="157"/>
      <c r="N521" s="157"/>
      <c r="O521" s="157"/>
      <c r="P521" s="157"/>
      <c r="Q521" s="157"/>
      <c r="R521" s="157"/>
      <c r="S521" s="157"/>
      <c r="T521" s="157"/>
      <c r="U521" s="157"/>
      <c r="V521" s="157"/>
      <c r="W521" s="157"/>
      <c r="X521" s="157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164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 x14ac:dyDescent="0.2">
      <c r="A522" s="155"/>
      <c r="B522" s="156"/>
      <c r="C522" s="189" t="s">
        <v>621</v>
      </c>
      <c r="D522" s="158"/>
      <c r="E522" s="159">
        <v>20</v>
      </c>
      <c r="F522" s="157"/>
      <c r="G522" s="157"/>
      <c r="H522" s="157"/>
      <c r="I522" s="157"/>
      <c r="J522" s="157"/>
      <c r="K522" s="157"/>
      <c r="L522" s="157"/>
      <c r="M522" s="157"/>
      <c r="N522" s="157"/>
      <c r="O522" s="157"/>
      <c r="P522" s="157"/>
      <c r="Q522" s="157"/>
      <c r="R522" s="157"/>
      <c r="S522" s="157"/>
      <c r="T522" s="157"/>
      <c r="U522" s="157"/>
      <c r="V522" s="157"/>
      <c r="W522" s="157"/>
      <c r="X522" s="157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164</v>
      </c>
      <c r="AH522" s="148">
        <v>0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55"/>
      <c r="B523" s="156"/>
      <c r="C523" s="189" t="s">
        <v>622</v>
      </c>
      <c r="D523" s="158"/>
      <c r="E523" s="159">
        <v>6</v>
      </c>
      <c r="F523" s="157"/>
      <c r="G523" s="157"/>
      <c r="H523" s="157"/>
      <c r="I523" s="157"/>
      <c r="J523" s="157"/>
      <c r="K523" s="157"/>
      <c r="L523" s="157"/>
      <c r="M523" s="157"/>
      <c r="N523" s="157"/>
      <c r="O523" s="157"/>
      <c r="P523" s="157"/>
      <c r="Q523" s="157"/>
      <c r="R523" s="157"/>
      <c r="S523" s="157"/>
      <c r="T523" s="157"/>
      <c r="U523" s="157"/>
      <c r="V523" s="157"/>
      <c r="W523" s="157"/>
      <c r="X523" s="157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164</v>
      </c>
      <c r="AH523" s="148">
        <v>0</v>
      </c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71">
        <v>52</v>
      </c>
      <c r="B524" s="172" t="s">
        <v>623</v>
      </c>
      <c r="C524" s="188" t="s">
        <v>624</v>
      </c>
      <c r="D524" s="173" t="s">
        <v>598</v>
      </c>
      <c r="E524" s="174">
        <v>8</v>
      </c>
      <c r="F524" s="175"/>
      <c r="G524" s="176">
        <f>ROUND(E524*F524,2)</f>
        <v>0</v>
      </c>
      <c r="H524" s="175"/>
      <c r="I524" s="176">
        <f>ROUND(E524*H524,2)</f>
        <v>0</v>
      </c>
      <c r="J524" s="175"/>
      <c r="K524" s="176">
        <f>ROUND(E524*J524,2)</f>
        <v>0</v>
      </c>
      <c r="L524" s="176">
        <v>21</v>
      </c>
      <c r="M524" s="176">
        <f>G524*(1+L524/100)</f>
        <v>0</v>
      </c>
      <c r="N524" s="176">
        <v>0</v>
      </c>
      <c r="O524" s="176">
        <f>ROUND(E524*N524,2)</f>
        <v>0</v>
      </c>
      <c r="P524" s="176">
        <v>0</v>
      </c>
      <c r="Q524" s="176">
        <f>ROUND(E524*P524,2)</f>
        <v>0</v>
      </c>
      <c r="R524" s="176" t="s">
        <v>583</v>
      </c>
      <c r="S524" s="176" t="s">
        <v>160</v>
      </c>
      <c r="T524" s="177" t="s">
        <v>160</v>
      </c>
      <c r="U524" s="157">
        <v>0.06</v>
      </c>
      <c r="V524" s="157">
        <f>ROUND(E524*U524,2)</f>
        <v>0.48</v>
      </c>
      <c r="W524" s="157"/>
      <c r="X524" s="157" t="s">
        <v>170</v>
      </c>
      <c r="Y524" s="148"/>
      <c r="Z524" s="148"/>
      <c r="AA524" s="148"/>
      <c r="AB524" s="148"/>
      <c r="AC524" s="148"/>
      <c r="AD524" s="148"/>
      <c r="AE524" s="148"/>
      <c r="AF524" s="148"/>
      <c r="AG524" s="148" t="s">
        <v>171</v>
      </c>
      <c r="AH524" s="148"/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 x14ac:dyDescent="0.2">
      <c r="A525" s="155"/>
      <c r="B525" s="156"/>
      <c r="C525" s="255" t="s">
        <v>599</v>
      </c>
      <c r="D525" s="256"/>
      <c r="E525" s="256"/>
      <c r="F525" s="256"/>
      <c r="G525" s="256"/>
      <c r="H525" s="157"/>
      <c r="I525" s="157"/>
      <c r="J525" s="157"/>
      <c r="K525" s="157"/>
      <c r="L525" s="157"/>
      <c r="M525" s="157"/>
      <c r="N525" s="157"/>
      <c r="O525" s="157"/>
      <c r="P525" s="157"/>
      <c r="Q525" s="157"/>
      <c r="R525" s="157"/>
      <c r="S525" s="157"/>
      <c r="T525" s="157"/>
      <c r="U525" s="157"/>
      <c r="V525" s="157"/>
      <c r="W525" s="157"/>
      <c r="X525" s="157"/>
      <c r="Y525" s="148"/>
      <c r="Z525" s="148"/>
      <c r="AA525" s="148"/>
      <c r="AB525" s="148"/>
      <c r="AC525" s="148"/>
      <c r="AD525" s="148"/>
      <c r="AE525" s="148"/>
      <c r="AF525" s="148"/>
      <c r="AG525" s="148" t="s">
        <v>192</v>
      </c>
      <c r="AH525" s="148"/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55"/>
      <c r="B526" s="156"/>
      <c r="C526" s="189" t="s">
        <v>172</v>
      </c>
      <c r="D526" s="158"/>
      <c r="E526" s="159"/>
      <c r="F526" s="157"/>
      <c r="G526" s="157"/>
      <c r="H526" s="157"/>
      <c r="I526" s="157"/>
      <c r="J526" s="157"/>
      <c r="K526" s="157"/>
      <c r="L526" s="157"/>
      <c r="M526" s="157"/>
      <c r="N526" s="157"/>
      <c r="O526" s="157"/>
      <c r="P526" s="157"/>
      <c r="Q526" s="157"/>
      <c r="R526" s="157"/>
      <c r="S526" s="157"/>
      <c r="T526" s="157"/>
      <c r="U526" s="157"/>
      <c r="V526" s="157"/>
      <c r="W526" s="157"/>
      <c r="X526" s="157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164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189" t="s">
        <v>173</v>
      </c>
      <c r="D527" s="158"/>
      <c r="E527" s="159"/>
      <c r="F527" s="157"/>
      <c r="G527" s="157"/>
      <c r="H527" s="157"/>
      <c r="I527" s="157"/>
      <c r="J527" s="157"/>
      <c r="K527" s="157"/>
      <c r="L527" s="157"/>
      <c r="M527" s="157"/>
      <c r="N527" s="157"/>
      <c r="O527" s="157"/>
      <c r="P527" s="157"/>
      <c r="Q527" s="157"/>
      <c r="R527" s="157"/>
      <c r="S527" s="157"/>
      <c r="T527" s="157"/>
      <c r="U527" s="157"/>
      <c r="V527" s="157"/>
      <c r="W527" s="157"/>
      <c r="X527" s="157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164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 x14ac:dyDescent="0.2">
      <c r="A528" s="155"/>
      <c r="B528" s="156"/>
      <c r="C528" s="189" t="s">
        <v>618</v>
      </c>
      <c r="D528" s="158"/>
      <c r="E528" s="159">
        <v>4</v>
      </c>
      <c r="F528" s="157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  <c r="S528" s="157"/>
      <c r="T528" s="157"/>
      <c r="U528" s="157"/>
      <c r="V528" s="157"/>
      <c r="W528" s="157"/>
      <c r="X528" s="157"/>
      <c r="Y528" s="148"/>
      <c r="Z528" s="148"/>
      <c r="AA528" s="148"/>
      <c r="AB528" s="148"/>
      <c r="AC528" s="148"/>
      <c r="AD528" s="148"/>
      <c r="AE528" s="148"/>
      <c r="AF528" s="148"/>
      <c r="AG528" s="148" t="s">
        <v>164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 x14ac:dyDescent="0.2">
      <c r="A529" s="155"/>
      <c r="B529" s="156"/>
      <c r="C529" s="189" t="s">
        <v>625</v>
      </c>
      <c r="D529" s="158"/>
      <c r="E529" s="159">
        <v>4</v>
      </c>
      <c r="F529" s="157"/>
      <c r="G529" s="157"/>
      <c r="H529" s="157"/>
      <c r="I529" s="157"/>
      <c r="J529" s="157"/>
      <c r="K529" s="157"/>
      <c r="L529" s="157"/>
      <c r="M529" s="157"/>
      <c r="N529" s="157"/>
      <c r="O529" s="157"/>
      <c r="P529" s="157"/>
      <c r="Q529" s="157"/>
      <c r="R529" s="157"/>
      <c r="S529" s="157"/>
      <c r="T529" s="157"/>
      <c r="U529" s="157"/>
      <c r="V529" s="157"/>
      <c r="W529" s="157"/>
      <c r="X529" s="157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164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71">
        <v>53</v>
      </c>
      <c r="B530" s="172" t="s">
        <v>626</v>
      </c>
      <c r="C530" s="188" t="s">
        <v>627</v>
      </c>
      <c r="D530" s="173" t="s">
        <v>598</v>
      </c>
      <c r="E530" s="174">
        <v>1</v>
      </c>
      <c r="F530" s="175"/>
      <c r="G530" s="176">
        <f>ROUND(E530*F530,2)</f>
        <v>0</v>
      </c>
      <c r="H530" s="175"/>
      <c r="I530" s="176">
        <f>ROUND(E530*H530,2)</f>
        <v>0</v>
      </c>
      <c r="J530" s="175"/>
      <c r="K530" s="176">
        <f>ROUND(E530*J530,2)</f>
        <v>0</v>
      </c>
      <c r="L530" s="176">
        <v>21</v>
      </c>
      <c r="M530" s="176">
        <f>G530*(1+L530/100)</f>
        <v>0</v>
      </c>
      <c r="N530" s="176">
        <v>0</v>
      </c>
      <c r="O530" s="176">
        <f>ROUND(E530*N530,2)</f>
        <v>0</v>
      </c>
      <c r="P530" s="176">
        <v>0</v>
      </c>
      <c r="Q530" s="176">
        <f>ROUND(E530*P530,2)</f>
        <v>0</v>
      </c>
      <c r="R530" s="176" t="s">
        <v>583</v>
      </c>
      <c r="S530" s="176" t="s">
        <v>160</v>
      </c>
      <c r="T530" s="177" t="s">
        <v>160</v>
      </c>
      <c r="U530" s="157">
        <v>0.05</v>
      </c>
      <c r="V530" s="157">
        <f>ROUND(E530*U530,2)</f>
        <v>0.05</v>
      </c>
      <c r="W530" s="157"/>
      <c r="X530" s="157" t="s">
        <v>170</v>
      </c>
      <c r="Y530" s="148"/>
      <c r="Z530" s="148"/>
      <c r="AA530" s="148"/>
      <c r="AB530" s="148"/>
      <c r="AC530" s="148"/>
      <c r="AD530" s="148"/>
      <c r="AE530" s="148"/>
      <c r="AF530" s="148"/>
      <c r="AG530" s="148" t="s">
        <v>171</v>
      </c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1" x14ac:dyDescent="0.2">
      <c r="A531" s="155"/>
      <c r="B531" s="156"/>
      <c r="C531" s="255" t="s">
        <v>599</v>
      </c>
      <c r="D531" s="256"/>
      <c r="E531" s="256"/>
      <c r="F531" s="256"/>
      <c r="G531" s="256"/>
      <c r="H531" s="157"/>
      <c r="I531" s="157"/>
      <c r="J531" s="157"/>
      <c r="K531" s="157"/>
      <c r="L531" s="157"/>
      <c r="M531" s="157"/>
      <c r="N531" s="157"/>
      <c r="O531" s="157"/>
      <c r="P531" s="157"/>
      <c r="Q531" s="157"/>
      <c r="R531" s="157"/>
      <c r="S531" s="157"/>
      <c r="T531" s="157"/>
      <c r="U531" s="157"/>
      <c r="V531" s="157"/>
      <c r="W531" s="157"/>
      <c r="X531" s="157"/>
      <c r="Y531" s="148"/>
      <c r="Z531" s="148"/>
      <c r="AA531" s="148"/>
      <c r="AB531" s="148"/>
      <c r="AC531" s="148"/>
      <c r="AD531" s="148"/>
      <c r="AE531" s="148"/>
      <c r="AF531" s="148"/>
      <c r="AG531" s="148" t="s">
        <v>192</v>
      </c>
      <c r="AH531" s="148"/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 x14ac:dyDescent="0.2">
      <c r="A532" s="155"/>
      <c r="B532" s="156"/>
      <c r="C532" s="189" t="s">
        <v>628</v>
      </c>
      <c r="D532" s="158"/>
      <c r="E532" s="159">
        <v>1</v>
      </c>
      <c r="F532" s="157"/>
      <c r="G532" s="157"/>
      <c r="H532" s="157"/>
      <c r="I532" s="157"/>
      <c r="J532" s="157"/>
      <c r="K532" s="157"/>
      <c r="L532" s="157"/>
      <c r="M532" s="157"/>
      <c r="N532" s="157"/>
      <c r="O532" s="157"/>
      <c r="P532" s="157"/>
      <c r="Q532" s="157"/>
      <c r="R532" s="157"/>
      <c r="S532" s="157"/>
      <c r="T532" s="157"/>
      <c r="U532" s="157"/>
      <c r="V532" s="157"/>
      <c r="W532" s="157"/>
      <c r="X532" s="157"/>
      <c r="Y532" s="148"/>
      <c r="Z532" s="148"/>
      <c r="AA532" s="148"/>
      <c r="AB532" s="148"/>
      <c r="AC532" s="148"/>
      <c r="AD532" s="148"/>
      <c r="AE532" s="148"/>
      <c r="AF532" s="148"/>
      <c r="AG532" s="148" t="s">
        <v>164</v>
      </c>
      <c r="AH532" s="148">
        <v>0</v>
      </c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71">
        <v>54</v>
      </c>
      <c r="B533" s="172" t="s">
        <v>629</v>
      </c>
      <c r="C533" s="188" t="s">
        <v>630</v>
      </c>
      <c r="D533" s="173" t="s">
        <v>598</v>
      </c>
      <c r="E533" s="174">
        <v>4</v>
      </c>
      <c r="F533" s="175"/>
      <c r="G533" s="176">
        <f>ROUND(E533*F533,2)</f>
        <v>0</v>
      </c>
      <c r="H533" s="175"/>
      <c r="I533" s="176">
        <f>ROUND(E533*H533,2)</f>
        <v>0</v>
      </c>
      <c r="J533" s="175"/>
      <c r="K533" s="176">
        <f>ROUND(E533*J533,2)</f>
        <v>0</v>
      </c>
      <c r="L533" s="176">
        <v>21</v>
      </c>
      <c r="M533" s="176">
        <f>G533*(1+L533/100)</f>
        <v>0</v>
      </c>
      <c r="N533" s="176">
        <v>0</v>
      </c>
      <c r="O533" s="176">
        <f>ROUND(E533*N533,2)</f>
        <v>0</v>
      </c>
      <c r="P533" s="176">
        <v>0</v>
      </c>
      <c r="Q533" s="176">
        <f>ROUND(E533*P533,2)</f>
        <v>0</v>
      </c>
      <c r="R533" s="176" t="s">
        <v>583</v>
      </c>
      <c r="S533" s="176" t="s">
        <v>160</v>
      </c>
      <c r="T533" s="177" t="s">
        <v>160</v>
      </c>
      <c r="U533" s="157">
        <v>0.09</v>
      </c>
      <c r="V533" s="157">
        <f>ROUND(E533*U533,2)</f>
        <v>0.36</v>
      </c>
      <c r="W533" s="157"/>
      <c r="X533" s="157" t="s">
        <v>170</v>
      </c>
      <c r="Y533" s="148"/>
      <c r="Z533" s="148"/>
      <c r="AA533" s="148"/>
      <c r="AB533" s="148"/>
      <c r="AC533" s="148"/>
      <c r="AD533" s="148"/>
      <c r="AE533" s="148"/>
      <c r="AF533" s="148"/>
      <c r="AG533" s="148" t="s">
        <v>171</v>
      </c>
      <c r="AH533" s="148"/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 x14ac:dyDescent="0.2">
      <c r="A534" s="155"/>
      <c r="B534" s="156"/>
      <c r="C534" s="255" t="s">
        <v>599</v>
      </c>
      <c r="D534" s="256"/>
      <c r="E534" s="256"/>
      <c r="F534" s="256"/>
      <c r="G534" s="256"/>
      <c r="H534" s="157"/>
      <c r="I534" s="157"/>
      <c r="J534" s="157"/>
      <c r="K534" s="157"/>
      <c r="L534" s="157"/>
      <c r="M534" s="157"/>
      <c r="N534" s="157"/>
      <c r="O534" s="157"/>
      <c r="P534" s="157"/>
      <c r="Q534" s="157"/>
      <c r="R534" s="157"/>
      <c r="S534" s="157"/>
      <c r="T534" s="157"/>
      <c r="U534" s="157"/>
      <c r="V534" s="157"/>
      <c r="W534" s="157"/>
      <c r="X534" s="157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192</v>
      </c>
      <c r="AH534" s="148"/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55"/>
      <c r="B535" s="156"/>
      <c r="C535" s="189" t="s">
        <v>631</v>
      </c>
      <c r="D535" s="158"/>
      <c r="E535" s="159">
        <v>1</v>
      </c>
      <c r="F535" s="157"/>
      <c r="G535" s="157"/>
      <c r="H535" s="157"/>
      <c r="I535" s="157"/>
      <c r="J535" s="157"/>
      <c r="K535" s="157"/>
      <c r="L535" s="157"/>
      <c r="M535" s="157"/>
      <c r="N535" s="157"/>
      <c r="O535" s="157"/>
      <c r="P535" s="157"/>
      <c r="Q535" s="157"/>
      <c r="R535" s="157"/>
      <c r="S535" s="157"/>
      <c r="T535" s="157"/>
      <c r="U535" s="157"/>
      <c r="V535" s="157"/>
      <c r="W535" s="157"/>
      <c r="X535" s="157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164</v>
      </c>
      <c r="AH535" s="148">
        <v>0</v>
      </c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 x14ac:dyDescent="0.2">
      <c r="A536" s="155"/>
      <c r="B536" s="156"/>
      <c r="C536" s="189" t="s">
        <v>632</v>
      </c>
      <c r="D536" s="158"/>
      <c r="E536" s="159">
        <v>1</v>
      </c>
      <c r="F536" s="157"/>
      <c r="G536" s="157"/>
      <c r="H536" s="157"/>
      <c r="I536" s="157"/>
      <c r="J536" s="157"/>
      <c r="K536" s="157"/>
      <c r="L536" s="157"/>
      <c r="M536" s="157"/>
      <c r="N536" s="157"/>
      <c r="O536" s="157"/>
      <c r="P536" s="157"/>
      <c r="Q536" s="157"/>
      <c r="R536" s="157"/>
      <c r="S536" s="157"/>
      <c r="T536" s="157"/>
      <c r="U536" s="157"/>
      <c r="V536" s="157"/>
      <c r="W536" s="157"/>
      <c r="X536" s="157"/>
      <c r="Y536" s="148"/>
      <c r="Z536" s="148"/>
      <c r="AA536" s="148"/>
      <c r="AB536" s="148"/>
      <c r="AC536" s="148"/>
      <c r="AD536" s="148"/>
      <c r="AE536" s="148"/>
      <c r="AF536" s="148"/>
      <c r="AG536" s="148" t="s">
        <v>164</v>
      </c>
      <c r="AH536" s="148">
        <v>0</v>
      </c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 x14ac:dyDescent="0.2">
      <c r="A537" s="155"/>
      <c r="B537" s="156"/>
      <c r="C537" s="189" t="s">
        <v>633</v>
      </c>
      <c r="D537" s="158"/>
      <c r="E537" s="159">
        <v>1</v>
      </c>
      <c r="F537" s="157"/>
      <c r="G537" s="157"/>
      <c r="H537" s="157"/>
      <c r="I537" s="157"/>
      <c r="J537" s="157"/>
      <c r="K537" s="157"/>
      <c r="L537" s="157"/>
      <c r="M537" s="157"/>
      <c r="N537" s="157"/>
      <c r="O537" s="157"/>
      <c r="P537" s="157"/>
      <c r="Q537" s="157"/>
      <c r="R537" s="157"/>
      <c r="S537" s="157"/>
      <c r="T537" s="157"/>
      <c r="U537" s="157"/>
      <c r="V537" s="157"/>
      <c r="W537" s="157"/>
      <c r="X537" s="157"/>
      <c r="Y537" s="148"/>
      <c r="Z537" s="148"/>
      <c r="AA537" s="148"/>
      <c r="AB537" s="148"/>
      <c r="AC537" s="148"/>
      <c r="AD537" s="148"/>
      <c r="AE537" s="148"/>
      <c r="AF537" s="148"/>
      <c r="AG537" s="148" t="s">
        <v>164</v>
      </c>
      <c r="AH537" s="148">
        <v>0</v>
      </c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 x14ac:dyDescent="0.2">
      <c r="A538" s="155"/>
      <c r="B538" s="156"/>
      <c r="C538" s="189" t="s">
        <v>634</v>
      </c>
      <c r="D538" s="158"/>
      <c r="E538" s="159">
        <v>1</v>
      </c>
      <c r="F538" s="157"/>
      <c r="G538" s="157"/>
      <c r="H538" s="157"/>
      <c r="I538" s="157"/>
      <c r="J538" s="157"/>
      <c r="K538" s="157"/>
      <c r="L538" s="157"/>
      <c r="M538" s="157"/>
      <c r="N538" s="157"/>
      <c r="O538" s="157"/>
      <c r="P538" s="157"/>
      <c r="Q538" s="157"/>
      <c r="R538" s="157"/>
      <c r="S538" s="157"/>
      <c r="T538" s="157"/>
      <c r="U538" s="157"/>
      <c r="V538" s="157"/>
      <c r="W538" s="157"/>
      <c r="X538" s="157"/>
      <c r="Y538" s="148"/>
      <c r="Z538" s="148"/>
      <c r="AA538" s="148"/>
      <c r="AB538" s="148"/>
      <c r="AC538" s="148"/>
      <c r="AD538" s="148"/>
      <c r="AE538" s="148"/>
      <c r="AF538" s="148"/>
      <c r="AG538" s="148" t="s">
        <v>164</v>
      </c>
      <c r="AH538" s="148">
        <v>0</v>
      </c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71">
        <v>55</v>
      </c>
      <c r="B539" s="172" t="s">
        <v>635</v>
      </c>
      <c r="C539" s="188" t="s">
        <v>636</v>
      </c>
      <c r="D539" s="173" t="s">
        <v>158</v>
      </c>
      <c r="E539" s="174">
        <v>1.24</v>
      </c>
      <c r="F539" s="175"/>
      <c r="G539" s="176">
        <f>ROUND(E539*F539,2)</f>
        <v>0</v>
      </c>
      <c r="H539" s="175"/>
      <c r="I539" s="176">
        <f>ROUND(E539*H539,2)</f>
        <v>0</v>
      </c>
      <c r="J539" s="175"/>
      <c r="K539" s="176">
        <f>ROUND(E539*J539,2)</f>
        <v>0</v>
      </c>
      <c r="L539" s="176">
        <v>21</v>
      </c>
      <c r="M539" s="176">
        <f>G539*(1+L539/100)</f>
        <v>0</v>
      </c>
      <c r="N539" s="176">
        <v>2.1900000000000001E-3</v>
      </c>
      <c r="O539" s="176">
        <f>ROUND(E539*N539,2)</f>
        <v>0</v>
      </c>
      <c r="P539" s="176">
        <v>4.1000000000000002E-2</v>
      </c>
      <c r="Q539" s="176">
        <f>ROUND(E539*P539,2)</f>
        <v>0.05</v>
      </c>
      <c r="R539" s="176" t="s">
        <v>583</v>
      </c>
      <c r="S539" s="176" t="s">
        <v>160</v>
      </c>
      <c r="T539" s="177" t="s">
        <v>160</v>
      </c>
      <c r="U539" s="157">
        <v>0.52</v>
      </c>
      <c r="V539" s="157">
        <f>ROUND(E539*U539,2)</f>
        <v>0.64</v>
      </c>
      <c r="W539" s="157"/>
      <c r="X539" s="157" t="s">
        <v>170</v>
      </c>
      <c r="Y539" s="148"/>
      <c r="Z539" s="148"/>
      <c r="AA539" s="148"/>
      <c r="AB539" s="148"/>
      <c r="AC539" s="148"/>
      <c r="AD539" s="148"/>
      <c r="AE539" s="148"/>
      <c r="AF539" s="148"/>
      <c r="AG539" s="148" t="s">
        <v>171</v>
      </c>
      <c r="AH539" s="148"/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 x14ac:dyDescent="0.2">
      <c r="A540" s="155"/>
      <c r="B540" s="156"/>
      <c r="C540" s="255" t="s">
        <v>637</v>
      </c>
      <c r="D540" s="256"/>
      <c r="E540" s="256"/>
      <c r="F540" s="256"/>
      <c r="G540" s="256"/>
      <c r="H540" s="157"/>
      <c r="I540" s="157"/>
      <c r="J540" s="157"/>
      <c r="K540" s="157"/>
      <c r="L540" s="157"/>
      <c r="M540" s="157"/>
      <c r="N540" s="157"/>
      <c r="O540" s="157"/>
      <c r="P540" s="157"/>
      <c r="Q540" s="157"/>
      <c r="R540" s="157"/>
      <c r="S540" s="157"/>
      <c r="T540" s="157"/>
      <c r="U540" s="157"/>
      <c r="V540" s="157"/>
      <c r="W540" s="157"/>
      <c r="X540" s="157"/>
      <c r="Y540" s="148"/>
      <c r="Z540" s="148"/>
      <c r="AA540" s="148"/>
      <c r="AB540" s="148"/>
      <c r="AC540" s="148"/>
      <c r="AD540" s="148"/>
      <c r="AE540" s="148"/>
      <c r="AF540" s="148"/>
      <c r="AG540" s="148" t="s">
        <v>192</v>
      </c>
      <c r="AH540" s="148"/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 x14ac:dyDescent="0.2">
      <c r="A541" s="155"/>
      <c r="B541" s="156"/>
      <c r="C541" s="189" t="s">
        <v>251</v>
      </c>
      <c r="D541" s="158"/>
      <c r="E541" s="159">
        <v>0.25</v>
      </c>
      <c r="F541" s="157"/>
      <c r="G541" s="157"/>
      <c r="H541" s="157"/>
      <c r="I541" s="157"/>
      <c r="J541" s="157"/>
      <c r="K541" s="157"/>
      <c r="L541" s="157"/>
      <c r="M541" s="157"/>
      <c r="N541" s="157"/>
      <c r="O541" s="157"/>
      <c r="P541" s="157"/>
      <c r="Q541" s="157"/>
      <c r="R541" s="157"/>
      <c r="S541" s="157"/>
      <c r="T541" s="157"/>
      <c r="U541" s="157"/>
      <c r="V541" s="157"/>
      <c r="W541" s="157"/>
      <c r="X541" s="157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164</v>
      </c>
      <c r="AH541" s="148">
        <v>0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 x14ac:dyDescent="0.2">
      <c r="A542" s="155"/>
      <c r="B542" s="156"/>
      <c r="C542" s="189" t="s">
        <v>638</v>
      </c>
      <c r="D542" s="158"/>
      <c r="E542" s="159">
        <v>0.60499999999999998</v>
      </c>
      <c r="F542" s="157"/>
      <c r="G542" s="157"/>
      <c r="H542" s="157"/>
      <c r="I542" s="157"/>
      <c r="J542" s="157"/>
      <c r="K542" s="157"/>
      <c r="L542" s="157"/>
      <c r="M542" s="157"/>
      <c r="N542" s="157"/>
      <c r="O542" s="157"/>
      <c r="P542" s="157"/>
      <c r="Q542" s="157"/>
      <c r="R542" s="157"/>
      <c r="S542" s="157"/>
      <c r="T542" s="157"/>
      <c r="U542" s="157"/>
      <c r="V542" s="157"/>
      <c r="W542" s="157"/>
      <c r="X542" s="157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164</v>
      </c>
      <c r="AH542" s="148">
        <v>0</v>
      </c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1" x14ac:dyDescent="0.2">
      <c r="A543" s="155"/>
      <c r="B543" s="156"/>
      <c r="C543" s="189" t="s">
        <v>639</v>
      </c>
      <c r="D543" s="158"/>
      <c r="E543" s="159">
        <v>0.38500000000000001</v>
      </c>
      <c r="F543" s="157"/>
      <c r="G543" s="157"/>
      <c r="H543" s="157"/>
      <c r="I543" s="157"/>
      <c r="J543" s="157"/>
      <c r="K543" s="157"/>
      <c r="L543" s="157"/>
      <c r="M543" s="157"/>
      <c r="N543" s="157"/>
      <c r="O543" s="157"/>
      <c r="P543" s="157"/>
      <c r="Q543" s="157"/>
      <c r="R543" s="157"/>
      <c r="S543" s="157"/>
      <c r="T543" s="157"/>
      <c r="U543" s="157"/>
      <c r="V543" s="157"/>
      <c r="W543" s="157"/>
      <c r="X543" s="157"/>
      <c r="Y543" s="148"/>
      <c r="Z543" s="148"/>
      <c r="AA543" s="148"/>
      <c r="AB543" s="148"/>
      <c r="AC543" s="148"/>
      <c r="AD543" s="148"/>
      <c r="AE543" s="148"/>
      <c r="AF543" s="148"/>
      <c r="AG543" s="148" t="s">
        <v>164</v>
      </c>
      <c r="AH543" s="148">
        <v>0</v>
      </c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1" x14ac:dyDescent="0.2">
      <c r="A544" s="171">
        <v>56</v>
      </c>
      <c r="B544" s="172" t="s">
        <v>640</v>
      </c>
      <c r="C544" s="188" t="s">
        <v>641</v>
      </c>
      <c r="D544" s="173" t="s">
        <v>158</v>
      </c>
      <c r="E544" s="174">
        <v>0.8</v>
      </c>
      <c r="F544" s="175"/>
      <c r="G544" s="176">
        <f>ROUND(E544*F544,2)</f>
        <v>0</v>
      </c>
      <c r="H544" s="175"/>
      <c r="I544" s="176">
        <f>ROUND(E544*H544,2)</f>
        <v>0</v>
      </c>
      <c r="J544" s="175"/>
      <c r="K544" s="176">
        <f>ROUND(E544*J544,2)</f>
        <v>0</v>
      </c>
      <c r="L544" s="176">
        <v>21</v>
      </c>
      <c r="M544" s="176">
        <f>G544*(1+L544/100)</f>
        <v>0</v>
      </c>
      <c r="N544" s="176">
        <v>2.1900000000000001E-3</v>
      </c>
      <c r="O544" s="176">
        <f>ROUND(E544*N544,2)</f>
        <v>0</v>
      </c>
      <c r="P544" s="176">
        <v>7.4999999999999997E-2</v>
      </c>
      <c r="Q544" s="176">
        <f>ROUND(E544*P544,2)</f>
        <v>0.06</v>
      </c>
      <c r="R544" s="176" t="s">
        <v>583</v>
      </c>
      <c r="S544" s="176" t="s">
        <v>160</v>
      </c>
      <c r="T544" s="177" t="s">
        <v>160</v>
      </c>
      <c r="U544" s="157">
        <v>0.96</v>
      </c>
      <c r="V544" s="157">
        <f>ROUND(E544*U544,2)</f>
        <v>0.77</v>
      </c>
      <c r="W544" s="157"/>
      <c r="X544" s="157" t="s">
        <v>170</v>
      </c>
      <c r="Y544" s="148"/>
      <c r="Z544" s="148"/>
      <c r="AA544" s="148"/>
      <c r="AB544" s="148"/>
      <c r="AC544" s="148"/>
      <c r="AD544" s="148"/>
      <c r="AE544" s="148"/>
      <c r="AF544" s="148"/>
      <c r="AG544" s="148" t="s">
        <v>171</v>
      </c>
      <c r="AH544" s="148"/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 x14ac:dyDescent="0.2">
      <c r="A545" s="155"/>
      <c r="B545" s="156"/>
      <c r="C545" s="255" t="s">
        <v>637</v>
      </c>
      <c r="D545" s="256"/>
      <c r="E545" s="256"/>
      <c r="F545" s="256"/>
      <c r="G545" s="256"/>
      <c r="H545" s="157"/>
      <c r="I545" s="157"/>
      <c r="J545" s="157"/>
      <c r="K545" s="157"/>
      <c r="L545" s="157"/>
      <c r="M545" s="157"/>
      <c r="N545" s="157"/>
      <c r="O545" s="157"/>
      <c r="P545" s="157"/>
      <c r="Q545" s="157"/>
      <c r="R545" s="157"/>
      <c r="S545" s="157"/>
      <c r="T545" s="157"/>
      <c r="U545" s="157"/>
      <c r="V545" s="157"/>
      <c r="W545" s="157"/>
      <c r="X545" s="157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192</v>
      </c>
      <c r="AH545" s="148"/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 x14ac:dyDescent="0.2">
      <c r="A546" s="155"/>
      <c r="B546" s="156"/>
      <c r="C546" s="189" t="s">
        <v>254</v>
      </c>
      <c r="D546" s="158"/>
      <c r="E546" s="159">
        <v>0.8</v>
      </c>
      <c r="F546" s="157"/>
      <c r="G546" s="157"/>
      <c r="H546" s="157"/>
      <c r="I546" s="157"/>
      <c r="J546" s="157"/>
      <c r="K546" s="157"/>
      <c r="L546" s="157"/>
      <c r="M546" s="157"/>
      <c r="N546" s="157"/>
      <c r="O546" s="157"/>
      <c r="P546" s="157"/>
      <c r="Q546" s="157"/>
      <c r="R546" s="157"/>
      <c r="S546" s="157"/>
      <c r="T546" s="157"/>
      <c r="U546" s="157"/>
      <c r="V546" s="157"/>
      <c r="W546" s="157"/>
      <c r="X546" s="157"/>
      <c r="Y546" s="148"/>
      <c r="Z546" s="148"/>
      <c r="AA546" s="148"/>
      <c r="AB546" s="148"/>
      <c r="AC546" s="148"/>
      <c r="AD546" s="148"/>
      <c r="AE546" s="148"/>
      <c r="AF546" s="148"/>
      <c r="AG546" s="148" t="s">
        <v>164</v>
      </c>
      <c r="AH546" s="148">
        <v>0</v>
      </c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71">
        <v>57</v>
      </c>
      <c r="B547" s="172" t="s">
        <v>642</v>
      </c>
      <c r="C547" s="188" t="s">
        <v>643</v>
      </c>
      <c r="D547" s="173" t="s">
        <v>158</v>
      </c>
      <c r="E547" s="174">
        <v>65.535899999999998</v>
      </c>
      <c r="F547" s="175"/>
      <c r="G547" s="176">
        <f>ROUND(E547*F547,2)</f>
        <v>0</v>
      </c>
      <c r="H547" s="175"/>
      <c r="I547" s="176">
        <f>ROUND(E547*H547,2)</f>
        <v>0</v>
      </c>
      <c r="J547" s="175"/>
      <c r="K547" s="176">
        <f>ROUND(E547*J547,2)</f>
        <v>0</v>
      </c>
      <c r="L547" s="176">
        <v>21</v>
      </c>
      <c r="M547" s="176">
        <f>G547*(1+L547/100)</f>
        <v>0</v>
      </c>
      <c r="N547" s="176">
        <v>1E-3</v>
      </c>
      <c r="O547" s="176">
        <f>ROUND(E547*N547,2)</f>
        <v>7.0000000000000007E-2</v>
      </c>
      <c r="P547" s="176">
        <v>6.2E-2</v>
      </c>
      <c r="Q547" s="176">
        <f>ROUND(E547*P547,2)</f>
        <v>4.0599999999999996</v>
      </c>
      <c r="R547" s="176" t="s">
        <v>583</v>
      </c>
      <c r="S547" s="176" t="s">
        <v>160</v>
      </c>
      <c r="T547" s="177" t="s">
        <v>160</v>
      </c>
      <c r="U547" s="157">
        <v>0.61</v>
      </c>
      <c r="V547" s="157">
        <f>ROUND(E547*U547,2)</f>
        <v>39.979999999999997</v>
      </c>
      <c r="W547" s="157"/>
      <c r="X547" s="157" t="s">
        <v>170</v>
      </c>
      <c r="Y547" s="148"/>
      <c r="Z547" s="148"/>
      <c r="AA547" s="148"/>
      <c r="AB547" s="148"/>
      <c r="AC547" s="148"/>
      <c r="AD547" s="148"/>
      <c r="AE547" s="148"/>
      <c r="AF547" s="148"/>
      <c r="AG547" s="148" t="s">
        <v>171</v>
      </c>
      <c r="AH547" s="148"/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1" x14ac:dyDescent="0.2">
      <c r="A548" s="155"/>
      <c r="B548" s="156"/>
      <c r="C548" s="255" t="s">
        <v>637</v>
      </c>
      <c r="D548" s="256"/>
      <c r="E548" s="256"/>
      <c r="F548" s="256"/>
      <c r="G548" s="256"/>
      <c r="H548" s="157"/>
      <c r="I548" s="157"/>
      <c r="J548" s="157"/>
      <c r="K548" s="157"/>
      <c r="L548" s="157"/>
      <c r="M548" s="157"/>
      <c r="N548" s="157"/>
      <c r="O548" s="157"/>
      <c r="P548" s="157"/>
      <c r="Q548" s="157"/>
      <c r="R548" s="157"/>
      <c r="S548" s="157"/>
      <c r="T548" s="157"/>
      <c r="U548" s="157"/>
      <c r="V548" s="157"/>
      <c r="W548" s="157"/>
      <c r="X548" s="157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192</v>
      </c>
      <c r="AH548" s="148"/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55"/>
      <c r="B549" s="156"/>
      <c r="C549" s="189" t="s">
        <v>248</v>
      </c>
      <c r="D549" s="158"/>
      <c r="E549" s="159">
        <v>1.155</v>
      </c>
      <c r="F549" s="157"/>
      <c r="G549" s="157"/>
      <c r="H549" s="157"/>
      <c r="I549" s="157"/>
      <c r="J549" s="157"/>
      <c r="K549" s="157"/>
      <c r="L549" s="157"/>
      <c r="M549" s="157"/>
      <c r="N549" s="157"/>
      <c r="O549" s="157"/>
      <c r="P549" s="157"/>
      <c r="Q549" s="157"/>
      <c r="R549" s="157"/>
      <c r="S549" s="157"/>
      <c r="T549" s="157"/>
      <c r="U549" s="157"/>
      <c r="V549" s="157"/>
      <c r="W549" s="157"/>
      <c r="X549" s="157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164</v>
      </c>
      <c r="AH549" s="148">
        <v>0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1" x14ac:dyDescent="0.2">
      <c r="A550" s="155"/>
      <c r="B550" s="156"/>
      <c r="C550" s="189" t="s">
        <v>252</v>
      </c>
      <c r="D550" s="158"/>
      <c r="E550" s="159">
        <v>7.59</v>
      </c>
      <c r="F550" s="157"/>
      <c r="G550" s="157"/>
      <c r="H550" s="157"/>
      <c r="I550" s="157"/>
      <c r="J550" s="157"/>
      <c r="K550" s="157"/>
      <c r="L550" s="157"/>
      <c r="M550" s="157"/>
      <c r="N550" s="157"/>
      <c r="O550" s="157"/>
      <c r="P550" s="157"/>
      <c r="Q550" s="157"/>
      <c r="R550" s="157"/>
      <c r="S550" s="157"/>
      <c r="T550" s="157"/>
      <c r="U550" s="157"/>
      <c r="V550" s="157"/>
      <c r="W550" s="157"/>
      <c r="X550" s="157"/>
      <c r="Y550" s="148"/>
      <c r="Z550" s="148"/>
      <c r="AA550" s="148"/>
      <c r="AB550" s="148"/>
      <c r="AC550" s="148"/>
      <c r="AD550" s="148"/>
      <c r="AE550" s="148"/>
      <c r="AF550" s="148"/>
      <c r="AG550" s="148" t="s">
        <v>164</v>
      </c>
      <c r="AH550" s="148">
        <v>0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 x14ac:dyDescent="0.2">
      <c r="A551" s="155"/>
      <c r="B551" s="156"/>
      <c r="C551" s="189" t="s">
        <v>253</v>
      </c>
      <c r="D551" s="158"/>
      <c r="E551" s="159">
        <v>1.7124999999999999</v>
      </c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164</v>
      </c>
      <c r="AH551" s="148">
        <v>0</v>
      </c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55"/>
      <c r="B552" s="156"/>
      <c r="C552" s="189" t="s">
        <v>255</v>
      </c>
      <c r="D552" s="158"/>
      <c r="E552" s="159">
        <v>1.3049999999999999</v>
      </c>
      <c r="F552" s="157"/>
      <c r="G552" s="157"/>
      <c r="H552" s="157"/>
      <c r="I552" s="157"/>
      <c r="J552" s="157"/>
      <c r="K552" s="157"/>
      <c r="L552" s="157"/>
      <c r="M552" s="157"/>
      <c r="N552" s="157"/>
      <c r="O552" s="157"/>
      <c r="P552" s="157"/>
      <c r="Q552" s="157"/>
      <c r="R552" s="157"/>
      <c r="S552" s="157"/>
      <c r="T552" s="157"/>
      <c r="U552" s="157"/>
      <c r="V552" s="157"/>
      <c r="W552" s="157"/>
      <c r="X552" s="157"/>
      <c r="Y552" s="148"/>
      <c r="Z552" s="148"/>
      <c r="AA552" s="148"/>
      <c r="AB552" s="148"/>
      <c r="AC552" s="148"/>
      <c r="AD552" s="148"/>
      <c r="AE552" s="148"/>
      <c r="AF552" s="148"/>
      <c r="AG552" s="148" t="s">
        <v>164</v>
      </c>
      <c r="AH552" s="148">
        <v>0</v>
      </c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55"/>
      <c r="B553" s="156"/>
      <c r="C553" s="189" t="s">
        <v>256</v>
      </c>
      <c r="D553" s="158"/>
      <c r="E553" s="159">
        <v>3.84</v>
      </c>
      <c r="F553" s="157"/>
      <c r="G553" s="157"/>
      <c r="H553" s="157"/>
      <c r="I553" s="157"/>
      <c r="J553" s="157"/>
      <c r="K553" s="157"/>
      <c r="L553" s="157"/>
      <c r="M553" s="157"/>
      <c r="N553" s="157"/>
      <c r="O553" s="157"/>
      <c r="P553" s="157"/>
      <c r="Q553" s="157"/>
      <c r="R553" s="157"/>
      <c r="S553" s="157"/>
      <c r="T553" s="157"/>
      <c r="U553" s="157"/>
      <c r="V553" s="157"/>
      <c r="W553" s="157"/>
      <c r="X553" s="157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164</v>
      </c>
      <c r="AH553" s="148">
        <v>0</v>
      </c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 x14ac:dyDescent="0.2">
      <c r="A554" s="155"/>
      <c r="B554" s="156"/>
      <c r="C554" s="189" t="s">
        <v>259</v>
      </c>
      <c r="D554" s="158"/>
      <c r="E554" s="159">
        <v>1.6</v>
      </c>
      <c r="F554" s="157"/>
      <c r="G554" s="157"/>
      <c r="H554" s="157"/>
      <c r="I554" s="157"/>
      <c r="J554" s="157"/>
      <c r="K554" s="157"/>
      <c r="L554" s="157"/>
      <c r="M554" s="157"/>
      <c r="N554" s="157"/>
      <c r="O554" s="157"/>
      <c r="P554" s="157"/>
      <c r="Q554" s="157"/>
      <c r="R554" s="157"/>
      <c r="S554" s="157"/>
      <c r="T554" s="157"/>
      <c r="U554" s="157"/>
      <c r="V554" s="157"/>
      <c r="W554" s="157"/>
      <c r="X554" s="157"/>
      <c r="Y554" s="148"/>
      <c r="Z554" s="148"/>
      <c r="AA554" s="148"/>
      <c r="AB554" s="148"/>
      <c r="AC554" s="148"/>
      <c r="AD554" s="148"/>
      <c r="AE554" s="148"/>
      <c r="AF554" s="148"/>
      <c r="AG554" s="148" t="s">
        <v>164</v>
      </c>
      <c r="AH554" s="148">
        <v>0</v>
      </c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 x14ac:dyDescent="0.2">
      <c r="A555" s="155"/>
      <c r="B555" s="156"/>
      <c r="C555" s="189" t="s">
        <v>260</v>
      </c>
      <c r="D555" s="158"/>
      <c r="E555" s="159">
        <v>1.032</v>
      </c>
      <c r="F555" s="157"/>
      <c r="G555" s="157"/>
      <c r="H555" s="157"/>
      <c r="I555" s="157"/>
      <c r="J555" s="157"/>
      <c r="K555" s="157"/>
      <c r="L555" s="157"/>
      <c r="M555" s="157"/>
      <c r="N555" s="157"/>
      <c r="O555" s="157"/>
      <c r="P555" s="157"/>
      <c r="Q555" s="157"/>
      <c r="R555" s="157"/>
      <c r="S555" s="157"/>
      <c r="T555" s="157"/>
      <c r="U555" s="157"/>
      <c r="V555" s="157"/>
      <c r="W555" s="157"/>
      <c r="X555" s="157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164</v>
      </c>
      <c r="AH555" s="148">
        <v>0</v>
      </c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 x14ac:dyDescent="0.2">
      <c r="A556" s="155"/>
      <c r="B556" s="156"/>
      <c r="C556" s="189" t="s">
        <v>262</v>
      </c>
      <c r="D556" s="158"/>
      <c r="E556" s="159">
        <v>10.26</v>
      </c>
      <c r="F556" s="157"/>
      <c r="G556" s="157"/>
      <c r="H556" s="157"/>
      <c r="I556" s="157"/>
      <c r="J556" s="157"/>
      <c r="K556" s="157"/>
      <c r="L556" s="157"/>
      <c r="M556" s="157"/>
      <c r="N556" s="157"/>
      <c r="O556" s="157"/>
      <c r="P556" s="157"/>
      <c r="Q556" s="157"/>
      <c r="R556" s="157"/>
      <c r="S556" s="157"/>
      <c r="T556" s="157"/>
      <c r="U556" s="157"/>
      <c r="V556" s="157"/>
      <c r="W556" s="157"/>
      <c r="X556" s="157"/>
      <c r="Y556" s="148"/>
      <c r="Z556" s="148"/>
      <c r="AA556" s="148"/>
      <c r="AB556" s="148"/>
      <c r="AC556" s="148"/>
      <c r="AD556" s="148"/>
      <c r="AE556" s="148"/>
      <c r="AF556" s="148"/>
      <c r="AG556" s="148" t="s">
        <v>164</v>
      </c>
      <c r="AH556" s="148">
        <v>0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55"/>
      <c r="B557" s="156"/>
      <c r="C557" s="189" t="s">
        <v>264</v>
      </c>
      <c r="D557" s="158"/>
      <c r="E557" s="159">
        <v>3.2639999999999998</v>
      </c>
      <c r="F557" s="157"/>
      <c r="G557" s="157"/>
      <c r="H557" s="157"/>
      <c r="I557" s="157"/>
      <c r="J557" s="157"/>
      <c r="K557" s="157"/>
      <c r="L557" s="157"/>
      <c r="M557" s="157"/>
      <c r="N557" s="157"/>
      <c r="O557" s="157"/>
      <c r="P557" s="157"/>
      <c r="Q557" s="157"/>
      <c r="R557" s="157"/>
      <c r="S557" s="157"/>
      <c r="T557" s="157"/>
      <c r="U557" s="157"/>
      <c r="V557" s="157"/>
      <c r="W557" s="157"/>
      <c r="X557" s="157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164</v>
      </c>
      <c r="AH557" s="148">
        <v>0</v>
      </c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1" x14ac:dyDescent="0.2">
      <c r="A558" s="155"/>
      <c r="B558" s="156"/>
      <c r="C558" s="189" t="s">
        <v>266</v>
      </c>
      <c r="D558" s="158"/>
      <c r="E558" s="159">
        <v>2.88</v>
      </c>
      <c r="F558" s="157"/>
      <c r="G558" s="157"/>
      <c r="H558" s="157"/>
      <c r="I558" s="157"/>
      <c r="J558" s="157"/>
      <c r="K558" s="157"/>
      <c r="L558" s="157"/>
      <c r="M558" s="157"/>
      <c r="N558" s="157"/>
      <c r="O558" s="157"/>
      <c r="P558" s="157"/>
      <c r="Q558" s="157"/>
      <c r="R558" s="157"/>
      <c r="S558" s="157"/>
      <c r="T558" s="157"/>
      <c r="U558" s="157"/>
      <c r="V558" s="157"/>
      <c r="W558" s="157"/>
      <c r="X558" s="157"/>
      <c r="Y558" s="148"/>
      <c r="Z558" s="148"/>
      <c r="AA558" s="148"/>
      <c r="AB558" s="148"/>
      <c r="AC558" s="148"/>
      <c r="AD558" s="148"/>
      <c r="AE558" s="148"/>
      <c r="AF558" s="148"/>
      <c r="AG558" s="148" t="s">
        <v>164</v>
      </c>
      <c r="AH558" s="148">
        <v>0</v>
      </c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55"/>
      <c r="B559" s="156"/>
      <c r="C559" s="189" t="s">
        <v>267</v>
      </c>
      <c r="D559" s="158"/>
      <c r="E559" s="159">
        <v>15.03</v>
      </c>
      <c r="F559" s="157"/>
      <c r="G559" s="157"/>
      <c r="H559" s="157"/>
      <c r="I559" s="157"/>
      <c r="J559" s="157"/>
      <c r="K559" s="157"/>
      <c r="L559" s="157"/>
      <c r="M559" s="157"/>
      <c r="N559" s="157"/>
      <c r="O559" s="157"/>
      <c r="P559" s="157"/>
      <c r="Q559" s="157"/>
      <c r="R559" s="157"/>
      <c r="S559" s="157"/>
      <c r="T559" s="157"/>
      <c r="U559" s="157"/>
      <c r="V559" s="157"/>
      <c r="W559" s="157"/>
      <c r="X559" s="157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164</v>
      </c>
      <c r="AH559" s="148">
        <v>0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 x14ac:dyDescent="0.2">
      <c r="A560" s="155"/>
      <c r="B560" s="156"/>
      <c r="C560" s="189" t="s">
        <v>268</v>
      </c>
      <c r="D560" s="158"/>
      <c r="E560" s="159">
        <v>4.0960000000000001</v>
      </c>
      <c r="F560" s="157"/>
      <c r="G560" s="157"/>
      <c r="H560" s="157"/>
      <c r="I560" s="157"/>
      <c r="J560" s="157"/>
      <c r="K560" s="157"/>
      <c r="L560" s="157"/>
      <c r="M560" s="157"/>
      <c r="N560" s="157"/>
      <c r="O560" s="157"/>
      <c r="P560" s="157"/>
      <c r="Q560" s="157"/>
      <c r="R560" s="157"/>
      <c r="S560" s="157"/>
      <c r="T560" s="157"/>
      <c r="U560" s="157"/>
      <c r="V560" s="157"/>
      <c r="W560" s="157"/>
      <c r="X560" s="157"/>
      <c r="Y560" s="148"/>
      <c r="Z560" s="148"/>
      <c r="AA560" s="148"/>
      <c r="AB560" s="148"/>
      <c r="AC560" s="148"/>
      <c r="AD560" s="148"/>
      <c r="AE560" s="148"/>
      <c r="AF560" s="148"/>
      <c r="AG560" s="148" t="s">
        <v>164</v>
      </c>
      <c r="AH560" s="148">
        <v>0</v>
      </c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55"/>
      <c r="B561" s="156"/>
      <c r="C561" s="189" t="s">
        <v>269</v>
      </c>
      <c r="D561" s="158"/>
      <c r="E561" s="159">
        <v>4.1664000000000003</v>
      </c>
      <c r="F561" s="157"/>
      <c r="G561" s="157"/>
      <c r="H561" s="157"/>
      <c r="I561" s="157"/>
      <c r="J561" s="157"/>
      <c r="K561" s="157"/>
      <c r="L561" s="157"/>
      <c r="M561" s="157"/>
      <c r="N561" s="157"/>
      <c r="O561" s="157"/>
      <c r="P561" s="157"/>
      <c r="Q561" s="157"/>
      <c r="R561" s="157"/>
      <c r="S561" s="157"/>
      <c r="T561" s="157"/>
      <c r="U561" s="157"/>
      <c r="V561" s="157"/>
      <c r="W561" s="157"/>
      <c r="X561" s="157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164</v>
      </c>
      <c r="AH561" s="148">
        <v>0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 x14ac:dyDescent="0.2">
      <c r="A562" s="155"/>
      <c r="B562" s="156"/>
      <c r="C562" s="189" t="s">
        <v>271</v>
      </c>
      <c r="D562" s="158"/>
      <c r="E562" s="159">
        <v>5.625</v>
      </c>
      <c r="F562" s="157"/>
      <c r="G562" s="157"/>
      <c r="H562" s="157"/>
      <c r="I562" s="157"/>
      <c r="J562" s="157"/>
      <c r="K562" s="157"/>
      <c r="L562" s="157"/>
      <c r="M562" s="157"/>
      <c r="N562" s="157"/>
      <c r="O562" s="157"/>
      <c r="P562" s="157"/>
      <c r="Q562" s="157"/>
      <c r="R562" s="157"/>
      <c r="S562" s="157"/>
      <c r="T562" s="157"/>
      <c r="U562" s="157"/>
      <c r="V562" s="157"/>
      <c r="W562" s="157"/>
      <c r="X562" s="157"/>
      <c r="Y562" s="148"/>
      <c r="Z562" s="148"/>
      <c r="AA562" s="148"/>
      <c r="AB562" s="148"/>
      <c r="AC562" s="148"/>
      <c r="AD562" s="148"/>
      <c r="AE562" s="148"/>
      <c r="AF562" s="148"/>
      <c r="AG562" s="148" t="s">
        <v>164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 x14ac:dyDescent="0.2">
      <c r="A563" s="155"/>
      <c r="B563" s="156"/>
      <c r="C563" s="189" t="s">
        <v>272</v>
      </c>
      <c r="D563" s="158"/>
      <c r="E563" s="159">
        <v>1.98</v>
      </c>
      <c r="F563" s="157"/>
      <c r="G563" s="157"/>
      <c r="H563" s="157"/>
      <c r="I563" s="157"/>
      <c r="J563" s="157"/>
      <c r="K563" s="157"/>
      <c r="L563" s="157"/>
      <c r="M563" s="157"/>
      <c r="N563" s="157"/>
      <c r="O563" s="157"/>
      <c r="P563" s="157"/>
      <c r="Q563" s="157"/>
      <c r="R563" s="157"/>
      <c r="S563" s="157"/>
      <c r="T563" s="157"/>
      <c r="U563" s="157"/>
      <c r="V563" s="157"/>
      <c r="W563" s="157"/>
      <c r="X563" s="157"/>
      <c r="Y563" s="148"/>
      <c r="Z563" s="148"/>
      <c r="AA563" s="148"/>
      <c r="AB563" s="148"/>
      <c r="AC563" s="148"/>
      <c r="AD563" s="148"/>
      <c r="AE563" s="148"/>
      <c r="AF563" s="148"/>
      <c r="AG563" s="148" t="s">
        <v>164</v>
      </c>
      <c r="AH563" s="148">
        <v>0</v>
      </c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 x14ac:dyDescent="0.2">
      <c r="A564" s="171">
        <v>58</v>
      </c>
      <c r="B564" s="172" t="s">
        <v>644</v>
      </c>
      <c r="C564" s="188" t="s">
        <v>645</v>
      </c>
      <c r="D564" s="173" t="s">
        <v>158</v>
      </c>
      <c r="E564" s="174">
        <v>21.370999999999999</v>
      </c>
      <c r="F564" s="175"/>
      <c r="G564" s="176">
        <f>ROUND(E564*F564,2)</f>
        <v>0</v>
      </c>
      <c r="H564" s="175"/>
      <c r="I564" s="176">
        <f>ROUND(E564*H564,2)</f>
        <v>0</v>
      </c>
      <c r="J564" s="175"/>
      <c r="K564" s="176">
        <f>ROUND(E564*J564,2)</f>
        <v>0</v>
      </c>
      <c r="L564" s="176">
        <v>21</v>
      </c>
      <c r="M564" s="176">
        <f>G564*(1+L564/100)</f>
        <v>0</v>
      </c>
      <c r="N564" s="176">
        <v>9.2000000000000003E-4</v>
      </c>
      <c r="O564" s="176">
        <f>ROUND(E564*N564,2)</f>
        <v>0.02</v>
      </c>
      <c r="P564" s="176">
        <v>5.3999999999999999E-2</v>
      </c>
      <c r="Q564" s="176">
        <f>ROUND(E564*P564,2)</f>
        <v>1.1499999999999999</v>
      </c>
      <c r="R564" s="176" t="s">
        <v>583</v>
      </c>
      <c r="S564" s="176" t="s">
        <v>160</v>
      </c>
      <c r="T564" s="177" t="s">
        <v>160</v>
      </c>
      <c r="U564" s="157">
        <v>0.47</v>
      </c>
      <c r="V564" s="157">
        <f>ROUND(E564*U564,2)</f>
        <v>10.039999999999999</v>
      </c>
      <c r="W564" s="157"/>
      <c r="X564" s="157" t="s">
        <v>170</v>
      </c>
      <c r="Y564" s="148"/>
      <c r="Z564" s="148"/>
      <c r="AA564" s="148"/>
      <c r="AB564" s="148"/>
      <c r="AC564" s="148"/>
      <c r="AD564" s="148"/>
      <c r="AE564" s="148"/>
      <c r="AF564" s="148"/>
      <c r="AG564" s="148" t="s">
        <v>171</v>
      </c>
      <c r="AH564" s="148"/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 x14ac:dyDescent="0.2">
      <c r="A565" s="155"/>
      <c r="B565" s="156"/>
      <c r="C565" s="255" t="s">
        <v>637</v>
      </c>
      <c r="D565" s="256"/>
      <c r="E565" s="256"/>
      <c r="F565" s="256"/>
      <c r="G565" s="256"/>
      <c r="H565" s="157"/>
      <c r="I565" s="157"/>
      <c r="J565" s="157"/>
      <c r="K565" s="157"/>
      <c r="L565" s="157"/>
      <c r="M565" s="157"/>
      <c r="N565" s="157"/>
      <c r="O565" s="157"/>
      <c r="P565" s="157"/>
      <c r="Q565" s="157"/>
      <c r="R565" s="157"/>
      <c r="S565" s="157"/>
      <c r="T565" s="157"/>
      <c r="U565" s="157"/>
      <c r="V565" s="157"/>
      <c r="W565" s="157"/>
      <c r="X565" s="157"/>
      <c r="Y565" s="148"/>
      <c r="Z565" s="148"/>
      <c r="AA565" s="148"/>
      <c r="AB565" s="148"/>
      <c r="AC565" s="148"/>
      <c r="AD565" s="148"/>
      <c r="AE565" s="148"/>
      <c r="AF565" s="148"/>
      <c r="AG565" s="148" t="s">
        <v>192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55"/>
      <c r="B566" s="156"/>
      <c r="C566" s="189" t="s">
        <v>257</v>
      </c>
      <c r="D566" s="158"/>
      <c r="E566" s="159">
        <v>4</v>
      </c>
      <c r="F566" s="157"/>
      <c r="G566" s="157"/>
      <c r="H566" s="157"/>
      <c r="I566" s="157"/>
      <c r="J566" s="157"/>
      <c r="K566" s="157"/>
      <c r="L566" s="157"/>
      <c r="M566" s="157"/>
      <c r="N566" s="157"/>
      <c r="O566" s="157"/>
      <c r="P566" s="157"/>
      <c r="Q566" s="157"/>
      <c r="R566" s="157"/>
      <c r="S566" s="157"/>
      <c r="T566" s="157"/>
      <c r="U566" s="157"/>
      <c r="V566" s="157"/>
      <c r="W566" s="157"/>
      <c r="X566" s="157"/>
      <c r="Y566" s="148"/>
      <c r="Z566" s="148"/>
      <c r="AA566" s="148"/>
      <c r="AB566" s="148"/>
      <c r="AC566" s="148"/>
      <c r="AD566" s="148"/>
      <c r="AE566" s="148"/>
      <c r="AF566" s="148"/>
      <c r="AG566" s="148" t="s">
        <v>164</v>
      </c>
      <c r="AH566" s="148">
        <v>0</v>
      </c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 x14ac:dyDescent="0.2">
      <c r="A567" s="155"/>
      <c r="B567" s="156"/>
      <c r="C567" s="189" t="s">
        <v>263</v>
      </c>
      <c r="D567" s="158"/>
      <c r="E567" s="159">
        <v>2.7</v>
      </c>
      <c r="F567" s="157"/>
      <c r="G567" s="157"/>
      <c r="H567" s="157"/>
      <c r="I567" s="157"/>
      <c r="J567" s="157"/>
      <c r="K567" s="157"/>
      <c r="L567" s="157"/>
      <c r="M567" s="157"/>
      <c r="N567" s="157"/>
      <c r="O567" s="157"/>
      <c r="P567" s="157"/>
      <c r="Q567" s="157"/>
      <c r="R567" s="157"/>
      <c r="S567" s="157"/>
      <c r="T567" s="157"/>
      <c r="U567" s="157"/>
      <c r="V567" s="157"/>
      <c r="W567" s="157"/>
      <c r="X567" s="157"/>
      <c r="Y567" s="148"/>
      <c r="Z567" s="148"/>
      <c r="AA567" s="148"/>
      <c r="AB567" s="148"/>
      <c r="AC567" s="148"/>
      <c r="AD567" s="148"/>
      <c r="AE567" s="148"/>
      <c r="AF567" s="148"/>
      <c r="AG567" s="148" t="s">
        <v>164</v>
      </c>
      <c r="AH567" s="148">
        <v>0</v>
      </c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55"/>
      <c r="B568" s="156"/>
      <c r="C568" s="189" t="s">
        <v>265</v>
      </c>
      <c r="D568" s="158"/>
      <c r="E568" s="159">
        <v>11.832000000000001</v>
      </c>
      <c r="F568" s="157"/>
      <c r="G568" s="157"/>
      <c r="H568" s="157"/>
      <c r="I568" s="157"/>
      <c r="J568" s="157"/>
      <c r="K568" s="157"/>
      <c r="L568" s="157"/>
      <c r="M568" s="157"/>
      <c r="N568" s="157"/>
      <c r="O568" s="157"/>
      <c r="P568" s="157"/>
      <c r="Q568" s="157"/>
      <c r="R568" s="157"/>
      <c r="S568" s="157"/>
      <c r="T568" s="157"/>
      <c r="U568" s="157"/>
      <c r="V568" s="157"/>
      <c r="W568" s="157"/>
      <c r="X568" s="157"/>
      <c r="Y568" s="148"/>
      <c r="Z568" s="148"/>
      <c r="AA568" s="148"/>
      <c r="AB568" s="148"/>
      <c r="AC568" s="148"/>
      <c r="AD568" s="148"/>
      <c r="AE568" s="148"/>
      <c r="AF568" s="148"/>
      <c r="AG568" s="148" t="s">
        <v>164</v>
      </c>
      <c r="AH568" s="148">
        <v>0</v>
      </c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1" x14ac:dyDescent="0.2">
      <c r="A569" s="155"/>
      <c r="B569" s="156"/>
      <c r="C569" s="189" t="s">
        <v>270</v>
      </c>
      <c r="D569" s="158"/>
      <c r="E569" s="159">
        <v>2.839</v>
      </c>
      <c r="F569" s="157"/>
      <c r="G569" s="157"/>
      <c r="H569" s="157"/>
      <c r="I569" s="157"/>
      <c r="J569" s="157"/>
      <c r="K569" s="157"/>
      <c r="L569" s="157"/>
      <c r="M569" s="157"/>
      <c r="N569" s="157"/>
      <c r="O569" s="157"/>
      <c r="P569" s="157"/>
      <c r="Q569" s="157"/>
      <c r="R569" s="157"/>
      <c r="S569" s="157"/>
      <c r="T569" s="157"/>
      <c r="U569" s="157"/>
      <c r="V569" s="157"/>
      <c r="W569" s="157"/>
      <c r="X569" s="157"/>
      <c r="Y569" s="148"/>
      <c r="Z569" s="148"/>
      <c r="AA569" s="148"/>
      <c r="AB569" s="148"/>
      <c r="AC569" s="148"/>
      <c r="AD569" s="148"/>
      <c r="AE569" s="148"/>
      <c r="AF569" s="148"/>
      <c r="AG569" s="148" t="s">
        <v>164</v>
      </c>
      <c r="AH569" s="148">
        <v>0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71">
        <v>59</v>
      </c>
      <c r="B570" s="172" t="s">
        <v>646</v>
      </c>
      <c r="C570" s="188" t="s">
        <v>647</v>
      </c>
      <c r="D570" s="173" t="s">
        <v>158</v>
      </c>
      <c r="E570" s="174">
        <v>1.89</v>
      </c>
      <c r="F570" s="175"/>
      <c r="G570" s="176">
        <f>ROUND(E570*F570,2)</f>
        <v>0</v>
      </c>
      <c r="H570" s="175"/>
      <c r="I570" s="176">
        <f>ROUND(E570*H570,2)</f>
        <v>0</v>
      </c>
      <c r="J570" s="175"/>
      <c r="K570" s="176">
        <f>ROUND(E570*J570,2)</f>
        <v>0</v>
      </c>
      <c r="L570" s="176">
        <v>21</v>
      </c>
      <c r="M570" s="176">
        <f>G570*(1+L570/100)</f>
        <v>0</v>
      </c>
      <c r="N570" s="176">
        <v>1.17E-3</v>
      </c>
      <c r="O570" s="176">
        <f>ROUND(E570*N570,2)</f>
        <v>0</v>
      </c>
      <c r="P570" s="176">
        <v>8.7999999999999995E-2</v>
      </c>
      <c r="Q570" s="176">
        <f>ROUND(E570*P570,2)</f>
        <v>0.17</v>
      </c>
      <c r="R570" s="176" t="s">
        <v>583</v>
      </c>
      <c r="S570" s="176" t="s">
        <v>160</v>
      </c>
      <c r="T570" s="177" t="s">
        <v>160</v>
      </c>
      <c r="U570" s="157">
        <v>0.56000000000000005</v>
      </c>
      <c r="V570" s="157">
        <f>ROUND(E570*U570,2)</f>
        <v>1.06</v>
      </c>
      <c r="W570" s="157"/>
      <c r="X570" s="157" t="s">
        <v>170</v>
      </c>
      <c r="Y570" s="148"/>
      <c r="Z570" s="148"/>
      <c r="AA570" s="148"/>
      <c r="AB570" s="148"/>
      <c r="AC570" s="148"/>
      <c r="AD570" s="148"/>
      <c r="AE570" s="148"/>
      <c r="AF570" s="148"/>
      <c r="AG570" s="148" t="s">
        <v>171</v>
      </c>
      <c r="AH570" s="148"/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55"/>
      <c r="B571" s="156"/>
      <c r="C571" s="255" t="s">
        <v>637</v>
      </c>
      <c r="D571" s="256"/>
      <c r="E571" s="256"/>
      <c r="F571" s="256"/>
      <c r="G571" s="256"/>
      <c r="H571" s="157"/>
      <c r="I571" s="157"/>
      <c r="J571" s="157"/>
      <c r="K571" s="157"/>
      <c r="L571" s="157"/>
      <c r="M571" s="157"/>
      <c r="N571" s="157"/>
      <c r="O571" s="157"/>
      <c r="P571" s="157"/>
      <c r="Q571" s="157"/>
      <c r="R571" s="157"/>
      <c r="S571" s="157"/>
      <c r="T571" s="157"/>
      <c r="U571" s="157"/>
      <c r="V571" s="157"/>
      <c r="W571" s="157"/>
      <c r="X571" s="157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192</v>
      </c>
      <c r="AH571" s="148"/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1" x14ac:dyDescent="0.2">
      <c r="A572" s="155"/>
      <c r="B572" s="156"/>
      <c r="C572" s="189" t="s">
        <v>273</v>
      </c>
      <c r="D572" s="158"/>
      <c r="E572" s="159">
        <v>1.89</v>
      </c>
      <c r="F572" s="157"/>
      <c r="G572" s="157"/>
      <c r="H572" s="157"/>
      <c r="I572" s="157"/>
      <c r="J572" s="157"/>
      <c r="K572" s="157"/>
      <c r="L572" s="157"/>
      <c r="M572" s="157"/>
      <c r="N572" s="157"/>
      <c r="O572" s="157"/>
      <c r="P572" s="157"/>
      <c r="Q572" s="157"/>
      <c r="R572" s="157"/>
      <c r="S572" s="157"/>
      <c r="T572" s="157"/>
      <c r="U572" s="157"/>
      <c r="V572" s="157"/>
      <c r="W572" s="157"/>
      <c r="X572" s="157"/>
      <c r="Y572" s="148"/>
      <c r="Z572" s="148"/>
      <c r="AA572" s="148"/>
      <c r="AB572" s="148"/>
      <c r="AC572" s="148"/>
      <c r="AD572" s="148"/>
      <c r="AE572" s="148"/>
      <c r="AF572" s="148"/>
      <c r="AG572" s="148" t="s">
        <v>164</v>
      </c>
      <c r="AH572" s="148">
        <v>0</v>
      </c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 x14ac:dyDescent="0.2">
      <c r="A573" s="171">
        <v>60</v>
      </c>
      <c r="B573" s="172" t="s">
        <v>648</v>
      </c>
      <c r="C573" s="188" t="s">
        <v>649</v>
      </c>
      <c r="D573" s="173" t="s">
        <v>158</v>
      </c>
      <c r="E573" s="174">
        <v>10.307600000000001</v>
      </c>
      <c r="F573" s="175"/>
      <c r="G573" s="176">
        <f>ROUND(E573*F573,2)</f>
        <v>0</v>
      </c>
      <c r="H573" s="175"/>
      <c r="I573" s="176">
        <f>ROUND(E573*H573,2)</f>
        <v>0</v>
      </c>
      <c r="J573" s="175"/>
      <c r="K573" s="176">
        <f>ROUND(E573*J573,2)</f>
        <v>0</v>
      </c>
      <c r="L573" s="176">
        <v>21</v>
      </c>
      <c r="M573" s="176">
        <f>G573*(1+L573/100)</f>
        <v>0</v>
      </c>
      <c r="N573" s="176">
        <v>1E-3</v>
      </c>
      <c r="O573" s="176">
        <f>ROUND(E573*N573,2)</f>
        <v>0.01</v>
      </c>
      <c r="P573" s="176">
        <v>6.7000000000000004E-2</v>
      </c>
      <c r="Q573" s="176">
        <f>ROUND(E573*P573,2)</f>
        <v>0.69</v>
      </c>
      <c r="R573" s="176" t="s">
        <v>583</v>
      </c>
      <c r="S573" s="176" t="s">
        <v>160</v>
      </c>
      <c r="T573" s="177" t="s">
        <v>160</v>
      </c>
      <c r="U573" s="157">
        <v>0.53</v>
      </c>
      <c r="V573" s="157">
        <f>ROUND(E573*U573,2)</f>
        <v>5.46</v>
      </c>
      <c r="W573" s="157"/>
      <c r="X573" s="157" t="s">
        <v>170</v>
      </c>
      <c r="Y573" s="148"/>
      <c r="Z573" s="148"/>
      <c r="AA573" s="148"/>
      <c r="AB573" s="148"/>
      <c r="AC573" s="148"/>
      <c r="AD573" s="148"/>
      <c r="AE573" s="148"/>
      <c r="AF573" s="148"/>
      <c r="AG573" s="148" t="s">
        <v>171</v>
      </c>
      <c r="AH573" s="148"/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55"/>
      <c r="B574" s="156"/>
      <c r="C574" s="255" t="s">
        <v>637</v>
      </c>
      <c r="D574" s="256"/>
      <c r="E574" s="256"/>
      <c r="F574" s="256"/>
      <c r="G574" s="256"/>
      <c r="H574" s="157"/>
      <c r="I574" s="157"/>
      <c r="J574" s="157"/>
      <c r="K574" s="157"/>
      <c r="L574" s="157"/>
      <c r="M574" s="157"/>
      <c r="N574" s="157"/>
      <c r="O574" s="157"/>
      <c r="P574" s="157"/>
      <c r="Q574" s="157"/>
      <c r="R574" s="157"/>
      <c r="S574" s="157"/>
      <c r="T574" s="157"/>
      <c r="U574" s="157"/>
      <c r="V574" s="157"/>
      <c r="W574" s="157"/>
      <c r="X574" s="157"/>
      <c r="Y574" s="148"/>
      <c r="Z574" s="148"/>
      <c r="AA574" s="148"/>
      <c r="AB574" s="148"/>
      <c r="AC574" s="148"/>
      <c r="AD574" s="148"/>
      <c r="AE574" s="148"/>
      <c r="AF574" s="148"/>
      <c r="AG574" s="148" t="s">
        <v>192</v>
      </c>
      <c r="AH574" s="148"/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 x14ac:dyDescent="0.2">
      <c r="A575" s="155"/>
      <c r="B575" s="156"/>
      <c r="C575" s="189" t="s">
        <v>274</v>
      </c>
      <c r="D575" s="158"/>
      <c r="E575" s="159">
        <v>2.31</v>
      </c>
      <c r="F575" s="157"/>
      <c r="G575" s="157"/>
      <c r="H575" s="157"/>
      <c r="I575" s="157"/>
      <c r="J575" s="157"/>
      <c r="K575" s="157"/>
      <c r="L575" s="157"/>
      <c r="M575" s="157"/>
      <c r="N575" s="157"/>
      <c r="O575" s="157"/>
      <c r="P575" s="157"/>
      <c r="Q575" s="157"/>
      <c r="R575" s="157"/>
      <c r="S575" s="157"/>
      <c r="T575" s="157"/>
      <c r="U575" s="157"/>
      <c r="V575" s="157"/>
      <c r="W575" s="157"/>
      <c r="X575" s="157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164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55"/>
      <c r="B576" s="156"/>
      <c r="C576" s="189" t="s">
        <v>275</v>
      </c>
      <c r="D576" s="158"/>
      <c r="E576" s="159">
        <v>3.1360000000000001</v>
      </c>
      <c r="F576" s="157"/>
      <c r="G576" s="157"/>
      <c r="H576" s="157"/>
      <c r="I576" s="157"/>
      <c r="J576" s="157"/>
      <c r="K576" s="157"/>
      <c r="L576" s="157"/>
      <c r="M576" s="157"/>
      <c r="N576" s="157"/>
      <c r="O576" s="157"/>
      <c r="P576" s="157"/>
      <c r="Q576" s="157"/>
      <c r="R576" s="157"/>
      <c r="S576" s="157"/>
      <c r="T576" s="157"/>
      <c r="U576" s="157"/>
      <c r="V576" s="157"/>
      <c r="W576" s="157"/>
      <c r="X576" s="157"/>
      <c r="Y576" s="148"/>
      <c r="Z576" s="148"/>
      <c r="AA576" s="148"/>
      <c r="AB576" s="148"/>
      <c r="AC576" s="148"/>
      <c r="AD576" s="148"/>
      <c r="AE576" s="148"/>
      <c r="AF576" s="148"/>
      <c r="AG576" s="148" t="s">
        <v>164</v>
      </c>
      <c r="AH576" s="148">
        <v>0</v>
      </c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 x14ac:dyDescent="0.2">
      <c r="A577" s="155"/>
      <c r="B577" s="156"/>
      <c r="C577" s="189" t="s">
        <v>276</v>
      </c>
      <c r="D577" s="158"/>
      <c r="E577" s="159">
        <v>2.5015999999999998</v>
      </c>
      <c r="F577" s="157"/>
      <c r="G577" s="157"/>
      <c r="H577" s="157"/>
      <c r="I577" s="157"/>
      <c r="J577" s="157"/>
      <c r="K577" s="157"/>
      <c r="L577" s="157"/>
      <c r="M577" s="157"/>
      <c r="N577" s="157"/>
      <c r="O577" s="157"/>
      <c r="P577" s="157"/>
      <c r="Q577" s="157"/>
      <c r="R577" s="157"/>
      <c r="S577" s="157"/>
      <c r="T577" s="157"/>
      <c r="U577" s="157"/>
      <c r="V577" s="157"/>
      <c r="W577" s="157"/>
      <c r="X577" s="157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164</v>
      </c>
      <c r="AH577" s="148">
        <v>0</v>
      </c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outlineLevel="1" x14ac:dyDescent="0.2">
      <c r="A578" s="155"/>
      <c r="B578" s="156"/>
      <c r="C578" s="189" t="s">
        <v>277</v>
      </c>
      <c r="D578" s="158"/>
      <c r="E578" s="159">
        <v>2.36</v>
      </c>
      <c r="F578" s="157"/>
      <c r="G578" s="157"/>
      <c r="H578" s="157"/>
      <c r="I578" s="157"/>
      <c r="J578" s="157"/>
      <c r="K578" s="157"/>
      <c r="L578" s="157"/>
      <c r="M578" s="157"/>
      <c r="N578" s="157"/>
      <c r="O578" s="157"/>
      <c r="P578" s="157"/>
      <c r="Q578" s="157"/>
      <c r="R578" s="157"/>
      <c r="S578" s="157"/>
      <c r="T578" s="157"/>
      <c r="U578" s="157"/>
      <c r="V578" s="157"/>
      <c r="W578" s="157"/>
      <c r="X578" s="157"/>
      <c r="Y578" s="148"/>
      <c r="Z578" s="148"/>
      <c r="AA578" s="148"/>
      <c r="AB578" s="148"/>
      <c r="AC578" s="148"/>
      <c r="AD578" s="148"/>
      <c r="AE578" s="148"/>
      <c r="AF578" s="148"/>
      <c r="AG578" s="148" t="s">
        <v>164</v>
      </c>
      <c r="AH578" s="148">
        <v>0</v>
      </c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ht="22.5" outlineLevel="1" x14ac:dyDescent="0.2">
      <c r="A579" s="171">
        <v>61</v>
      </c>
      <c r="B579" s="172" t="s">
        <v>650</v>
      </c>
      <c r="C579" s="188" t="s">
        <v>651</v>
      </c>
      <c r="D579" s="173" t="s">
        <v>158</v>
      </c>
      <c r="E579" s="174">
        <v>8.9600000000000009</v>
      </c>
      <c r="F579" s="175"/>
      <c r="G579" s="176">
        <f>ROUND(E579*F579,2)</f>
        <v>0</v>
      </c>
      <c r="H579" s="175"/>
      <c r="I579" s="176">
        <f>ROUND(E579*H579,2)</f>
        <v>0</v>
      </c>
      <c r="J579" s="175"/>
      <c r="K579" s="176">
        <f>ROUND(E579*J579,2)</f>
        <v>0</v>
      </c>
      <c r="L579" s="176">
        <v>21</v>
      </c>
      <c r="M579" s="176">
        <f>G579*(1+L579/100)</f>
        <v>0</v>
      </c>
      <c r="N579" s="176">
        <v>4.8999999999999998E-4</v>
      </c>
      <c r="O579" s="176">
        <f>ROUND(E579*N579,2)</f>
        <v>0</v>
      </c>
      <c r="P579" s="176">
        <v>1.7000000000000001E-2</v>
      </c>
      <c r="Q579" s="176">
        <f>ROUND(E579*P579,2)</f>
        <v>0.15</v>
      </c>
      <c r="R579" s="176" t="s">
        <v>583</v>
      </c>
      <c r="S579" s="176" t="s">
        <v>160</v>
      </c>
      <c r="T579" s="177" t="s">
        <v>160</v>
      </c>
      <c r="U579" s="157">
        <v>0.21</v>
      </c>
      <c r="V579" s="157">
        <f>ROUND(E579*U579,2)</f>
        <v>1.88</v>
      </c>
      <c r="W579" s="157"/>
      <c r="X579" s="157" t="s">
        <v>170</v>
      </c>
      <c r="Y579" s="148"/>
      <c r="Z579" s="148"/>
      <c r="AA579" s="148"/>
      <c r="AB579" s="148"/>
      <c r="AC579" s="148"/>
      <c r="AD579" s="148"/>
      <c r="AE579" s="148"/>
      <c r="AF579" s="148"/>
      <c r="AG579" s="148" t="s">
        <v>171</v>
      </c>
      <c r="AH579" s="148"/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 x14ac:dyDescent="0.2">
      <c r="A580" s="155"/>
      <c r="B580" s="156"/>
      <c r="C580" s="255" t="s">
        <v>637</v>
      </c>
      <c r="D580" s="256"/>
      <c r="E580" s="256"/>
      <c r="F580" s="256"/>
      <c r="G580" s="256"/>
      <c r="H580" s="157"/>
      <c r="I580" s="157"/>
      <c r="J580" s="157"/>
      <c r="K580" s="157"/>
      <c r="L580" s="157"/>
      <c r="M580" s="157"/>
      <c r="N580" s="157"/>
      <c r="O580" s="157"/>
      <c r="P580" s="157"/>
      <c r="Q580" s="157"/>
      <c r="R580" s="157"/>
      <c r="S580" s="157"/>
      <c r="T580" s="157"/>
      <c r="U580" s="157"/>
      <c r="V580" s="157"/>
      <c r="W580" s="157"/>
      <c r="X580" s="157"/>
      <c r="Y580" s="148"/>
      <c r="Z580" s="148"/>
      <c r="AA580" s="148"/>
      <c r="AB580" s="148"/>
      <c r="AC580" s="148"/>
      <c r="AD580" s="148"/>
      <c r="AE580" s="148"/>
      <c r="AF580" s="148"/>
      <c r="AG580" s="148" t="s">
        <v>192</v>
      </c>
      <c r="AH580" s="148"/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189" t="s">
        <v>172</v>
      </c>
      <c r="D581" s="158"/>
      <c r="E581" s="159"/>
      <c r="F581" s="157"/>
      <c r="G581" s="157"/>
      <c r="H581" s="157"/>
      <c r="I581" s="157"/>
      <c r="J581" s="157"/>
      <c r="K581" s="157"/>
      <c r="L581" s="157"/>
      <c r="M581" s="157"/>
      <c r="N581" s="157"/>
      <c r="O581" s="157"/>
      <c r="P581" s="157"/>
      <c r="Q581" s="157"/>
      <c r="R581" s="157"/>
      <c r="S581" s="157"/>
      <c r="T581" s="157"/>
      <c r="U581" s="157"/>
      <c r="V581" s="157"/>
      <c r="W581" s="157"/>
      <c r="X581" s="157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164</v>
      </c>
      <c r="AH581" s="148">
        <v>0</v>
      </c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1" x14ac:dyDescent="0.2">
      <c r="A582" s="155"/>
      <c r="B582" s="156"/>
      <c r="C582" s="189" t="s">
        <v>173</v>
      </c>
      <c r="D582" s="158"/>
      <c r="E582" s="159"/>
      <c r="F582" s="157"/>
      <c r="G582" s="157"/>
      <c r="H582" s="157"/>
      <c r="I582" s="157"/>
      <c r="J582" s="157"/>
      <c r="K582" s="157"/>
      <c r="L582" s="157"/>
      <c r="M582" s="157"/>
      <c r="N582" s="157"/>
      <c r="O582" s="157"/>
      <c r="P582" s="157"/>
      <c r="Q582" s="157"/>
      <c r="R582" s="157"/>
      <c r="S582" s="157"/>
      <c r="T582" s="157"/>
      <c r="U582" s="157"/>
      <c r="V582" s="157"/>
      <c r="W582" s="157"/>
      <c r="X582" s="157"/>
      <c r="Y582" s="148"/>
      <c r="Z582" s="148"/>
      <c r="AA582" s="148"/>
      <c r="AB582" s="148"/>
      <c r="AC582" s="148"/>
      <c r="AD582" s="148"/>
      <c r="AE582" s="148"/>
      <c r="AF582" s="148"/>
      <c r="AG582" s="148" t="s">
        <v>164</v>
      </c>
      <c r="AH582" s="148">
        <v>0</v>
      </c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 x14ac:dyDescent="0.2">
      <c r="A583" s="155"/>
      <c r="B583" s="156"/>
      <c r="C583" s="189" t="s">
        <v>652</v>
      </c>
      <c r="D583" s="158"/>
      <c r="E583" s="159">
        <v>8.9600000000000009</v>
      </c>
      <c r="F583" s="157"/>
      <c r="G583" s="157"/>
      <c r="H583" s="157"/>
      <c r="I583" s="157"/>
      <c r="J583" s="157"/>
      <c r="K583" s="157"/>
      <c r="L583" s="157"/>
      <c r="M583" s="157"/>
      <c r="N583" s="157"/>
      <c r="O583" s="157"/>
      <c r="P583" s="157"/>
      <c r="Q583" s="157"/>
      <c r="R583" s="157"/>
      <c r="S583" s="157"/>
      <c r="T583" s="157"/>
      <c r="U583" s="157"/>
      <c r="V583" s="157"/>
      <c r="W583" s="157"/>
      <c r="X583" s="157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164</v>
      </c>
      <c r="AH583" s="148">
        <v>0</v>
      </c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 x14ac:dyDescent="0.2">
      <c r="A584" s="171">
        <v>62</v>
      </c>
      <c r="B584" s="172" t="s">
        <v>653</v>
      </c>
      <c r="C584" s="188" t="s">
        <v>654</v>
      </c>
      <c r="D584" s="173" t="s">
        <v>158</v>
      </c>
      <c r="E584" s="174">
        <v>2.6025</v>
      </c>
      <c r="F584" s="175"/>
      <c r="G584" s="176">
        <f>ROUND(E584*F584,2)</f>
        <v>0</v>
      </c>
      <c r="H584" s="175"/>
      <c r="I584" s="176">
        <f>ROUND(E584*H584,2)</f>
        <v>0</v>
      </c>
      <c r="J584" s="175"/>
      <c r="K584" s="176">
        <f>ROUND(E584*J584,2)</f>
        <v>0</v>
      </c>
      <c r="L584" s="176">
        <v>21</v>
      </c>
      <c r="M584" s="176">
        <f>G584*(1+L584/100)</f>
        <v>0</v>
      </c>
      <c r="N584" s="176">
        <v>1E-3</v>
      </c>
      <c r="O584" s="176">
        <f>ROUND(E584*N584,2)</f>
        <v>0</v>
      </c>
      <c r="P584" s="176">
        <v>3.492E-2</v>
      </c>
      <c r="Q584" s="176">
        <f>ROUND(E584*P584,2)</f>
        <v>0.09</v>
      </c>
      <c r="R584" s="176" t="s">
        <v>583</v>
      </c>
      <c r="S584" s="176" t="s">
        <v>160</v>
      </c>
      <c r="T584" s="177" t="s">
        <v>160</v>
      </c>
      <c r="U584" s="157">
        <v>0.52</v>
      </c>
      <c r="V584" s="157">
        <f>ROUND(E584*U584,2)</f>
        <v>1.35</v>
      </c>
      <c r="W584" s="157"/>
      <c r="X584" s="157" t="s">
        <v>170</v>
      </c>
      <c r="Y584" s="148"/>
      <c r="Z584" s="148"/>
      <c r="AA584" s="148"/>
      <c r="AB584" s="148"/>
      <c r="AC584" s="148"/>
      <c r="AD584" s="148"/>
      <c r="AE584" s="148"/>
      <c r="AF584" s="148"/>
      <c r="AG584" s="148" t="s">
        <v>171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1" x14ac:dyDescent="0.2">
      <c r="A585" s="155"/>
      <c r="B585" s="156"/>
      <c r="C585" s="189" t="s">
        <v>655</v>
      </c>
      <c r="D585" s="158"/>
      <c r="E585" s="159"/>
      <c r="F585" s="157"/>
      <c r="G585" s="157"/>
      <c r="H585" s="157"/>
      <c r="I585" s="157"/>
      <c r="J585" s="157"/>
      <c r="K585" s="157"/>
      <c r="L585" s="157"/>
      <c r="M585" s="157"/>
      <c r="N585" s="157"/>
      <c r="O585" s="157"/>
      <c r="P585" s="157"/>
      <c r="Q585" s="157"/>
      <c r="R585" s="157"/>
      <c r="S585" s="157"/>
      <c r="T585" s="157"/>
      <c r="U585" s="157"/>
      <c r="V585" s="157"/>
      <c r="W585" s="157"/>
      <c r="X585" s="157"/>
      <c r="Y585" s="148"/>
      <c r="Z585" s="148"/>
      <c r="AA585" s="148"/>
      <c r="AB585" s="148"/>
      <c r="AC585" s="148"/>
      <c r="AD585" s="148"/>
      <c r="AE585" s="148"/>
      <c r="AF585" s="148"/>
      <c r="AG585" s="148" t="s">
        <v>164</v>
      </c>
      <c r="AH585" s="148">
        <v>0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1" x14ac:dyDescent="0.2">
      <c r="A586" s="155"/>
      <c r="B586" s="156"/>
      <c r="C586" s="189" t="s">
        <v>656</v>
      </c>
      <c r="D586" s="158"/>
      <c r="E586" s="159">
        <v>0.12</v>
      </c>
      <c r="F586" s="157"/>
      <c r="G586" s="157"/>
      <c r="H586" s="157"/>
      <c r="I586" s="157"/>
      <c r="J586" s="157"/>
      <c r="K586" s="157"/>
      <c r="L586" s="157"/>
      <c r="M586" s="157"/>
      <c r="N586" s="157"/>
      <c r="O586" s="157"/>
      <c r="P586" s="157"/>
      <c r="Q586" s="157"/>
      <c r="R586" s="157"/>
      <c r="S586" s="157"/>
      <c r="T586" s="157"/>
      <c r="U586" s="157"/>
      <c r="V586" s="157"/>
      <c r="W586" s="157"/>
      <c r="X586" s="157"/>
      <c r="Y586" s="148"/>
      <c r="Z586" s="148"/>
      <c r="AA586" s="148"/>
      <c r="AB586" s="148"/>
      <c r="AC586" s="148"/>
      <c r="AD586" s="148"/>
      <c r="AE586" s="148"/>
      <c r="AF586" s="148"/>
      <c r="AG586" s="148" t="s">
        <v>164</v>
      </c>
      <c r="AH586" s="148">
        <v>0</v>
      </c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1" x14ac:dyDescent="0.2">
      <c r="A587" s="155"/>
      <c r="B587" s="156"/>
      <c r="C587" s="189" t="s">
        <v>657</v>
      </c>
      <c r="D587" s="158"/>
      <c r="E587" s="159">
        <v>0.18</v>
      </c>
      <c r="F587" s="157"/>
      <c r="G587" s="157"/>
      <c r="H587" s="157"/>
      <c r="I587" s="157"/>
      <c r="J587" s="157"/>
      <c r="K587" s="157"/>
      <c r="L587" s="157"/>
      <c r="M587" s="157"/>
      <c r="N587" s="157"/>
      <c r="O587" s="157"/>
      <c r="P587" s="157"/>
      <c r="Q587" s="157"/>
      <c r="R587" s="157"/>
      <c r="S587" s="157"/>
      <c r="T587" s="157"/>
      <c r="U587" s="157"/>
      <c r="V587" s="157"/>
      <c r="W587" s="157"/>
      <c r="X587" s="157"/>
      <c r="Y587" s="148"/>
      <c r="Z587" s="148"/>
      <c r="AA587" s="148"/>
      <c r="AB587" s="148"/>
      <c r="AC587" s="148"/>
      <c r="AD587" s="148"/>
      <c r="AE587" s="148"/>
      <c r="AF587" s="148"/>
      <c r="AG587" s="148" t="s">
        <v>164</v>
      </c>
      <c r="AH587" s="148">
        <v>0</v>
      </c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 x14ac:dyDescent="0.2">
      <c r="A588" s="155"/>
      <c r="B588" s="156"/>
      <c r="C588" s="189" t="s">
        <v>658</v>
      </c>
      <c r="D588" s="158"/>
      <c r="E588" s="159">
        <v>0.58499999999999996</v>
      </c>
      <c r="F588" s="157"/>
      <c r="G588" s="157"/>
      <c r="H588" s="157"/>
      <c r="I588" s="157"/>
      <c r="J588" s="157"/>
      <c r="K588" s="157"/>
      <c r="L588" s="157"/>
      <c r="M588" s="157"/>
      <c r="N588" s="157"/>
      <c r="O588" s="157"/>
      <c r="P588" s="157"/>
      <c r="Q588" s="157"/>
      <c r="R588" s="157"/>
      <c r="S588" s="157"/>
      <c r="T588" s="157"/>
      <c r="U588" s="157"/>
      <c r="V588" s="157"/>
      <c r="W588" s="157"/>
      <c r="X588" s="157"/>
      <c r="Y588" s="148"/>
      <c r="Z588" s="148"/>
      <c r="AA588" s="148"/>
      <c r="AB588" s="148"/>
      <c r="AC588" s="148"/>
      <c r="AD588" s="148"/>
      <c r="AE588" s="148"/>
      <c r="AF588" s="148"/>
      <c r="AG588" s="148" t="s">
        <v>164</v>
      </c>
      <c r="AH588" s="148">
        <v>0</v>
      </c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 x14ac:dyDescent="0.2">
      <c r="A589" s="155"/>
      <c r="B589" s="156"/>
      <c r="C589" s="189" t="s">
        <v>659</v>
      </c>
      <c r="D589" s="158"/>
      <c r="E589" s="159">
        <v>0.6825</v>
      </c>
      <c r="F589" s="157"/>
      <c r="G589" s="157"/>
      <c r="H589" s="157"/>
      <c r="I589" s="157"/>
      <c r="J589" s="157"/>
      <c r="K589" s="157"/>
      <c r="L589" s="157"/>
      <c r="M589" s="157"/>
      <c r="N589" s="157"/>
      <c r="O589" s="157"/>
      <c r="P589" s="157"/>
      <c r="Q589" s="157"/>
      <c r="R589" s="157"/>
      <c r="S589" s="157"/>
      <c r="T589" s="157"/>
      <c r="U589" s="157"/>
      <c r="V589" s="157"/>
      <c r="W589" s="157"/>
      <c r="X589" s="157"/>
      <c r="Y589" s="148"/>
      <c r="Z589" s="148"/>
      <c r="AA589" s="148"/>
      <c r="AB589" s="148"/>
      <c r="AC589" s="148"/>
      <c r="AD589" s="148"/>
      <c r="AE589" s="148"/>
      <c r="AF589" s="148"/>
      <c r="AG589" s="148" t="s">
        <v>164</v>
      </c>
      <c r="AH589" s="148">
        <v>0</v>
      </c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 x14ac:dyDescent="0.2">
      <c r="A590" s="155"/>
      <c r="B590" s="156"/>
      <c r="C590" s="189" t="s">
        <v>660</v>
      </c>
      <c r="D590" s="158"/>
      <c r="E590" s="159">
        <v>1.0349999999999999</v>
      </c>
      <c r="F590" s="157"/>
      <c r="G590" s="157"/>
      <c r="H590" s="157"/>
      <c r="I590" s="157"/>
      <c r="J590" s="157"/>
      <c r="K590" s="157"/>
      <c r="L590" s="157"/>
      <c r="M590" s="157"/>
      <c r="N590" s="157"/>
      <c r="O590" s="157"/>
      <c r="P590" s="157"/>
      <c r="Q590" s="157"/>
      <c r="R590" s="157"/>
      <c r="S590" s="157"/>
      <c r="T590" s="157"/>
      <c r="U590" s="157"/>
      <c r="V590" s="157"/>
      <c r="W590" s="157"/>
      <c r="X590" s="157"/>
      <c r="Y590" s="148"/>
      <c r="Z590" s="148"/>
      <c r="AA590" s="148"/>
      <c r="AB590" s="148"/>
      <c r="AC590" s="148"/>
      <c r="AD590" s="148"/>
      <c r="AE590" s="148"/>
      <c r="AF590" s="148"/>
      <c r="AG590" s="148" t="s">
        <v>164</v>
      </c>
      <c r="AH590" s="148">
        <v>0</v>
      </c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 x14ac:dyDescent="0.2">
      <c r="A591" s="171">
        <v>63</v>
      </c>
      <c r="B591" s="172" t="s">
        <v>661</v>
      </c>
      <c r="C591" s="188" t="s">
        <v>662</v>
      </c>
      <c r="D591" s="173" t="s">
        <v>158</v>
      </c>
      <c r="E591" s="174">
        <v>4.641</v>
      </c>
      <c r="F591" s="175"/>
      <c r="G591" s="176">
        <f>ROUND(E591*F591,2)</f>
        <v>0</v>
      </c>
      <c r="H591" s="175"/>
      <c r="I591" s="176">
        <f>ROUND(E591*H591,2)</f>
        <v>0</v>
      </c>
      <c r="J591" s="175"/>
      <c r="K591" s="176">
        <f>ROUND(E591*J591,2)</f>
        <v>0</v>
      </c>
      <c r="L591" s="176">
        <v>21</v>
      </c>
      <c r="M591" s="176">
        <f>G591*(1+L591/100)</f>
        <v>0</v>
      </c>
      <c r="N591" s="176">
        <v>4.8999999999999998E-4</v>
      </c>
      <c r="O591" s="176">
        <f>ROUND(E591*N591,2)</f>
        <v>0</v>
      </c>
      <c r="P591" s="176">
        <v>5.5E-2</v>
      </c>
      <c r="Q591" s="176">
        <f>ROUND(E591*P591,2)</f>
        <v>0.26</v>
      </c>
      <c r="R591" s="176" t="s">
        <v>583</v>
      </c>
      <c r="S591" s="176" t="s">
        <v>160</v>
      </c>
      <c r="T591" s="177" t="s">
        <v>160</v>
      </c>
      <c r="U591" s="157">
        <v>0.26</v>
      </c>
      <c r="V591" s="157">
        <f>ROUND(E591*U591,2)</f>
        <v>1.21</v>
      </c>
      <c r="W591" s="157"/>
      <c r="X591" s="157" t="s">
        <v>170</v>
      </c>
      <c r="Y591" s="148"/>
      <c r="Z591" s="148"/>
      <c r="AA591" s="148"/>
      <c r="AB591" s="148"/>
      <c r="AC591" s="148"/>
      <c r="AD591" s="148"/>
      <c r="AE591" s="148"/>
      <c r="AF591" s="148"/>
      <c r="AG591" s="148" t="s">
        <v>171</v>
      </c>
      <c r="AH591" s="148"/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 x14ac:dyDescent="0.2">
      <c r="A592" s="155"/>
      <c r="B592" s="156"/>
      <c r="C592" s="189" t="s">
        <v>663</v>
      </c>
      <c r="D592" s="158"/>
      <c r="E592" s="159"/>
      <c r="F592" s="157"/>
      <c r="G592" s="157"/>
      <c r="H592" s="157"/>
      <c r="I592" s="157"/>
      <c r="J592" s="157"/>
      <c r="K592" s="157"/>
      <c r="L592" s="157"/>
      <c r="M592" s="157"/>
      <c r="N592" s="157"/>
      <c r="O592" s="157"/>
      <c r="P592" s="157"/>
      <c r="Q592" s="157"/>
      <c r="R592" s="157"/>
      <c r="S592" s="157"/>
      <c r="T592" s="157"/>
      <c r="U592" s="157"/>
      <c r="V592" s="157"/>
      <c r="W592" s="157"/>
      <c r="X592" s="157"/>
      <c r="Y592" s="148"/>
      <c r="Z592" s="148"/>
      <c r="AA592" s="148"/>
      <c r="AB592" s="148"/>
      <c r="AC592" s="148"/>
      <c r="AD592" s="148"/>
      <c r="AE592" s="148"/>
      <c r="AF592" s="148"/>
      <c r="AG592" s="148" t="s">
        <v>164</v>
      </c>
      <c r="AH592" s="148">
        <v>0</v>
      </c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1" x14ac:dyDescent="0.2">
      <c r="A593" s="155"/>
      <c r="B593" s="156"/>
      <c r="C593" s="189" t="s">
        <v>664</v>
      </c>
      <c r="D593" s="158"/>
      <c r="E593" s="159">
        <v>4.641</v>
      </c>
      <c r="F593" s="157"/>
      <c r="G593" s="157"/>
      <c r="H593" s="157"/>
      <c r="I593" s="157"/>
      <c r="J593" s="157"/>
      <c r="K593" s="157"/>
      <c r="L593" s="157"/>
      <c r="M593" s="157"/>
      <c r="N593" s="157"/>
      <c r="O593" s="157"/>
      <c r="P593" s="157"/>
      <c r="Q593" s="157"/>
      <c r="R593" s="157"/>
      <c r="S593" s="157"/>
      <c r="T593" s="157"/>
      <c r="U593" s="157"/>
      <c r="V593" s="157"/>
      <c r="W593" s="157"/>
      <c r="X593" s="157"/>
      <c r="Y593" s="148"/>
      <c r="Z593" s="148"/>
      <c r="AA593" s="148"/>
      <c r="AB593" s="148"/>
      <c r="AC593" s="148"/>
      <c r="AD593" s="148"/>
      <c r="AE593" s="148"/>
      <c r="AF593" s="148"/>
      <c r="AG593" s="148" t="s">
        <v>164</v>
      </c>
      <c r="AH593" s="148">
        <v>0</v>
      </c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1" x14ac:dyDescent="0.2">
      <c r="A594" s="171">
        <v>64</v>
      </c>
      <c r="B594" s="172" t="s">
        <v>665</v>
      </c>
      <c r="C594" s="188" t="s">
        <v>666</v>
      </c>
      <c r="D594" s="173" t="s">
        <v>281</v>
      </c>
      <c r="E594" s="174">
        <v>61.83</v>
      </c>
      <c r="F594" s="175"/>
      <c r="G594" s="176">
        <f>ROUND(E594*F594,2)</f>
        <v>0</v>
      </c>
      <c r="H594" s="175"/>
      <c r="I594" s="176">
        <f>ROUND(E594*H594,2)</f>
        <v>0</v>
      </c>
      <c r="J594" s="175"/>
      <c r="K594" s="176">
        <f>ROUND(E594*J594,2)</f>
        <v>0</v>
      </c>
      <c r="L594" s="176">
        <v>21</v>
      </c>
      <c r="M594" s="176">
        <f>G594*(1+L594/100)</f>
        <v>0</v>
      </c>
      <c r="N594" s="176">
        <v>0</v>
      </c>
      <c r="O594" s="176">
        <f>ROUND(E594*N594,2)</f>
        <v>0</v>
      </c>
      <c r="P594" s="176">
        <v>1.507E-2</v>
      </c>
      <c r="Q594" s="176">
        <f>ROUND(E594*P594,2)</f>
        <v>0.93</v>
      </c>
      <c r="R594" s="176" t="s">
        <v>583</v>
      </c>
      <c r="S594" s="176" t="s">
        <v>160</v>
      </c>
      <c r="T594" s="177" t="s">
        <v>160</v>
      </c>
      <c r="U594" s="157">
        <v>0.11</v>
      </c>
      <c r="V594" s="157">
        <f>ROUND(E594*U594,2)</f>
        <v>6.8</v>
      </c>
      <c r="W594" s="157"/>
      <c r="X594" s="157" t="s">
        <v>170</v>
      </c>
      <c r="Y594" s="148"/>
      <c r="Z594" s="148"/>
      <c r="AA594" s="148"/>
      <c r="AB594" s="148"/>
      <c r="AC594" s="148"/>
      <c r="AD594" s="148"/>
      <c r="AE594" s="148"/>
      <c r="AF594" s="148"/>
      <c r="AG594" s="148" t="s">
        <v>171</v>
      </c>
      <c r="AH594" s="148"/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1" x14ac:dyDescent="0.2">
      <c r="A595" s="155"/>
      <c r="B595" s="156"/>
      <c r="C595" s="189" t="s">
        <v>667</v>
      </c>
      <c r="D595" s="158"/>
      <c r="E595" s="159"/>
      <c r="F595" s="157"/>
      <c r="G595" s="157"/>
      <c r="H595" s="157"/>
      <c r="I595" s="157"/>
      <c r="J595" s="157"/>
      <c r="K595" s="157"/>
      <c r="L595" s="157"/>
      <c r="M595" s="157"/>
      <c r="N595" s="157"/>
      <c r="O595" s="157"/>
      <c r="P595" s="157"/>
      <c r="Q595" s="157"/>
      <c r="R595" s="157"/>
      <c r="S595" s="157"/>
      <c r="T595" s="157"/>
      <c r="U595" s="157"/>
      <c r="V595" s="157"/>
      <c r="W595" s="157"/>
      <c r="X595" s="157"/>
      <c r="Y595" s="148"/>
      <c r="Z595" s="148"/>
      <c r="AA595" s="148"/>
      <c r="AB595" s="148"/>
      <c r="AC595" s="148"/>
      <c r="AD595" s="148"/>
      <c r="AE595" s="148"/>
      <c r="AF595" s="148"/>
      <c r="AG595" s="148" t="s">
        <v>164</v>
      </c>
      <c r="AH595" s="148">
        <v>0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 x14ac:dyDescent="0.2">
      <c r="A596" s="155"/>
      <c r="B596" s="156"/>
      <c r="C596" s="189" t="s">
        <v>668</v>
      </c>
      <c r="D596" s="158"/>
      <c r="E596" s="159">
        <v>61.83</v>
      </c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48"/>
      <c r="Z596" s="148"/>
      <c r="AA596" s="148"/>
      <c r="AB596" s="148"/>
      <c r="AC596" s="148"/>
      <c r="AD596" s="148"/>
      <c r="AE596" s="148"/>
      <c r="AF596" s="148"/>
      <c r="AG596" s="148" t="s">
        <v>164</v>
      </c>
      <c r="AH596" s="148">
        <v>5</v>
      </c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ht="33.75" outlineLevel="1" x14ac:dyDescent="0.2">
      <c r="A597" s="171">
        <v>65</v>
      </c>
      <c r="B597" s="172" t="s">
        <v>669</v>
      </c>
      <c r="C597" s="188" t="s">
        <v>670</v>
      </c>
      <c r="D597" s="173" t="s">
        <v>158</v>
      </c>
      <c r="E597" s="174">
        <v>481.76825000000002</v>
      </c>
      <c r="F597" s="175"/>
      <c r="G597" s="176">
        <f>ROUND(E597*F597,2)</f>
        <v>0</v>
      </c>
      <c r="H597" s="175"/>
      <c r="I597" s="176">
        <f>ROUND(E597*H597,2)</f>
        <v>0</v>
      </c>
      <c r="J597" s="175"/>
      <c r="K597" s="176">
        <f>ROUND(E597*J597,2)</f>
        <v>0</v>
      </c>
      <c r="L597" s="176">
        <v>21</v>
      </c>
      <c r="M597" s="176">
        <f>G597*(1+L597/100)</f>
        <v>0</v>
      </c>
      <c r="N597" s="176">
        <v>0</v>
      </c>
      <c r="O597" s="176">
        <f>ROUND(E597*N597,2)</f>
        <v>0</v>
      </c>
      <c r="P597" s="176">
        <v>2.9000000000000001E-2</v>
      </c>
      <c r="Q597" s="176">
        <f>ROUND(E597*P597,2)</f>
        <v>13.97</v>
      </c>
      <c r="R597" s="176" t="s">
        <v>583</v>
      </c>
      <c r="S597" s="176" t="s">
        <v>160</v>
      </c>
      <c r="T597" s="177" t="s">
        <v>160</v>
      </c>
      <c r="U597" s="157">
        <v>0.1</v>
      </c>
      <c r="V597" s="157">
        <f>ROUND(E597*U597,2)</f>
        <v>48.18</v>
      </c>
      <c r="W597" s="157"/>
      <c r="X597" s="157" t="s">
        <v>170</v>
      </c>
      <c r="Y597" s="148"/>
      <c r="Z597" s="148"/>
      <c r="AA597" s="148"/>
      <c r="AB597" s="148"/>
      <c r="AC597" s="148"/>
      <c r="AD597" s="148"/>
      <c r="AE597" s="148"/>
      <c r="AF597" s="148"/>
      <c r="AG597" s="148" t="s">
        <v>171</v>
      </c>
      <c r="AH597" s="148"/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1" x14ac:dyDescent="0.2">
      <c r="A598" s="155"/>
      <c r="B598" s="156"/>
      <c r="C598" s="189" t="s">
        <v>172</v>
      </c>
      <c r="D598" s="158"/>
      <c r="E598" s="159"/>
      <c r="F598" s="157"/>
      <c r="G598" s="157"/>
      <c r="H598" s="157"/>
      <c r="I598" s="157"/>
      <c r="J598" s="157"/>
      <c r="K598" s="157"/>
      <c r="L598" s="157"/>
      <c r="M598" s="157"/>
      <c r="N598" s="157"/>
      <c r="O598" s="157"/>
      <c r="P598" s="157"/>
      <c r="Q598" s="157"/>
      <c r="R598" s="157"/>
      <c r="S598" s="157"/>
      <c r="T598" s="157"/>
      <c r="U598" s="157"/>
      <c r="V598" s="157"/>
      <c r="W598" s="157"/>
      <c r="X598" s="157"/>
      <c r="Y598" s="148"/>
      <c r="Z598" s="148"/>
      <c r="AA598" s="148"/>
      <c r="AB598" s="148"/>
      <c r="AC598" s="148"/>
      <c r="AD598" s="148"/>
      <c r="AE598" s="148"/>
      <c r="AF598" s="148"/>
      <c r="AG598" s="148" t="s">
        <v>164</v>
      </c>
      <c r="AH598" s="148">
        <v>0</v>
      </c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 x14ac:dyDescent="0.2">
      <c r="A599" s="155"/>
      <c r="B599" s="156"/>
      <c r="C599" s="189" t="s">
        <v>356</v>
      </c>
      <c r="D599" s="158"/>
      <c r="E599" s="159"/>
      <c r="F599" s="157"/>
      <c r="G599" s="157"/>
      <c r="H599" s="157"/>
      <c r="I599" s="157"/>
      <c r="J599" s="157"/>
      <c r="K599" s="157"/>
      <c r="L599" s="157"/>
      <c r="M599" s="157"/>
      <c r="N599" s="157"/>
      <c r="O599" s="157"/>
      <c r="P599" s="157"/>
      <c r="Q599" s="157"/>
      <c r="R599" s="157"/>
      <c r="S599" s="157"/>
      <c r="T599" s="157"/>
      <c r="U599" s="157"/>
      <c r="V599" s="157"/>
      <c r="W599" s="157"/>
      <c r="X599" s="157"/>
      <c r="Y599" s="148"/>
      <c r="Z599" s="148"/>
      <c r="AA599" s="148"/>
      <c r="AB599" s="148"/>
      <c r="AC599" s="148"/>
      <c r="AD599" s="148"/>
      <c r="AE599" s="148"/>
      <c r="AF599" s="148"/>
      <c r="AG599" s="148" t="s">
        <v>164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 x14ac:dyDescent="0.2">
      <c r="A600" s="155"/>
      <c r="B600" s="156"/>
      <c r="C600" s="189" t="s">
        <v>361</v>
      </c>
      <c r="D600" s="158"/>
      <c r="E600" s="159">
        <v>13.601749999999999</v>
      </c>
      <c r="F600" s="157"/>
      <c r="G600" s="157"/>
      <c r="H600" s="157"/>
      <c r="I600" s="157"/>
      <c r="J600" s="157"/>
      <c r="K600" s="157"/>
      <c r="L600" s="157"/>
      <c r="M600" s="157"/>
      <c r="N600" s="157"/>
      <c r="O600" s="157"/>
      <c r="P600" s="157"/>
      <c r="Q600" s="157"/>
      <c r="R600" s="157"/>
      <c r="S600" s="157"/>
      <c r="T600" s="157"/>
      <c r="U600" s="157"/>
      <c r="V600" s="157"/>
      <c r="W600" s="157"/>
      <c r="X600" s="157"/>
      <c r="Y600" s="148"/>
      <c r="Z600" s="148"/>
      <c r="AA600" s="148"/>
      <c r="AB600" s="148"/>
      <c r="AC600" s="148"/>
      <c r="AD600" s="148"/>
      <c r="AE600" s="148"/>
      <c r="AF600" s="148"/>
      <c r="AG600" s="148" t="s">
        <v>164</v>
      </c>
      <c r="AH600" s="148">
        <v>5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1" x14ac:dyDescent="0.2">
      <c r="A601" s="155"/>
      <c r="B601" s="156"/>
      <c r="C601" s="189" t="s">
        <v>376</v>
      </c>
      <c r="D601" s="158"/>
      <c r="E601" s="159">
        <v>468.16649999999998</v>
      </c>
      <c r="F601" s="157"/>
      <c r="G601" s="157"/>
      <c r="H601" s="157"/>
      <c r="I601" s="157"/>
      <c r="J601" s="157"/>
      <c r="K601" s="157"/>
      <c r="L601" s="157"/>
      <c r="M601" s="157"/>
      <c r="N601" s="157"/>
      <c r="O601" s="157"/>
      <c r="P601" s="157"/>
      <c r="Q601" s="157"/>
      <c r="R601" s="157"/>
      <c r="S601" s="157"/>
      <c r="T601" s="157"/>
      <c r="U601" s="157"/>
      <c r="V601" s="157"/>
      <c r="W601" s="157"/>
      <c r="X601" s="157"/>
      <c r="Y601" s="148"/>
      <c r="Z601" s="148"/>
      <c r="AA601" s="148"/>
      <c r="AB601" s="148"/>
      <c r="AC601" s="148"/>
      <c r="AD601" s="148"/>
      <c r="AE601" s="148"/>
      <c r="AF601" s="148"/>
      <c r="AG601" s="148" t="s">
        <v>164</v>
      </c>
      <c r="AH601" s="148">
        <v>5</v>
      </c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ht="22.5" outlineLevel="1" x14ac:dyDescent="0.2">
      <c r="A602" s="171">
        <v>66</v>
      </c>
      <c r="B602" s="172" t="s">
        <v>671</v>
      </c>
      <c r="C602" s="188" t="s">
        <v>672</v>
      </c>
      <c r="D602" s="173" t="s">
        <v>158</v>
      </c>
      <c r="E602" s="174">
        <v>240.88413</v>
      </c>
      <c r="F602" s="175"/>
      <c r="G602" s="176">
        <f>ROUND(E602*F602,2)</f>
        <v>0</v>
      </c>
      <c r="H602" s="175"/>
      <c r="I602" s="176">
        <f>ROUND(E602*H602,2)</f>
        <v>0</v>
      </c>
      <c r="J602" s="175"/>
      <c r="K602" s="176">
        <f>ROUND(E602*J602,2)</f>
        <v>0</v>
      </c>
      <c r="L602" s="176">
        <v>21</v>
      </c>
      <c r="M602" s="176">
        <f>G602*(1+L602/100)</f>
        <v>0</v>
      </c>
      <c r="N602" s="176">
        <v>0</v>
      </c>
      <c r="O602" s="176">
        <f>ROUND(E602*N602,2)</f>
        <v>0</v>
      </c>
      <c r="P602" s="176">
        <v>1.4E-2</v>
      </c>
      <c r="Q602" s="176">
        <f>ROUND(E602*P602,2)</f>
        <v>3.37</v>
      </c>
      <c r="R602" s="176" t="s">
        <v>583</v>
      </c>
      <c r="S602" s="176" t="s">
        <v>160</v>
      </c>
      <c r="T602" s="177" t="s">
        <v>160</v>
      </c>
      <c r="U602" s="157">
        <v>0.22</v>
      </c>
      <c r="V602" s="157">
        <f>ROUND(E602*U602,2)</f>
        <v>52.99</v>
      </c>
      <c r="W602" s="157"/>
      <c r="X602" s="157" t="s">
        <v>170</v>
      </c>
      <c r="Y602" s="148"/>
      <c r="Z602" s="148"/>
      <c r="AA602" s="148"/>
      <c r="AB602" s="148"/>
      <c r="AC602" s="148"/>
      <c r="AD602" s="148"/>
      <c r="AE602" s="148"/>
      <c r="AF602" s="148"/>
      <c r="AG602" s="148" t="s">
        <v>171</v>
      </c>
      <c r="AH602" s="148"/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 x14ac:dyDescent="0.2">
      <c r="A603" s="155"/>
      <c r="B603" s="156"/>
      <c r="C603" s="189" t="s">
        <v>673</v>
      </c>
      <c r="D603" s="158"/>
      <c r="E603" s="159"/>
      <c r="F603" s="157"/>
      <c r="G603" s="157"/>
      <c r="H603" s="157"/>
      <c r="I603" s="157"/>
      <c r="J603" s="157"/>
      <c r="K603" s="157"/>
      <c r="L603" s="157"/>
      <c r="M603" s="157"/>
      <c r="N603" s="157"/>
      <c r="O603" s="157"/>
      <c r="P603" s="157"/>
      <c r="Q603" s="157"/>
      <c r="R603" s="157"/>
      <c r="S603" s="157"/>
      <c r="T603" s="157"/>
      <c r="U603" s="157"/>
      <c r="V603" s="157"/>
      <c r="W603" s="157"/>
      <c r="X603" s="157"/>
      <c r="Y603" s="148"/>
      <c r="Z603" s="148"/>
      <c r="AA603" s="148"/>
      <c r="AB603" s="148"/>
      <c r="AC603" s="148"/>
      <c r="AD603" s="148"/>
      <c r="AE603" s="148"/>
      <c r="AF603" s="148"/>
      <c r="AG603" s="148" t="s">
        <v>164</v>
      </c>
      <c r="AH603" s="148">
        <v>0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1" x14ac:dyDescent="0.2">
      <c r="A604" s="155"/>
      <c r="B604" s="156"/>
      <c r="C604" s="189" t="s">
        <v>674</v>
      </c>
      <c r="D604" s="158"/>
      <c r="E604" s="159"/>
      <c r="F604" s="157"/>
      <c r="G604" s="157"/>
      <c r="H604" s="157"/>
      <c r="I604" s="157"/>
      <c r="J604" s="157"/>
      <c r="K604" s="157"/>
      <c r="L604" s="157"/>
      <c r="M604" s="157"/>
      <c r="N604" s="157"/>
      <c r="O604" s="157"/>
      <c r="P604" s="157"/>
      <c r="Q604" s="157"/>
      <c r="R604" s="157"/>
      <c r="S604" s="157"/>
      <c r="T604" s="157"/>
      <c r="U604" s="157"/>
      <c r="V604" s="157"/>
      <c r="W604" s="157"/>
      <c r="X604" s="157"/>
      <c r="Y604" s="148"/>
      <c r="Z604" s="148"/>
      <c r="AA604" s="148"/>
      <c r="AB604" s="148"/>
      <c r="AC604" s="148"/>
      <c r="AD604" s="148"/>
      <c r="AE604" s="148"/>
      <c r="AF604" s="148"/>
      <c r="AG604" s="148" t="s">
        <v>164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 x14ac:dyDescent="0.2">
      <c r="A605" s="155"/>
      <c r="B605" s="156"/>
      <c r="C605" s="189" t="s">
        <v>675</v>
      </c>
      <c r="D605" s="158"/>
      <c r="E605" s="159"/>
      <c r="F605" s="157"/>
      <c r="G605" s="157"/>
      <c r="H605" s="157"/>
      <c r="I605" s="157"/>
      <c r="J605" s="157"/>
      <c r="K605" s="157"/>
      <c r="L605" s="157"/>
      <c r="M605" s="157"/>
      <c r="N605" s="157"/>
      <c r="O605" s="157"/>
      <c r="P605" s="157"/>
      <c r="Q605" s="157"/>
      <c r="R605" s="157"/>
      <c r="S605" s="157"/>
      <c r="T605" s="157"/>
      <c r="U605" s="157"/>
      <c r="V605" s="157"/>
      <c r="W605" s="157"/>
      <c r="X605" s="157"/>
      <c r="Y605" s="148"/>
      <c r="Z605" s="148"/>
      <c r="AA605" s="148"/>
      <c r="AB605" s="148"/>
      <c r="AC605" s="148"/>
      <c r="AD605" s="148"/>
      <c r="AE605" s="148"/>
      <c r="AF605" s="148"/>
      <c r="AG605" s="148" t="s">
        <v>164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1" x14ac:dyDescent="0.2">
      <c r="A606" s="155"/>
      <c r="B606" s="156"/>
      <c r="C606" s="189" t="s">
        <v>676</v>
      </c>
      <c r="D606" s="158"/>
      <c r="E606" s="159">
        <v>240.88413</v>
      </c>
      <c r="F606" s="157"/>
      <c r="G606" s="157"/>
      <c r="H606" s="157"/>
      <c r="I606" s="157"/>
      <c r="J606" s="157"/>
      <c r="K606" s="157"/>
      <c r="L606" s="157"/>
      <c r="M606" s="157"/>
      <c r="N606" s="157"/>
      <c r="O606" s="157"/>
      <c r="P606" s="157"/>
      <c r="Q606" s="157"/>
      <c r="R606" s="157"/>
      <c r="S606" s="157"/>
      <c r="T606" s="157"/>
      <c r="U606" s="157"/>
      <c r="V606" s="157"/>
      <c r="W606" s="157"/>
      <c r="X606" s="157"/>
      <c r="Y606" s="148"/>
      <c r="Z606" s="148"/>
      <c r="AA606" s="148"/>
      <c r="AB606" s="148"/>
      <c r="AC606" s="148"/>
      <c r="AD606" s="148"/>
      <c r="AE606" s="148"/>
      <c r="AF606" s="148"/>
      <c r="AG606" s="148" t="s">
        <v>164</v>
      </c>
      <c r="AH606" s="148">
        <v>5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x14ac:dyDescent="0.2">
      <c r="A607" s="165" t="s">
        <v>154</v>
      </c>
      <c r="B607" s="166" t="s">
        <v>91</v>
      </c>
      <c r="C607" s="187" t="s">
        <v>92</v>
      </c>
      <c r="D607" s="167"/>
      <c r="E607" s="168"/>
      <c r="F607" s="169"/>
      <c r="G607" s="169">
        <f>SUMIF(AG608:AG609,"&lt;&gt;NOR",G608:G609)</f>
        <v>0</v>
      </c>
      <c r="H607" s="169"/>
      <c r="I607" s="169">
        <f>SUM(I608:I609)</f>
        <v>0</v>
      </c>
      <c r="J607" s="169"/>
      <c r="K607" s="169">
        <f>SUM(K608:K609)</f>
        <v>0</v>
      </c>
      <c r="L607" s="169"/>
      <c r="M607" s="169">
        <f>SUM(M608:M609)</f>
        <v>0</v>
      </c>
      <c r="N607" s="169"/>
      <c r="O607" s="169">
        <f>SUM(O608:O609)</f>
        <v>0</v>
      </c>
      <c r="P607" s="169"/>
      <c r="Q607" s="169">
        <f>SUM(Q608:Q609)</f>
        <v>0</v>
      </c>
      <c r="R607" s="169"/>
      <c r="S607" s="169"/>
      <c r="T607" s="170"/>
      <c r="U607" s="164"/>
      <c r="V607" s="164">
        <f>SUM(V608:V609)</f>
        <v>54.76</v>
      </c>
      <c r="W607" s="164"/>
      <c r="X607" s="164"/>
      <c r="AG607" t="s">
        <v>155</v>
      </c>
    </row>
    <row r="608" spans="1:60" ht="33.75" outlineLevel="1" x14ac:dyDescent="0.2">
      <c r="A608" s="171">
        <v>67</v>
      </c>
      <c r="B608" s="172" t="s">
        <v>677</v>
      </c>
      <c r="C608" s="188" t="s">
        <v>678</v>
      </c>
      <c r="D608" s="173" t="s">
        <v>226</v>
      </c>
      <c r="E608" s="174">
        <v>28.975989999999999</v>
      </c>
      <c r="F608" s="175"/>
      <c r="G608" s="176">
        <f>ROUND(E608*F608,2)</f>
        <v>0</v>
      </c>
      <c r="H608" s="175"/>
      <c r="I608" s="176">
        <f>ROUND(E608*H608,2)</f>
        <v>0</v>
      </c>
      <c r="J608" s="175"/>
      <c r="K608" s="176">
        <f>ROUND(E608*J608,2)</f>
        <v>0</v>
      </c>
      <c r="L608" s="176">
        <v>21</v>
      </c>
      <c r="M608" s="176">
        <f>G608*(1+L608/100)</f>
        <v>0</v>
      </c>
      <c r="N608" s="176">
        <v>0</v>
      </c>
      <c r="O608" s="176">
        <f>ROUND(E608*N608,2)</f>
        <v>0</v>
      </c>
      <c r="P608" s="176">
        <v>0</v>
      </c>
      <c r="Q608" s="176">
        <f>ROUND(E608*P608,2)</f>
        <v>0</v>
      </c>
      <c r="R608" s="176" t="s">
        <v>282</v>
      </c>
      <c r="S608" s="176" t="s">
        <v>160</v>
      </c>
      <c r="T608" s="177" t="s">
        <v>160</v>
      </c>
      <c r="U608" s="157">
        <v>1.89</v>
      </c>
      <c r="V608" s="157">
        <f>ROUND(E608*U608,2)</f>
        <v>54.76</v>
      </c>
      <c r="W608" s="157"/>
      <c r="X608" s="157" t="s">
        <v>679</v>
      </c>
      <c r="Y608" s="148"/>
      <c r="Z608" s="148"/>
      <c r="AA608" s="148"/>
      <c r="AB608" s="148"/>
      <c r="AC608" s="148"/>
      <c r="AD608" s="148"/>
      <c r="AE608" s="148"/>
      <c r="AF608" s="148"/>
      <c r="AG608" s="148" t="s">
        <v>680</v>
      </c>
      <c r="AH608" s="148"/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 x14ac:dyDescent="0.2">
      <c r="A609" s="155"/>
      <c r="B609" s="156"/>
      <c r="C609" s="255" t="s">
        <v>681</v>
      </c>
      <c r="D609" s="256"/>
      <c r="E609" s="256"/>
      <c r="F609" s="256"/>
      <c r="G609" s="256"/>
      <c r="H609" s="157"/>
      <c r="I609" s="157"/>
      <c r="J609" s="157"/>
      <c r="K609" s="157"/>
      <c r="L609" s="157"/>
      <c r="M609" s="157"/>
      <c r="N609" s="157"/>
      <c r="O609" s="157"/>
      <c r="P609" s="157"/>
      <c r="Q609" s="157"/>
      <c r="R609" s="157"/>
      <c r="S609" s="157"/>
      <c r="T609" s="157"/>
      <c r="U609" s="157"/>
      <c r="V609" s="157"/>
      <c r="W609" s="157"/>
      <c r="X609" s="157"/>
      <c r="Y609" s="148"/>
      <c r="Z609" s="148"/>
      <c r="AA609" s="148"/>
      <c r="AB609" s="148"/>
      <c r="AC609" s="148"/>
      <c r="AD609" s="148"/>
      <c r="AE609" s="148"/>
      <c r="AF609" s="148"/>
      <c r="AG609" s="148" t="s">
        <v>192</v>
      </c>
      <c r="AH609" s="148"/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x14ac:dyDescent="0.2">
      <c r="A610" s="165" t="s">
        <v>154</v>
      </c>
      <c r="B610" s="166" t="s">
        <v>93</v>
      </c>
      <c r="C610" s="187" t="s">
        <v>94</v>
      </c>
      <c r="D610" s="167"/>
      <c r="E610" s="168"/>
      <c r="F610" s="169"/>
      <c r="G610" s="169">
        <f>SUMIF(AG611:AG625,"&lt;&gt;NOR",G611:G625)</f>
        <v>0</v>
      </c>
      <c r="H610" s="169"/>
      <c r="I610" s="169">
        <f>SUM(I611:I625)</f>
        <v>0</v>
      </c>
      <c r="J610" s="169"/>
      <c r="K610" s="169">
        <f>SUM(K611:K625)</f>
        <v>0</v>
      </c>
      <c r="L610" s="169"/>
      <c r="M610" s="169">
        <f>SUM(M611:M625)</f>
        <v>0</v>
      </c>
      <c r="N610" s="169"/>
      <c r="O610" s="169">
        <f>SUM(O611:O625)</f>
        <v>0.08</v>
      </c>
      <c r="P610" s="169"/>
      <c r="Q610" s="169">
        <f>SUM(Q611:Q625)</f>
        <v>0</v>
      </c>
      <c r="R610" s="169"/>
      <c r="S610" s="169"/>
      <c r="T610" s="170"/>
      <c r="U610" s="164"/>
      <c r="V610" s="164">
        <f>SUM(V611:V625)</f>
        <v>11.85</v>
      </c>
      <c r="W610" s="164"/>
      <c r="X610" s="164"/>
      <c r="AG610" t="s">
        <v>155</v>
      </c>
    </row>
    <row r="611" spans="1:60" outlineLevel="1" x14ac:dyDescent="0.2">
      <c r="A611" s="171">
        <v>68</v>
      </c>
      <c r="B611" s="172" t="s">
        <v>682</v>
      </c>
      <c r="C611" s="188" t="s">
        <v>683</v>
      </c>
      <c r="D611" s="173" t="s">
        <v>158</v>
      </c>
      <c r="E611" s="174">
        <v>24.76</v>
      </c>
      <c r="F611" s="175"/>
      <c r="G611" s="176">
        <f>ROUND(E611*F611,2)</f>
        <v>0</v>
      </c>
      <c r="H611" s="175"/>
      <c r="I611" s="176">
        <f>ROUND(E611*H611,2)</f>
        <v>0</v>
      </c>
      <c r="J611" s="175"/>
      <c r="K611" s="176">
        <f>ROUND(E611*J611,2)</f>
        <v>0</v>
      </c>
      <c r="L611" s="176">
        <v>21</v>
      </c>
      <c r="M611" s="176">
        <f>G611*(1+L611/100)</f>
        <v>0</v>
      </c>
      <c r="N611" s="176">
        <v>2.63E-3</v>
      </c>
      <c r="O611" s="176">
        <f>ROUND(E611*N611,2)</f>
        <v>7.0000000000000007E-2</v>
      </c>
      <c r="P611" s="176">
        <v>0</v>
      </c>
      <c r="Q611" s="176">
        <f>ROUND(E611*P611,2)</f>
        <v>0</v>
      </c>
      <c r="R611" s="176" t="s">
        <v>684</v>
      </c>
      <c r="S611" s="176" t="s">
        <v>160</v>
      </c>
      <c r="T611" s="177" t="s">
        <v>160</v>
      </c>
      <c r="U611" s="157">
        <v>0.39</v>
      </c>
      <c r="V611" s="157">
        <f>ROUND(E611*U611,2)</f>
        <v>9.66</v>
      </c>
      <c r="W611" s="157"/>
      <c r="X611" s="157" t="s">
        <v>170</v>
      </c>
      <c r="Y611" s="148"/>
      <c r="Z611" s="148"/>
      <c r="AA611" s="148"/>
      <c r="AB611" s="148"/>
      <c r="AC611" s="148"/>
      <c r="AD611" s="148"/>
      <c r="AE611" s="148"/>
      <c r="AF611" s="148"/>
      <c r="AG611" s="148" t="s">
        <v>171</v>
      </c>
      <c r="AH611" s="148"/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1" x14ac:dyDescent="0.2">
      <c r="A612" s="155"/>
      <c r="B612" s="156"/>
      <c r="C612" s="253" t="s">
        <v>685</v>
      </c>
      <c r="D612" s="254"/>
      <c r="E612" s="254"/>
      <c r="F612" s="254"/>
      <c r="G612" s="254"/>
      <c r="H612" s="157"/>
      <c r="I612" s="157"/>
      <c r="J612" s="157"/>
      <c r="K612" s="157"/>
      <c r="L612" s="157"/>
      <c r="M612" s="157"/>
      <c r="N612" s="157"/>
      <c r="O612" s="157"/>
      <c r="P612" s="157"/>
      <c r="Q612" s="157"/>
      <c r="R612" s="157"/>
      <c r="S612" s="157"/>
      <c r="T612" s="157"/>
      <c r="U612" s="157"/>
      <c r="V612" s="157"/>
      <c r="W612" s="157"/>
      <c r="X612" s="157"/>
      <c r="Y612" s="148"/>
      <c r="Z612" s="148"/>
      <c r="AA612" s="148"/>
      <c r="AB612" s="148"/>
      <c r="AC612" s="148"/>
      <c r="AD612" s="148"/>
      <c r="AE612" s="148"/>
      <c r="AF612" s="148"/>
      <c r="AG612" s="148" t="s">
        <v>180</v>
      </c>
      <c r="AH612" s="148"/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1" x14ac:dyDescent="0.2">
      <c r="A613" s="155"/>
      <c r="B613" s="156"/>
      <c r="C613" s="189" t="s">
        <v>244</v>
      </c>
      <c r="D613" s="158"/>
      <c r="E613" s="159"/>
      <c r="F613" s="157"/>
      <c r="G613" s="157"/>
      <c r="H613" s="157"/>
      <c r="I613" s="157"/>
      <c r="J613" s="157"/>
      <c r="K613" s="157"/>
      <c r="L613" s="157"/>
      <c r="M613" s="157"/>
      <c r="N613" s="157"/>
      <c r="O613" s="157"/>
      <c r="P613" s="157"/>
      <c r="Q613" s="157"/>
      <c r="R613" s="157"/>
      <c r="S613" s="157"/>
      <c r="T613" s="157"/>
      <c r="U613" s="157"/>
      <c r="V613" s="157"/>
      <c r="W613" s="157"/>
      <c r="X613" s="157"/>
      <c r="Y613" s="148"/>
      <c r="Z613" s="148"/>
      <c r="AA613" s="148"/>
      <c r="AB613" s="148"/>
      <c r="AC613" s="148"/>
      <c r="AD613" s="148"/>
      <c r="AE613" s="148"/>
      <c r="AF613" s="148"/>
      <c r="AG613" s="148" t="s">
        <v>164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1" x14ac:dyDescent="0.2">
      <c r="A614" s="155"/>
      <c r="B614" s="156"/>
      <c r="C614" s="189" t="s">
        <v>481</v>
      </c>
      <c r="D614" s="158"/>
      <c r="E614" s="159"/>
      <c r="F614" s="157"/>
      <c r="G614" s="157"/>
      <c r="H614" s="157"/>
      <c r="I614" s="157"/>
      <c r="J614" s="157"/>
      <c r="K614" s="157"/>
      <c r="L614" s="157"/>
      <c r="M614" s="157"/>
      <c r="N614" s="157"/>
      <c r="O614" s="157"/>
      <c r="P614" s="157"/>
      <c r="Q614" s="157"/>
      <c r="R614" s="157"/>
      <c r="S614" s="157"/>
      <c r="T614" s="157"/>
      <c r="U614" s="157"/>
      <c r="V614" s="157"/>
      <c r="W614" s="157"/>
      <c r="X614" s="157"/>
      <c r="Y614" s="148"/>
      <c r="Z614" s="148"/>
      <c r="AA614" s="148"/>
      <c r="AB614" s="148"/>
      <c r="AC614" s="148"/>
      <c r="AD614" s="148"/>
      <c r="AE614" s="148"/>
      <c r="AF614" s="148"/>
      <c r="AG614" s="148" t="s">
        <v>164</v>
      </c>
      <c r="AH614" s="148">
        <v>0</v>
      </c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 x14ac:dyDescent="0.2">
      <c r="A615" s="155"/>
      <c r="B615" s="156"/>
      <c r="C615" s="189" t="s">
        <v>686</v>
      </c>
      <c r="D615" s="158"/>
      <c r="E615" s="159"/>
      <c r="F615" s="157"/>
      <c r="G615" s="157"/>
      <c r="H615" s="157"/>
      <c r="I615" s="157"/>
      <c r="J615" s="157"/>
      <c r="K615" s="157"/>
      <c r="L615" s="157"/>
      <c r="M615" s="157"/>
      <c r="N615" s="157"/>
      <c r="O615" s="157"/>
      <c r="P615" s="157"/>
      <c r="Q615" s="157"/>
      <c r="R615" s="157"/>
      <c r="S615" s="157"/>
      <c r="T615" s="157"/>
      <c r="U615" s="157"/>
      <c r="V615" s="157"/>
      <c r="W615" s="157"/>
      <c r="X615" s="157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164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1" x14ac:dyDescent="0.2">
      <c r="A616" s="155"/>
      <c r="B616" s="156"/>
      <c r="C616" s="189" t="s">
        <v>483</v>
      </c>
      <c r="D616" s="158"/>
      <c r="E616" s="159">
        <v>12.16</v>
      </c>
      <c r="F616" s="157"/>
      <c r="G616" s="157"/>
      <c r="H616" s="157"/>
      <c r="I616" s="157"/>
      <c r="J616" s="157"/>
      <c r="K616" s="157"/>
      <c r="L616" s="157"/>
      <c r="M616" s="157"/>
      <c r="N616" s="157"/>
      <c r="O616" s="157"/>
      <c r="P616" s="157"/>
      <c r="Q616" s="157"/>
      <c r="R616" s="157"/>
      <c r="S616" s="157"/>
      <c r="T616" s="157"/>
      <c r="U616" s="157"/>
      <c r="V616" s="157"/>
      <c r="W616" s="157"/>
      <c r="X616" s="157"/>
      <c r="Y616" s="148"/>
      <c r="Z616" s="148"/>
      <c r="AA616" s="148"/>
      <c r="AB616" s="148"/>
      <c r="AC616" s="148"/>
      <c r="AD616" s="148"/>
      <c r="AE616" s="148"/>
      <c r="AF616" s="148"/>
      <c r="AG616" s="148" t="s">
        <v>164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 x14ac:dyDescent="0.2">
      <c r="A617" s="155"/>
      <c r="B617" s="156"/>
      <c r="C617" s="189" t="s">
        <v>484</v>
      </c>
      <c r="D617" s="158"/>
      <c r="E617" s="159">
        <v>12.6</v>
      </c>
      <c r="F617" s="157"/>
      <c r="G617" s="157"/>
      <c r="H617" s="157"/>
      <c r="I617" s="157"/>
      <c r="J617" s="157"/>
      <c r="K617" s="157"/>
      <c r="L617" s="157"/>
      <c r="M617" s="157"/>
      <c r="N617" s="157"/>
      <c r="O617" s="157"/>
      <c r="P617" s="157"/>
      <c r="Q617" s="157"/>
      <c r="R617" s="157"/>
      <c r="S617" s="157"/>
      <c r="T617" s="157"/>
      <c r="U617" s="157"/>
      <c r="V617" s="157"/>
      <c r="W617" s="157"/>
      <c r="X617" s="157"/>
      <c r="Y617" s="148"/>
      <c r="Z617" s="148"/>
      <c r="AA617" s="148"/>
      <c r="AB617" s="148"/>
      <c r="AC617" s="148"/>
      <c r="AD617" s="148"/>
      <c r="AE617" s="148"/>
      <c r="AF617" s="148"/>
      <c r="AG617" s="148" t="s">
        <v>164</v>
      </c>
      <c r="AH617" s="148">
        <v>0</v>
      </c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ht="22.5" outlineLevel="1" x14ac:dyDescent="0.2">
      <c r="A618" s="171">
        <v>69</v>
      </c>
      <c r="B618" s="172" t="s">
        <v>687</v>
      </c>
      <c r="C618" s="188" t="s">
        <v>688</v>
      </c>
      <c r="D618" s="173" t="s">
        <v>281</v>
      </c>
      <c r="E618" s="174">
        <v>18.899999999999999</v>
      </c>
      <c r="F618" s="175"/>
      <c r="G618" s="176">
        <f>ROUND(E618*F618,2)</f>
        <v>0</v>
      </c>
      <c r="H618" s="175"/>
      <c r="I618" s="176">
        <f>ROUND(E618*H618,2)</f>
        <v>0</v>
      </c>
      <c r="J618" s="175"/>
      <c r="K618" s="176">
        <f>ROUND(E618*J618,2)</f>
        <v>0</v>
      </c>
      <c r="L618" s="176">
        <v>21</v>
      </c>
      <c r="M618" s="176">
        <f>G618*(1+L618/100)</f>
        <v>0</v>
      </c>
      <c r="N618" s="176">
        <v>3.2000000000000003E-4</v>
      </c>
      <c r="O618" s="176">
        <f>ROUND(E618*N618,2)</f>
        <v>0.01</v>
      </c>
      <c r="P618" s="176">
        <v>0</v>
      </c>
      <c r="Q618" s="176">
        <f>ROUND(E618*P618,2)</f>
        <v>0</v>
      </c>
      <c r="R618" s="176" t="s">
        <v>684</v>
      </c>
      <c r="S618" s="176" t="s">
        <v>160</v>
      </c>
      <c r="T618" s="177" t="s">
        <v>160</v>
      </c>
      <c r="U618" s="157">
        <v>0.11</v>
      </c>
      <c r="V618" s="157">
        <f>ROUND(E618*U618,2)</f>
        <v>2.08</v>
      </c>
      <c r="W618" s="157"/>
      <c r="X618" s="157" t="s">
        <v>170</v>
      </c>
      <c r="Y618" s="148"/>
      <c r="Z618" s="148"/>
      <c r="AA618" s="148"/>
      <c r="AB618" s="148"/>
      <c r="AC618" s="148"/>
      <c r="AD618" s="148"/>
      <c r="AE618" s="148"/>
      <c r="AF618" s="148"/>
      <c r="AG618" s="148" t="s">
        <v>171</v>
      </c>
      <c r="AH618" s="148"/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 x14ac:dyDescent="0.2">
      <c r="A619" s="155"/>
      <c r="B619" s="156"/>
      <c r="C619" s="189" t="s">
        <v>244</v>
      </c>
      <c r="D619" s="158"/>
      <c r="E619" s="159"/>
      <c r="F619" s="157"/>
      <c r="G619" s="157"/>
      <c r="H619" s="157"/>
      <c r="I619" s="157"/>
      <c r="J619" s="157"/>
      <c r="K619" s="157"/>
      <c r="L619" s="157"/>
      <c r="M619" s="157"/>
      <c r="N619" s="157"/>
      <c r="O619" s="157"/>
      <c r="P619" s="157"/>
      <c r="Q619" s="157"/>
      <c r="R619" s="157"/>
      <c r="S619" s="157"/>
      <c r="T619" s="157"/>
      <c r="U619" s="157"/>
      <c r="V619" s="157"/>
      <c r="W619" s="157"/>
      <c r="X619" s="157"/>
      <c r="Y619" s="148"/>
      <c r="Z619" s="148"/>
      <c r="AA619" s="148"/>
      <c r="AB619" s="148"/>
      <c r="AC619" s="148"/>
      <c r="AD619" s="148"/>
      <c r="AE619" s="148"/>
      <c r="AF619" s="148"/>
      <c r="AG619" s="148" t="s">
        <v>164</v>
      </c>
      <c r="AH619" s="148">
        <v>0</v>
      </c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1" x14ac:dyDescent="0.2">
      <c r="A620" s="155"/>
      <c r="B620" s="156"/>
      <c r="C620" s="189" t="s">
        <v>481</v>
      </c>
      <c r="D620" s="158"/>
      <c r="E620" s="159"/>
      <c r="F620" s="157"/>
      <c r="G620" s="157"/>
      <c r="H620" s="157"/>
      <c r="I620" s="157"/>
      <c r="J620" s="157"/>
      <c r="K620" s="157"/>
      <c r="L620" s="157"/>
      <c r="M620" s="157"/>
      <c r="N620" s="157"/>
      <c r="O620" s="157"/>
      <c r="P620" s="157"/>
      <c r="Q620" s="157"/>
      <c r="R620" s="157"/>
      <c r="S620" s="157"/>
      <c r="T620" s="157"/>
      <c r="U620" s="157"/>
      <c r="V620" s="157"/>
      <c r="W620" s="157"/>
      <c r="X620" s="157"/>
      <c r="Y620" s="148"/>
      <c r="Z620" s="148"/>
      <c r="AA620" s="148"/>
      <c r="AB620" s="148"/>
      <c r="AC620" s="148"/>
      <c r="AD620" s="148"/>
      <c r="AE620" s="148"/>
      <c r="AF620" s="148"/>
      <c r="AG620" s="148" t="s">
        <v>164</v>
      </c>
      <c r="AH620" s="148">
        <v>0</v>
      </c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outlineLevel="1" x14ac:dyDescent="0.2">
      <c r="A621" s="155"/>
      <c r="B621" s="156"/>
      <c r="C621" s="189" t="s">
        <v>686</v>
      </c>
      <c r="D621" s="158"/>
      <c r="E621" s="159"/>
      <c r="F621" s="157"/>
      <c r="G621" s="157"/>
      <c r="H621" s="157"/>
      <c r="I621" s="157"/>
      <c r="J621" s="157"/>
      <c r="K621" s="157"/>
      <c r="L621" s="157"/>
      <c r="M621" s="157"/>
      <c r="N621" s="157"/>
      <c r="O621" s="157"/>
      <c r="P621" s="157"/>
      <c r="Q621" s="157"/>
      <c r="R621" s="157"/>
      <c r="S621" s="157"/>
      <c r="T621" s="157"/>
      <c r="U621" s="157"/>
      <c r="V621" s="157"/>
      <c r="W621" s="157"/>
      <c r="X621" s="157"/>
      <c r="Y621" s="148"/>
      <c r="Z621" s="148"/>
      <c r="AA621" s="148"/>
      <c r="AB621" s="148"/>
      <c r="AC621" s="148"/>
      <c r="AD621" s="148"/>
      <c r="AE621" s="148"/>
      <c r="AF621" s="148"/>
      <c r="AG621" s="148" t="s">
        <v>164</v>
      </c>
      <c r="AH621" s="148">
        <v>0</v>
      </c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1" x14ac:dyDescent="0.2">
      <c r="A622" s="155"/>
      <c r="B622" s="156"/>
      <c r="C622" s="189" t="s">
        <v>689</v>
      </c>
      <c r="D622" s="158"/>
      <c r="E622" s="159">
        <v>10.5</v>
      </c>
      <c r="F622" s="157"/>
      <c r="G622" s="157"/>
      <c r="H622" s="157"/>
      <c r="I622" s="157"/>
      <c r="J622" s="157"/>
      <c r="K622" s="157"/>
      <c r="L622" s="157"/>
      <c r="M622" s="157"/>
      <c r="N622" s="157"/>
      <c r="O622" s="157"/>
      <c r="P622" s="157"/>
      <c r="Q622" s="157"/>
      <c r="R622" s="157"/>
      <c r="S622" s="157"/>
      <c r="T622" s="157"/>
      <c r="U622" s="157"/>
      <c r="V622" s="157"/>
      <c r="W622" s="157"/>
      <c r="X622" s="157"/>
      <c r="Y622" s="148"/>
      <c r="Z622" s="148"/>
      <c r="AA622" s="148"/>
      <c r="AB622" s="148"/>
      <c r="AC622" s="148"/>
      <c r="AD622" s="148"/>
      <c r="AE622" s="148"/>
      <c r="AF622" s="148"/>
      <c r="AG622" s="148" t="s">
        <v>164</v>
      </c>
      <c r="AH622" s="148">
        <v>0</v>
      </c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 x14ac:dyDescent="0.2">
      <c r="A623" s="155"/>
      <c r="B623" s="156"/>
      <c r="C623" s="189" t="s">
        <v>690</v>
      </c>
      <c r="D623" s="158"/>
      <c r="E623" s="159">
        <v>8.4</v>
      </c>
      <c r="F623" s="157"/>
      <c r="G623" s="157"/>
      <c r="H623" s="157"/>
      <c r="I623" s="157"/>
      <c r="J623" s="157"/>
      <c r="K623" s="157"/>
      <c r="L623" s="157"/>
      <c r="M623" s="157"/>
      <c r="N623" s="157"/>
      <c r="O623" s="157"/>
      <c r="P623" s="157"/>
      <c r="Q623" s="157"/>
      <c r="R623" s="157"/>
      <c r="S623" s="157"/>
      <c r="T623" s="157"/>
      <c r="U623" s="157"/>
      <c r="V623" s="157"/>
      <c r="W623" s="157"/>
      <c r="X623" s="157"/>
      <c r="Y623" s="148"/>
      <c r="Z623" s="148"/>
      <c r="AA623" s="148"/>
      <c r="AB623" s="148"/>
      <c r="AC623" s="148"/>
      <c r="AD623" s="148"/>
      <c r="AE623" s="148"/>
      <c r="AF623" s="148"/>
      <c r="AG623" s="148" t="s">
        <v>164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1" x14ac:dyDescent="0.2">
      <c r="A624" s="171">
        <v>70</v>
      </c>
      <c r="B624" s="172" t="s">
        <v>691</v>
      </c>
      <c r="C624" s="188" t="s">
        <v>692</v>
      </c>
      <c r="D624" s="173" t="s">
        <v>226</v>
      </c>
      <c r="E624" s="174">
        <v>7.1169999999999997E-2</v>
      </c>
      <c r="F624" s="175"/>
      <c r="G624" s="176">
        <f>ROUND(E624*F624,2)</f>
        <v>0</v>
      </c>
      <c r="H624" s="175"/>
      <c r="I624" s="176">
        <f>ROUND(E624*H624,2)</f>
        <v>0</v>
      </c>
      <c r="J624" s="175"/>
      <c r="K624" s="176">
        <f>ROUND(E624*J624,2)</f>
        <v>0</v>
      </c>
      <c r="L624" s="176">
        <v>21</v>
      </c>
      <c r="M624" s="176">
        <f>G624*(1+L624/100)</f>
        <v>0</v>
      </c>
      <c r="N624" s="176">
        <v>0</v>
      </c>
      <c r="O624" s="176">
        <f>ROUND(E624*N624,2)</f>
        <v>0</v>
      </c>
      <c r="P624" s="176">
        <v>0</v>
      </c>
      <c r="Q624" s="176">
        <f>ROUND(E624*P624,2)</f>
        <v>0</v>
      </c>
      <c r="R624" s="176" t="s">
        <v>684</v>
      </c>
      <c r="S624" s="176" t="s">
        <v>160</v>
      </c>
      <c r="T624" s="177" t="s">
        <v>160</v>
      </c>
      <c r="U624" s="157">
        <v>1.57</v>
      </c>
      <c r="V624" s="157">
        <f>ROUND(E624*U624,2)</f>
        <v>0.11</v>
      </c>
      <c r="W624" s="157"/>
      <c r="X624" s="157" t="s">
        <v>679</v>
      </c>
      <c r="Y624" s="148"/>
      <c r="Z624" s="148"/>
      <c r="AA624" s="148"/>
      <c r="AB624" s="148"/>
      <c r="AC624" s="148"/>
      <c r="AD624" s="148"/>
      <c r="AE624" s="148"/>
      <c r="AF624" s="148"/>
      <c r="AG624" s="148" t="s">
        <v>680</v>
      </c>
      <c r="AH624" s="148"/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1" x14ac:dyDescent="0.2">
      <c r="A625" s="155"/>
      <c r="B625" s="156"/>
      <c r="C625" s="255" t="s">
        <v>693</v>
      </c>
      <c r="D625" s="256"/>
      <c r="E625" s="256"/>
      <c r="F625" s="256"/>
      <c r="G625" s="256"/>
      <c r="H625" s="157"/>
      <c r="I625" s="157"/>
      <c r="J625" s="157"/>
      <c r="K625" s="157"/>
      <c r="L625" s="157"/>
      <c r="M625" s="157"/>
      <c r="N625" s="157"/>
      <c r="O625" s="157"/>
      <c r="P625" s="157"/>
      <c r="Q625" s="157"/>
      <c r="R625" s="157"/>
      <c r="S625" s="157"/>
      <c r="T625" s="157"/>
      <c r="U625" s="157"/>
      <c r="V625" s="157"/>
      <c r="W625" s="157"/>
      <c r="X625" s="157"/>
      <c r="Y625" s="148"/>
      <c r="Z625" s="148"/>
      <c r="AA625" s="148"/>
      <c r="AB625" s="148"/>
      <c r="AC625" s="148"/>
      <c r="AD625" s="148"/>
      <c r="AE625" s="148"/>
      <c r="AF625" s="148"/>
      <c r="AG625" s="148" t="s">
        <v>192</v>
      </c>
      <c r="AH625" s="148"/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x14ac:dyDescent="0.2">
      <c r="A626" s="165" t="s">
        <v>154</v>
      </c>
      <c r="B626" s="166" t="s">
        <v>95</v>
      </c>
      <c r="C626" s="187" t="s">
        <v>96</v>
      </c>
      <c r="D626" s="167"/>
      <c r="E626" s="168"/>
      <c r="F626" s="169"/>
      <c r="G626" s="169">
        <f>SUMIF(AG627:AG706,"&lt;&gt;NOR",G627:G706)</f>
        <v>0</v>
      </c>
      <c r="H626" s="169"/>
      <c r="I626" s="169">
        <f>SUM(I627:I706)</f>
        <v>0</v>
      </c>
      <c r="J626" s="169"/>
      <c r="K626" s="169">
        <f>SUM(K627:K706)</f>
        <v>0</v>
      </c>
      <c r="L626" s="169"/>
      <c r="M626" s="169">
        <f>SUM(M627:M706)</f>
        <v>0</v>
      </c>
      <c r="N626" s="169"/>
      <c r="O626" s="169">
        <f>SUM(O627:O706)</f>
        <v>1.19</v>
      </c>
      <c r="P626" s="169"/>
      <c r="Q626" s="169">
        <f>SUM(Q627:Q706)</f>
        <v>0</v>
      </c>
      <c r="R626" s="169"/>
      <c r="S626" s="169"/>
      <c r="T626" s="170"/>
      <c r="U626" s="164"/>
      <c r="V626" s="164">
        <f>SUM(V627:V706)</f>
        <v>86.789999999999992</v>
      </c>
      <c r="W626" s="164"/>
      <c r="X626" s="164"/>
      <c r="AG626" t="s">
        <v>155</v>
      </c>
    </row>
    <row r="627" spans="1:60" outlineLevel="1" x14ac:dyDescent="0.2">
      <c r="A627" s="171">
        <v>71</v>
      </c>
      <c r="B627" s="172" t="s">
        <v>694</v>
      </c>
      <c r="C627" s="188" t="s">
        <v>695</v>
      </c>
      <c r="D627" s="173" t="s">
        <v>158</v>
      </c>
      <c r="E627" s="174">
        <v>184.16825</v>
      </c>
      <c r="F627" s="175"/>
      <c r="G627" s="176">
        <f>ROUND(E627*F627,2)</f>
        <v>0</v>
      </c>
      <c r="H627" s="175"/>
      <c r="I627" s="176">
        <f>ROUND(E627*H627,2)</f>
        <v>0</v>
      </c>
      <c r="J627" s="175"/>
      <c r="K627" s="176">
        <f>ROUND(E627*J627,2)</f>
        <v>0</v>
      </c>
      <c r="L627" s="176">
        <v>21</v>
      </c>
      <c r="M627" s="176">
        <f>G627*(1+L627/100)</f>
        <v>0</v>
      </c>
      <c r="N627" s="176">
        <v>5.2999999999999998E-4</v>
      </c>
      <c r="O627" s="176">
        <f>ROUND(E627*N627,2)</f>
        <v>0.1</v>
      </c>
      <c r="P627" s="176">
        <v>0</v>
      </c>
      <c r="Q627" s="176">
        <f>ROUND(E627*P627,2)</f>
        <v>0</v>
      </c>
      <c r="R627" s="176" t="s">
        <v>696</v>
      </c>
      <c r="S627" s="176" t="s">
        <v>160</v>
      </c>
      <c r="T627" s="177" t="s">
        <v>160</v>
      </c>
      <c r="U627" s="157">
        <v>0.23</v>
      </c>
      <c r="V627" s="157">
        <f>ROUND(E627*U627,2)</f>
        <v>42.36</v>
      </c>
      <c r="W627" s="157"/>
      <c r="X627" s="157" t="s">
        <v>170</v>
      </c>
      <c r="Y627" s="148"/>
      <c r="Z627" s="148"/>
      <c r="AA627" s="148"/>
      <c r="AB627" s="148"/>
      <c r="AC627" s="148"/>
      <c r="AD627" s="148"/>
      <c r="AE627" s="148"/>
      <c r="AF627" s="148"/>
      <c r="AG627" s="148" t="s">
        <v>171</v>
      </c>
      <c r="AH627" s="148"/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1" x14ac:dyDescent="0.2">
      <c r="A628" s="155"/>
      <c r="B628" s="156"/>
      <c r="C628" s="189" t="s">
        <v>186</v>
      </c>
      <c r="D628" s="158"/>
      <c r="E628" s="159"/>
      <c r="F628" s="157"/>
      <c r="G628" s="157"/>
      <c r="H628" s="157"/>
      <c r="I628" s="157"/>
      <c r="J628" s="157"/>
      <c r="K628" s="157"/>
      <c r="L628" s="157"/>
      <c r="M628" s="157"/>
      <c r="N628" s="157"/>
      <c r="O628" s="157"/>
      <c r="P628" s="157"/>
      <c r="Q628" s="157"/>
      <c r="R628" s="157"/>
      <c r="S628" s="157"/>
      <c r="T628" s="157"/>
      <c r="U628" s="157"/>
      <c r="V628" s="157"/>
      <c r="W628" s="157"/>
      <c r="X628" s="157"/>
      <c r="Y628" s="148"/>
      <c r="Z628" s="148"/>
      <c r="AA628" s="148"/>
      <c r="AB628" s="148"/>
      <c r="AC628" s="148"/>
      <c r="AD628" s="148"/>
      <c r="AE628" s="148"/>
      <c r="AF628" s="148"/>
      <c r="AG628" s="148" t="s">
        <v>164</v>
      </c>
      <c r="AH628" s="148">
        <v>0</v>
      </c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1" x14ac:dyDescent="0.2">
      <c r="A629" s="155"/>
      <c r="B629" s="156"/>
      <c r="C629" s="189" t="s">
        <v>193</v>
      </c>
      <c r="D629" s="158"/>
      <c r="E629" s="159"/>
      <c r="F629" s="157"/>
      <c r="G629" s="157"/>
      <c r="H629" s="157"/>
      <c r="I629" s="157"/>
      <c r="J629" s="157"/>
      <c r="K629" s="157"/>
      <c r="L629" s="157"/>
      <c r="M629" s="157"/>
      <c r="N629" s="157"/>
      <c r="O629" s="157"/>
      <c r="P629" s="157"/>
      <c r="Q629" s="157"/>
      <c r="R629" s="157"/>
      <c r="S629" s="157"/>
      <c r="T629" s="157"/>
      <c r="U629" s="157"/>
      <c r="V629" s="157"/>
      <c r="W629" s="157"/>
      <c r="X629" s="157"/>
      <c r="Y629" s="148"/>
      <c r="Z629" s="148"/>
      <c r="AA629" s="148"/>
      <c r="AB629" s="148"/>
      <c r="AC629" s="148"/>
      <c r="AD629" s="148"/>
      <c r="AE629" s="148"/>
      <c r="AF629" s="148"/>
      <c r="AG629" s="148" t="s">
        <v>164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1" x14ac:dyDescent="0.2">
      <c r="A630" s="155"/>
      <c r="B630" s="156"/>
      <c r="C630" s="189" t="s">
        <v>194</v>
      </c>
      <c r="D630" s="158"/>
      <c r="E630" s="159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48"/>
      <c r="Z630" s="148"/>
      <c r="AA630" s="148"/>
      <c r="AB630" s="148"/>
      <c r="AC630" s="148"/>
      <c r="AD630" s="148"/>
      <c r="AE630" s="148"/>
      <c r="AF630" s="148"/>
      <c r="AG630" s="148" t="s">
        <v>164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 x14ac:dyDescent="0.2">
      <c r="A631" s="155"/>
      <c r="B631" s="156"/>
      <c r="C631" s="189" t="s">
        <v>195</v>
      </c>
      <c r="D631" s="158"/>
      <c r="E631" s="159"/>
      <c r="F631" s="157"/>
      <c r="G631" s="157"/>
      <c r="H631" s="157"/>
      <c r="I631" s="157"/>
      <c r="J631" s="157"/>
      <c r="K631" s="157"/>
      <c r="L631" s="157"/>
      <c r="M631" s="157"/>
      <c r="N631" s="157"/>
      <c r="O631" s="157"/>
      <c r="P631" s="157"/>
      <c r="Q631" s="157"/>
      <c r="R631" s="157"/>
      <c r="S631" s="157"/>
      <c r="T631" s="157"/>
      <c r="U631" s="157"/>
      <c r="V631" s="157"/>
      <c r="W631" s="157"/>
      <c r="X631" s="157"/>
      <c r="Y631" s="148"/>
      <c r="Z631" s="148"/>
      <c r="AA631" s="148"/>
      <c r="AB631" s="148"/>
      <c r="AC631" s="148"/>
      <c r="AD631" s="148"/>
      <c r="AE631" s="148"/>
      <c r="AF631" s="148"/>
      <c r="AG631" s="148" t="s">
        <v>164</v>
      </c>
      <c r="AH631" s="148">
        <v>0</v>
      </c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1" x14ac:dyDescent="0.2">
      <c r="A632" s="155"/>
      <c r="B632" s="156"/>
      <c r="C632" s="189" t="s">
        <v>172</v>
      </c>
      <c r="D632" s="158"/>
      <c r="E632" s="159"/>
      <c r="F632" s="157"/>
      <c r="G632" s="157"/>
      <c r="H632" s="157"/>
      <c r="I632" s="157"/>
      <c r="J632" s="157"/>
      <c r="K632" s="157"/>
      <c r="L632" s="157"/>
      <c r="M632" s="157"/>
      <c r="N632" s="157"/>
      <c r="O632" s="157"/>
      <c r="P632" s="157"/>
      <c r="Q632" s="157"/>
      <c r="R632" s="157"/>
      <c r="S632" s="157"/>
      <c r="T632" s="157"/>
      <c r="U632" s="157"/>
      <c r="V632" s="157"/>
      <c r="W632" s="157"/>
      <c r="X632" s="157"/>
      <c r="Y632" s="148"/>
      <c r="Z632" s="148"/>
      <c r="AA632" s="148"/>
      <c r="AB632" s="148"/>
      <c r="AC632" s="148"/>
      <c r="AD632" s="148"/>
      <c r="AE632" s="148"/>
      <c r="AF632" s="148"/>
      <c r="AG632" s="148" t="s">
        <v>164</v>
      </c>
      <c r="AH632" s="148">
        <v>0</v>
      </c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1" x14ac:dyDescent="0.2">
      <c r="A633" s="155"/>
      <c r="B633" s="156"/>
      <c r="C633" s="189" t="s">
        <v>196</v>
      </c>
      <c r="D633" s="158"/>
      <c r="E633" s="159"/>
      <c r="F633" s="157"/>
      <c r="G633" s="157"/>
      <c r="H633" s="157"/>
      <c r="I633" s="157"/>
      <c r="J633" s="157"/>
      <c r="K633" s="157"/>
      <c r="L633" s="157"/>
      <c r="M633" s="157"/>
      <c r="N633" s="157"/>
      <c r="O633" s="157"/>
      <c r="P633" s="157"/>
      <c r="Q633" s="157"/>
      <c r="R633" s="157"/>
      <c r="S633" s="157"/>
      <c r="T633" s="157"/>
      <c r="U633" s="157"/>
      <c r="V633" s="157"/>
      <c r="W633" s="157"/>
      <c r="X633" s="157"/>
      <c r="Y633" s="148"/>
      <c r="Z633" s="148"/>
      <c r="AA633" s="148"/>
      <c r="AB633" s="148"/>
      <c r="AC633" s="148"/>
      <c r="AD633" s="148"/>
      <c r="AE633" s="148"/>
      <c r="AF633" s="148"/>
      <c r="AG633" s="148" t="s">
        <v>164</v>
      </c>
      <c r="AH633" s="148">
        <v>0</v>
      </c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1" x14ac:dyDescent="0.2">
      <c r="A634" s="155"/>
      <c r="B634" s="156"/>
      <c r="C634" s="189" t="s">
        <v>197</v>
      </c>
      <c r="D634" s="158"/>
      <c r="E634" s="159"/>
      <c r="F634" s="157"/>
      <c r="G634" s="157"/>
      <c r="H634" s="157"/>
      <c r="I634" s="157"/>
      <c r="J634" s="157"/>
      <c r="K634" s="157"/>
      <c r="L634" s="157"/>
      <c r="M634" s="157"/>
      <c r="N634" s="157"/>
      <c r="O634" s="157"/>
      <c r="P634" s="157"/>
      <c r="Q634" s="157"/>
      <c r="R634" s="157"/>
      <c r="S634" s="157"/>
      <c r="T634" s="157"/>
      <c r="U634" s="157"/>
      <c r="V634" s="157"/>
      <c r="W634" s="157"/>
      <c r="X634" s="157"/>
      <c r="Y634" s="148"/>
      <c r="Z634" s="148"/>
      <c r="AA634" s="148"/>
      <c r="AB634" s="148"/>
      <c r="AC634" s="148"/>
      <c r="AD634" s="148"/>
      <c r="AE634" s="148"/>
      <c r="AF634" s="148"/>
      <c r="AG634" s="148" t="s">
        <v>164</v>
      </c>
      <c r="AH634" s="148">
        <v>0</v>
      </c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1" x14ac:dyDescent="0.2">
      <c r="A635" s="155"/>
      <c r="B635" s="156"/>
      <c r="C635" s="189" t="s">
        <v>198</v>
      </c>
      <c r="D635" s="158"/>
      <c r="E635" s="159"/>
      <c r="F635" s="157"/>
      <c r="G635" s="157"/>
      <c r="H635" s="157"/>
      <c r="I635" s="157"/>
      <c r="J635" s="157"/>
      <c r="K635" s="157"/>
      <c r="L635" s="157"/>
      <c r="M635" s="157"/>
      <c r="N635" s="157"/>
      <c r="O635" s="157"/>
      <c r="P635" s="157"/>
      <c r="Q635" s="157"/>
      <c r="R635" s="157"/>
      <c r="S635" s="157"/>
      <c r="T635" s="157"/>
      <c r="U635" s="157"/>
      <c r="V635" s="157"/>
      <c r="W635" s="157"/>
      <c r="X635" s="157"/>
      <c r="Y635" s="148"/>
      <c r="Z635" s="148"/>
      <c r="AA635" s="148"/>
      <c r="AB635" s="148"/>
      <c r="AC635" s="148"/>
      <c r="AD635" s="148"/>
      <c r="AE635" s="148"/>
      <c r="AF635" s="148"/>
      <c r="AG635" s="148" t="s">
        <v>164</v>
      </c>
      <c r="AH635" s="148">
        <v>0</v>
      </c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1" x14ac:dyDescent="0.2">
      <c r="A636" s="155"/>
      <c r="B636" s="156"/>
      <c r="C636" s="189" t="s">
        <v>199</v>
      </c>
      <c r="D636" s="158"/>
      <c r="E636" s="159"/>
      <c r="F636" s="157"/>
      <c r="G636" s="157"/>
      <c r="H636" s="157"/>
      <c r="I636" s="157"/>
      <c r="J636" s="157"/>
      <c r="K636" s="157"/>
      <c r="L636" s="157"/>
      <c r="M636" s="157"/>
      <c r="N636" s="157"/>
      <c r="O636" s="157"/>
      <c r="P636" s="157"/>
      <c r="Q636" s="157"/>
      <c r="R636" s="157"/>
      <c r="S636" s="157"/>
      <c r="T636" s="157"/>
      <c r="U636" s="157"/>
      <c r="V636" s="157"/>
      <c r="W636" s="157"/>
      <c r="X636" s="157"/>
      <c r="Y636" s="148"/>
      <c r="Z636" s="148"/>
      <c r="AA636" s="148"/>
      <c r="AB636" s="148"/>
      <c r="AC636" s="148"/>
      <c r="AD636" s="148"/>
      <c r="AE636" s="148"/>
      <c r="AF636" s="148"/>
      <c r="AG636" s="148" t="s">
        <v>164</v>
      </c>
      <c r="AH636" s="148">
        <v>0</v>
      </c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outlineLevel="1" x14ac:dyDescent="0.2">
      <c r="A637" s="155"/>
      <c r="B637" s="156"/>
      <c r="C637" s="189" t="s">
        <v>200</v>
      </c>
      <c r="D637" s="158"/>
      <c r="E637" s="159"/>
      <c r="F637" s="157"/>
      <c r="G637" s="157"/>
      <c r="H637" s="157"/>
      <c r="I637" s="157"/>
      <c r="J637" s="157"/>
      <c r="K637" s="157"/>
      <c r="L637" s="157"/>
      <c r="M637" s="157"/>
      <c r="N637" s="157"/>
      <c r="O637" s="157"/>
      <c r="P637" s="157"/>
      <c r="Q637" s="157"/>
      <c r="R637" s="157"/>
      <c r="S637" s="157"/>
      <c r="T637" s="157"/>
      <c r="U637" s="157"/>
      <c r="V637" s="157"/>
      <c r="W637" s="157"/>
      <c r="X637" s="157"/>
      <c r="Y637" s="148"/>
      <c r="Z637" s="148"/>
      <c r="AA637" s="148"/>
      <c r="AB637" s="148"/>
      <c r="AC637" s="148"/>
      <c r="AD637" s="148"/>
      <c r="AE637" s="148"/>
      <c r="AF637" s="148"/>
      <c r="AG637" s="148" t="s">
        <v>164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1" x14ac:dyDescent="0.2">
      <c r="A638" s="155"/>
      <c r="B638" s="156"/>
      <c r="C638" s="189" t="s">
        <v>697</v>
      </c>
      <c r="D638" s="158"/>
      <c r="E638" s="159"/>
      <c r="F638" s="157"/>
      <c r="G638" s="157"/>
      <c r="H638" s="157"/>
      <c r="I638" s="157"/>
      <c r="J638" s="157"/>
      <c r="K638" s="157"/>
      <c r="L638" s="157"/>
      <c r="M638" s="157"/>
      <c r="N638" s="157"/>
      <c r="O638" s="157"/>
      <c r="P638" s="157"/>
      <c r="Q638" s="157"/>
      <c r="R638" s="157"/>
      <c r="S638" s="157"/>
      <c r="T638" s="157"/>
      <c r="U638" s="157"/>
      <c r="V638" s="157"/>
      <c r="W638" s="157"/>
      <c r="X638" s="157"/>
      <c r="Y638" s="148"/>
      <c r="Z638" s="148"/>
      <c r="AA638" s="148"/>
      <c r="AB638" s="148"/>
      <c r="AC638" s="148"/>
      <c r="AD638" s="148"/>
      <c r="AE638" s="148"/>
      <c r="AF638" s="148"/>
      <c r="AG638" s="148" t="s">
        <v>164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 x14ac:dyDescent="0.2">
      <c r="A639" s="155"/>
      <c r="B639" s="156"/>
      <c r="C639" s="189" t="s">
        <v>203</v>
      </c>
      <c r="D639" s="158"/>
      <c r="E639" s="159">
        <v>38.143999999999998</v>
      </c>
      <c r="F639" s="157"/>
      <c r="G639" s="157"/>
      <c r="H639" s="157"/>
      <c r="I639" s="157"/>
      <c r="J639" s="157"/>
      <c r="K639" s="157"/>
      <c r="L639" s="157"/>
      <c r="M639" s="157"/>
      <c r="N639" s="157"/>
      <c r="O639" s="157"/>
      <c r="P639" s="157"/>
      <c r="Q639" s="157"/>
      <c r="R639" s="157"/>
      <c r="S639" s="157"/>
      <c r="T639" s="157"/>
      <c r="U639" s="157"/>
      <c r="V639" s="157"/>
      <c r="W639" s="157"/>
      <c r="X639" s="157"/>
      <c r="Y639" s="148"/>
      <c r="Z639" s="148"/>
      <c r="AA639" s="148"/>
      <c r="AB639" s="148"/>
      <c r="AC639" s="148"/>
      <c r="AD639" s="148"/>
      <c r="AE639" s="148"/>
      <c r="AF639" s="148"/>
      <c r="AG639" s="148" t="s">
        <v>164</v>
      </c>
      <c r="AH639" s="148">
        <v>0</v>
      </c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1" x14ac:dyDescent="0.2">
      <c r="A640" s="155"/>
      <c r="B640" s="156"/>
      <c r="C640" s="189" t="s">
        <v>204</v>
      </c>
      <c r="D640" s="158"/>
      <c r="E640" s="159">
        <v>71.855249999999998</v>
      </c>
      <c r="F640" s="157"/>
      <c r="G640" s="157"/>
      <c r="H640" s="157"/>
      <c r="I640" s="157"/>
      <c r="J640" s="157"/>
      <c r="K640" s="157"/>
      <c r="L640" s="157"/>
      <c r="M640" s="157"/>
      <c r="N640" s="157"/>
      <c r="O640" s="157"/>
      <c r="P640" s="157"/>
      <c r="Q640" s="157"/>
      <c r="R640" s="157"/>
      <c r="S640" s="157"/>
      <c r="T640" s="157"/>
      <c r="U640" s="157"/>
      <c r="V640" s="157"/>
      <c r="W640" s="157"/>
      <c r="X640" s="157"/>
      <c r="Y640" s="148"/>
      <c r="Z640" s="148"/>
      <c r="AA640" s="148"/>
      <c r="AB640" s="148"/>
      <c r="AC640" s="148"/>
      <c r="AD640" s="148"/>
      <c r="AE640" s="148"/>
      <c r="AF640" s="148"/>
      <c r="AG640" s="148" t="s">
        <v>164</v>
      </c>
      <c r="AH640" s="148">
        <v>0</v>
      </c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1" x14ac:dyDescent="0.2">
      <c r="A641" s="155"/>
      <c r="B641" s="156"/>
      <c r="C641" s="189" t="s">
        <v>205</v>
      </c>
      <c r="D641" s="158"/>
      <c r="E641" s="159">
        <v>38.143999999999998</v>
      </c>
      <c r="F641" s="157"/>
      <c r="G641" s="157"/>
      <c r="H641" s="157"/>
      <c r="I641" s="157"/>
      <c r="J641" s="157"/>
      <c r="K641" s="157"/>
      <c r="L641" s="157"/>
      <c r="M641" s="157"/>
      <c r="N641" s="157"/>
      <c r="O641" s="157"/>
      <c r="P641" s="157"/>
      <c r="Q641" s="157"/>
      <c r="R641" s="157"/>
      <c r="S641" s="157"/>
      <c r="T641" s="157"/>
      <c r="U641" s="157"/>
      <c r="V641" s="157"/>
      <c r="W641" s="157"/>
      <c r="X641" s="157"/>
      <c r="Y641" s="148"/>
      <c r="Z641" s="148"/>
      <c r="AA641" s="148"/>
      <c r="AB641" s="148"/>
      <c r="AC641" s="148"/>
      <c r="AD641" s="148"/>
      <c r="AE641" s="148"/>
      <c r="AF641" s="148"/>
      <c r="AG641" s="148" t="s">
        <v>164</v>
      </c>
      <c r="AH641" s="148">
        <v>0</v>
      </c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1" x14ac:dyDescent="0.2">
      <c r="A642" s="155"/>
      <c r="B642" s="156"/>
      <c r="C642" s="189" t="s">
        <v>206</v>
      </c>
      <c r="D642" s="158"/>
      <c r="E642" s="159">
        <v>77.16</v>
      </c>
      <c r="F642" s="157"/>
      <c r="G642" s="157"/>
      <c r="H642" s="157"/>
      <c r="I642" s="157"/>
      <c r="J642" s="157"/>
      <c r="K642" s="157"/>
      <c r="L642" s="157"/>
      <c r="M642" s="157"/>
      <c r="N642" s="157"/>
      <c r="O642" s="157"/>
      <c r="P642" s="157"/>
      <c r="Q642" s="157"/>
      <c r="R642" s="157"/>
      <c r="S642" s="157"/>
      <c r="T642" s="157"/>
      <c r="U642" s="157"/>
      <c r="V642" s="157"/>
      <c r="W642" s="157"/>
      <c r="X642" s="157"/>
      <c r="Y642" s="148"/>
      <c r="Z642" s="148"/>
      <c r="AA642" s="148"/>
      <c r="AB642" s="148"/>
      <c r="AC642" s="148"/>
      <c r="AD642" s="148"/>
      <c r="AE642" s="148"/>
      <c r="AF642" s="148"/>
      <c r="AG642" s="148" t="s">
        <v>164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ht="22.5" outlineLevel="1" x14ac:dyDescent="0.2">
      <c r="A643" s="155"/>
      <c r="B643" s="156"/>
      <c r="C643" s="189" t="s">
        <v>207</v>
      </c>
      <c r="D643" s="158"/>
      <c r="E643" s="159">
        <v>-22.945</v>
      </c>
      <c r="F643" s="157"/>
      <c r="G643" s="157"/>
      <c r="H643" s="157"/>
      <c r="I643" s="157"/>
      <c r="J643" s="157"/>
      <c r="K643" s="157"/>
      <c r="L643" s="157"/>
      <c r="M643" s="157"/>
      <c r="N643" s="157"/>
      <c r="O643" s="157"/>
      <c r="P643" s="157"/>
      <c r="Q643" s="157"/>
      <c r="R643" s="157"/>
      <c r="S643" s="157"/>
      <c r="T643" s="157"/>
      <c r="U643" s="157"/>
      <c r="V643" s="157"/>
      <c r="W643" s="157"/>
      <c r="X643" s="157"/>
      <c r="Y643" s="148"/>
      <c r="Z643" s="148"/>
      <c r="AA643" s="148"/>
      <c r="AB643" s="148"/>
      <c r="AC643" s="148"/>
      <c r="AD643" s="148"/>
      <c r="AE643" s="148"/>
      <c r="AF643" s="148"/>
      <c r="AG643" s="148" t="s">
        <v>164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1" x14ac:dyDescent="0.2">
      <c r="A644" s="155"/>
      <c r="B644" s="156"/>
      <c r="C644" s="189" t="s">
        <v>208</v>
      </c>
      <c r="D644" s="158"/>
      <c r="E644" s="159">
        <v>-35.840000000000003</v>
      </c>
      <c r="F644" s="157"/>
      <c r="G644" s="157"/>
      <c r="H644" s="157"/>
      <c r="I644" s="157"/>
      <c r="J644" s="157"/>
      <c r="K644" s="157"/>
      <c r="L644" s="157"/>
      <c r="M644" s="157"/>
      <c r="N644" s="157"/>
      <c r="O644" s="157"/>
      <c r="P644" s="157"/>
      <c r="Q644" s="157"/>
      <c r="R644" s="157"/>
      <c r="S644" s="157"/>
      <c r="T644" s="157"/>
      <c r="U644" s="157"/>
      <c r="V644" s="157"/>
      <c r="W644" s="157"/>
      <c r="X644" s="157"/>
      <c r="Y644" s="148"/>
      <c r="Z644" s="148"/>
      <c r="AA644" s="148"/>
      <c r="AB644" s="148"/>
      <c r="AC644" s="148"/>
      <c r="AD644" s="148"/>
      <c r="AE644" s="148"/>
      <c r="AF644" s="148"/>
      <c r="AG644" s="148" t="s">
        <v>164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1" x14ac:dyDescent="0.2">
      <c r="A645" s="155"/>
      <c r="B645" s="156"/>
      <c r="C645" s="191" t="s">
        <v>237</v>
      </c>
      <c r="D645" s="160"/>
      <c r="E645" s="161">
        <v>166.51824999999999</v>
      </c>
      <c r="F645" s="157"/>
      <c r="G645" s="157"/>
      <c r="H645" s="157"/>
      <c r="I645" s="157"/>
      <c r="J645" s="157"/>
      <c r="K645" s="157"/>
      <c r="L645" s="157"/>
      <c r="M645" s="157"/>
      <c r="N645" s="157"/>
      <c r="O645" s="157"/>
      <c r="P645" s="157"/>
      <c r="Q645" s="157"/>
      <c r="R645" s="157"/>
      <c r="S645" s="157"/>
      <c r="T645" s="157"/>
      <c r="U645" s="157"/>
      <c r="V645" s="157"/>
      <c r="W645" s="157"/>
      <c r="X645" s="157"/>
      <c r="Y645" s="148"/>
      <c r="Z645" s="148"/>
      <c r="AA645" s="148"/>
      <c r="AB645" s="148"/>
      <c r="AC645" s="148"/>
      <c r="AD645" s="148"/>
      <c r="AE645" s="148"/>
      <c r="AF645" s="148"/>
      <c r="AG645" s="148" t="s">
        <v>164</v>
      </c>
      <c r="AH645" s="148">
        <v>1</v>
      </c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ht="22.5" outlineLevel="1" x14ac:dyDescent="0.2">
      <c r="A646" s="155"/>
      <c r="B646" s="156"/>
      <c r="C646" s="189" t="s">
        <v>212</v>
      </c>
      <c r="D646" s="158"/>
      <c r="E646" s="159"/>
      <c r="F646" s="157"/>
      <c r="G646" s="157"/>
      <c r="H646" s="157"/>
      <c r="I646" s="157"/>
      <c r="J646" s="157"/>
      <c r="K646" s="157"/>
      <c r="L646" s="157"/>
      <c r="M646" s="157"/>
      <c r="N646" s="157"/>
      <c r="O646" s="157"/>
      <c r="P646" s="157"/>
      <c r="Q646" s="157"/>
      <c r="R646" s="157"/>
      <c r="S646" s="157"/>
      <c r="T646" s="157"/>
      <c r="U646" s="157"/>
      <c r="V646" s="157"/>
      <c r="W646" s="157"/>
      <c r="X646" s="157"/>
      <c r="Y646" s="148"/>
      <c r="Z646" s="148"/>
      <c r="AA646" s="148"/>
      <c r="AB646" s="148"/>
      <c r="AC646" s="148"/>
      <c r="AD646" s="148"/>
      <c r="AE646" s="148"/>
      <c r="AF646" s="148"/>
      <c r="AG646" s="148" t="s">
        <v>164</v>
      </c>
      <c r="AH646" s="148">
        <v>0</v>
      </c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1" x14ac:dyDescent="0.2">
      <c r="A647" s="155"/>
      <c r="B647" s="156"/>
      <c r="C647" s="189" t="s">
        <v>697</v>
      </c>
      <c r="D647" s="158"/>
      <c r="E647" s="159"/>
      <c r="F647" s="157"/>
      <c r="G647" s="157"/>
      <c r="H647" s="157"/>
      <c r="I647" s="157"/>
      <c r="J647" s="157"/>
      <c r="K647" s="157"/>
      <c r="L647" s="157"/>
      <c r="M647" s="157"/>
      <c r="N647" s="157"/>
      <c r="O647" s="157"/>
      <c r="P647" s="157"/>
      <c r="Q647" s="157"/>
      <c r="R647" s="157"/>
      <c r="S647" s="157"/>
      <c r="T647" s="157"/>
      <c r="U647" s="157"/>
      <c r="V647" s="157"/>
      <c r="W647" s="157"/>
      <c r="X647" s="157"/>
      <c r="Y647" s="148"/>
      <c r="Z647" s="148"/>
      <c r="AA647" s="148"/>
      <c r="AB647" s="148"/>
      <c r="AC647" s="148"/>
      <c r="AD647" s="148"/>
      <c r="AE647" s="148"/>
      <c r="AF647" s="148"/>
      <c r="AG647" s="148" t="s">
        <v>164</v>
      </c>
      <c r="AH647" s="148">
        <v>0</v>
      </c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1" x14ac:dyDescent="0.2">
      <c r="A648" s="155"/>
      <c r="B648" s="156"/>
      <c r="C648" s="189" t="s">
        <v>213</v>
      </c>
      <c r="D648" s="158"/>
      <c r="E648" s="159">
        <v>17.649999999999999</v>
      </c>
      <c r="F648" s="157"/>
      <c r="G648" s="157"/>
      <c r="H648" s="157"/>
      <c r="I648" s="157"/>
      <c r="J648" s="157"/>
      <c r="K648" s="157"/>
      <c r="L648" s="157"/>
      <c r="M648" s="157"/>
      <c r="N648" s="157"/>
      <c r="O648" s="157"/>
      <c r="P648" s="157"/>
      <c r="Q648" s="157"/>
      <c r="R648" s="157"/>
      <c r="S648" s="157"/>
      <c r="T648" s="157"/>
      <c r="U648" s="157"/>
      <c r="V648" s="157"/>
      <c r="W648" s="157"/>
      <c r="X648" s="157"/>
      <c r="Y648" s="148"/>
      <c r="Z648" s="148"/>
      <c r="AA648" s="148"/>
      <c r="AB648" s="148"/>
      <c r="AC648" s="148"/>
      <c r="AD648" s="148"/>
      <c r="AE648" s="148"/>
      <c r="AF648" s="148"/>
      <c r="AG648" s="148" t="s">
        <v>164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1" x14ac:dyDescent="0.2">
      <c r="A649" s="155"/>
      <c r="B649" s="156"/>
      <c r="C649" s="191" t="s">
        <v>237</v>
      </c>
      <c r="D649" s="160"/>
      <c r="E649" s="161">
        <v>17.649999999999999</v>
      </c>
      <c r="F649" s="157"/>
      <c r="G649" s="157"/>
      <c r="H649" s="157"/>
      <c r="I649" s="157"/>
      <c r="J649" s="157"/>
      <c r="K649" s="157"/>
      <c r="L649" s="157"/>
      <c r="M649" s="157"/>
      <c r="N649" s="157"/>
      <c r="O649" s="157"/>
      <c r="P649" s="157"/>
      <c r="Q649" s="157"/>
      <c r="R649" s="157"/>
      <c r="S649" s="157"/>
      <c r="T649" s="157"/>
      <c r="U649" s="157"/>
      <c r="V649" s="157"/>
      <c r="W649" s="157"/>
      <c r="X649" s="157"/>
      <c r="Y649" s="148"/>
      <c r="Z649" s="148"/>
      <c r="AA649" s="148"/>
      <c r="AB649" s="148"/>
      <c r="AC649" s="148"/>
      <c r="AD649" s="148"/>
      <c r="AE649" s="148"/>
      <c r="AF649" s="148"/>
      <c r="AG649" s="148" t="s">
        <v>164</v>
      </c>
      <c r="AH649" s="148">
        <v>1</v>
      </c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1" x14ac:dyDescent="0.2">
      <c r="A650" s="171">
        <v>72</v>
      </c>
      <c r="B650" s="172" t="s">
        <v>698</v>
      </c>
      <c r="C650" s="188" t="s">
        <v>699</v>
      </c>
      <c r="D650" s="173" t="s">
        <v>158</v>
      </c>
      <c r="E650" s="174">
        <v>184.16825</v>
      </c>
      <c r="F650" s="175"/>
      <c r="G650" s="176">
        <f>ROUND(E650*F650,2)</f>
        <v>0</v>
      </c>
      <c r="H650" s="175"/>
      <c r="I650" s="176">
        <f>ROUND(E650*H650,2)</f>
        <v>0</v>
      </c>
      <c r="J650" s="175"/>
      <c r="K650" s="176">
        <f>ROUND(E650*J650,2)</f>
        <v>0</v>
      </c>
      <c r="L650" s="176">
        <v>21</v>
      </c>
      <c r="M650" s="176">
        <f>G650*(1+L650/100)</f>
        <v>0</v>
      </c>
      <c r="N650" s="176">
        <v>2.3000000000000001E-4</v>
      </c>
      <c r="O650" s="176">
        <f>ROUND(E650*N650,2)</f>
        <v>0.04</v>
      </c>
      <c r="P650" s="176">
        <v>0</v>
      </c>
      <c r="Q650" s="176">
        <f>ROUND(E650*P650,2)</f>
        <v>0</v>
      </c>
      <c r="R650" s="176" t="s">
        <v>696</v>
      </c>
      <c r="S650" s="176" t="s">
        <v>160</v>
      </c>
      <c r="T650" s="177" t="s">
        <v>160</v>
      </c>
      <c r="U650" s="157">
        <v>0.18</v>
      </c>
      <c r="V650" s="157">
        <f>ROUND(E650*U650,2)</f>
        <v>33.15</v>
      </c>
      <c r="W650" s="157"/>
      <c r="X650" s="157" t="s">
        <v>170</v>
      </c>
      <c r="Y650" s="148"/>
      <c r="Z650" s="148"/>
      <c r="AA650" s="148"/>
      <c r="AB650" s="148"/>
      <c r="AC650" s="148"/>
      <c r="AD650" s="148"/>
      <c r="AE650" s="148"/>
      <c r="AF650" s="148"/>
      <c r="AG650" s="148" t="s">
        <v>171</v>
      </c>
      <c r="AH650" s="148"/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1" x14ac:dyDescent="0.2">
      <c r="A651" s="155"/>
      <c r="B651" s="156"/>
      <c r="C651" s="189" t="s">
        <v>186</v>
      </c>
      <c r="D651" s="158"/>
      <c r="E651" s="159"/>
      <c r="F651" s="157"/>
      <c r="G651" s="157"/>
      <c r="H651" s="157"/>
      <c r="I651" s="157"/>
      <c r="J651" s="157"/>
      <c r="K651" s="157"/>
      <c r="L651" s="157"/>
      <c r="M651" s="157"/>
      <c r="N651" s="157"/>
      <c r="O651" s="157"/>
      <c r="P651" s="157"/>
      <c r="Q651" s="157"/>
      <c r="R651" s="157"/>
      <c r="S651" s="157"/>
      <c r="T651" s="157"/>
      <c r="U651" s="157"/>
      <c r="V651" s="157"/>
      <c r="W651" s="157"/>
      <c r="X651" s="157"/>
      <c r="Y651" s="148"/>
      <c r="Z651" s="148"/>
      <c r="AA651" s="148"/>
      <c r="AB651" s="148"/>
      <c r="AC651" s="148"/>
      <c r="AD651" s="148"/>
      <c r="AE651" s="148"/>
      <c r="AF651" s="148"/>
      <c r="AG651" s="148" t="s">
        <v>164</v>
      </c>
      <c r="AH651" s="148">
        <v>0</v>
      </c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1" x14ac:dyDescent="0.2">
      <c r="A652" s="155"/>
      <c r="B652" s="156"/>
      <c r="C652" s="189" t="s">
        <v>193</v>
      </c>
      <c r="D652" s="158"/>
      <c r="E652" s="159"/>
      <c r="F652" s="157"/>
      <c r="G652" s="157"/>
      <c r="H652" s="157"/>
      <c r="I652" s="157"/>
      <c r="J652" s="157"/>
      <c r="K652" s="157"/>
      <c r="L652" s="157"/>
      <c r="M652" s="157"/>
      <c r="N652" s="157"/>
      <c r="O652" s="157"/>
      <c r="P652" s="157"/>
      <c r="Q652" s="157"/>
      <c r="R652" s="157"/>
      <c r="S652" s="157"/>
      <c r="T652" s="157"/>
      <c r="U652" s="157"/>
      <c r="V652" s="157"/>
      <c r="W652" s="157"/>
      <c r="X652" s="157"/>
      <c r="Y652" s="148"/>
      <c r="Z652" s="148"/>
      <c r="AA652" s="148"/>
      <c r="AB652" s="148"/>
      <c r="AC652" s="148"/>
      <c r="AD652" s="148"/>
      <c r="AE652" s="148"/>
      <c r="AF652" s="148"/>
      <c r="AG652" s="148" t="s">
        <v>164</v>
      </c>
      <c r="AH652" s="148">
        <v>0</v>
      </c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1" x14ac:dyDescent="0.2">
      <c r="A653" s="155"/>
      <c r="B653" s="156"/>
      <c r="C653" s="189" t="s">
        <v>194</v>
      </c>
      <c r="D653" s="158"/>
      <c r="E653" s="159"/>
      <c r="F653" s="157"/>
      <c r="G653" s="157"/>
      <c r="H653" s="157"/>
      <c r="I653" s="157"/>
      <c r="J653" s="157"/>
      <c r="K653" s="157"/>
      <c r="L653" s="157"/>
      <c r="M653" s="157"/>
      <c r="N653" s="157"/>
      <c r="O653" s="157"/>
      <c r="P653" s="157"/>
      <c r="Q653" s="157"/>
      <c r="R653" s="157"/>
      <c r="S653" s="157"/>
      <c r="T653" s="157"/>
      <c r="U653" s="157"/>
      <c r="V653" s="157"/>
      <c r="W653" s="157"/>
      <c r="X653" s="157"/>
      <c r="Y653" s="148"/>
      <c r="Z653" s="148"/>
      <c r="AA653" s="148"/>
      <c r="AB653" s="148"/>
      <c r="AC653" s="148"/>
      <c r="AD653" s="148"/>
      <c r="AE653" s="148"/>
      <c r="AF653" s="148"/>
      <c r="AG653" s="148" t="s">
        <v>164</v>
      </c>
      <c r="AH653" s="148">
        <v>0</v>
      </c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outlineLevel="1" x14ac:dyDescent="0.2">
      <c r="A654" s="155"/>
      <c r="B654" s="156"/>
      <c r="C654" s="189" t="s">
        <v>195</v>
      </c>
      <c r="D654" s="158"/>
      <c r="E654" s="159"/>
      <c r="F654" s="157"/>
      <c r="G654" s="157"/>
      <c r="H654" s="157"/>
      <c r="I654" s="157"/>
      <c r="J654" s="157"/>
      <c r="K654" s="157"/>
      <c r="L654" s="157"/>
      <c r="M654" s="157"/>
      <c r="N654" s="157"/>
      <c r="O654" s="157"/>
      <c r="P654" s="157"/>
      <c r="Q654" s="157"/>
      <c r="R654" s="157"/>
      <c r="S654" s="157"/>
      <c r="T654" s="157"/>
      <c r="U654" s="157"/>
      <c r="V654" s="157"/>
      <c r="W654" s="157"/>
      <c r="X654" s="157"/>
      <c r="Y654" s="148"/>
      <c r="Z654" s="148"/>
      <c r="AA654" s="148"/>
      <c r="AB654" s="148"/>
      <c r="AC654" s="148"/>
      <c r="AD654" s="148"/>
      <c r="AE654" s="148"/>
      <c r="AF654" s="148"/>
      <c r="AG654" s="148" t="s">
        <v>164</v>
      </c>
      <c r="AH654" s="148">
        <v>0</v>
      </c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 x14ac:dyDescent="0.2">
      <c r="A655" s="155"/>
      <c r="B655" s="156"/>
      <c r="C655" s="189" t="s">
        <v>172</v>
      </c>
      <c r="D655" s="158"/>
      <c r="E655" s="159"/>
      <c r="F655" s="157"/>
      <c r="G655" s="157"/>
      <c r="H655" s="157"/>
      <c r="I655" s="157"/>
      <c r="J655" s="157"/>
      <c r="K655" s="157"/>
      <c r="L655" s="157"/>
      <c r="M655" s="157"/>
      <c r="N655" s="157"/>
      <c r="O655" s="157"/>
      <c r="P655" s="157"/>
      <c r="Q655" s="157"/>
      <c r="R655" s="157"/>
      <c r="S655" s="157"/>
      <c r="T655" s="157"/>
      <c r="U655" s="157"/>
      <c r="V655" s="157"/>
      <c r="W655" s="157"/>
      <c r="X655" s="157"/>
      <c r="Y655" s="148"/>
      <c r="Z655" s="148"/>
      <c r="AA655" s="148"/>
      <c r="AB655" s="148"/>
      <c r="AC655" s="148"/>
      <c r="AD655" s="148"/>
      <c r="AE655" s="148"/>
      <c r="AF655" s="148"/>
      <c r="AG655" s="148" t="s">
        <v>164</v>
      </c>
      <c r="AH655" s="148">
        <v>0</v>
      </c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1" x14ac:dyDescent="0.2">
      <c r="A656" s="155"/>
      <c r="B656" s="156"/>
      <c r="C656" s="189" t="s">
        <v>196</v>
      </c>
      <c r="D656" s="158"/>
      <c r="E656" s="159"/>
      <c r="F656" s="157"/>
      <c r="G656" s="157"/>
      <c r="H656" s="157"/>
      <c r="I656" s="157"/>
      <c r="J656" s="157"/>
      <c r="K656" s="157"/>
      <c r="L656" s="157"/>
      <c r="M656" s="157"/>
      <c r="N656" s="157"/>
      <c r="O656" s="157"/>
      <c r="P656" s="157"/>
      <c r="Q656" s="157"/>
      <c r="R656" s="157"/>
      <c r="S656" s="157"/>
      <c r="T656" s="157"/>
      <c r="U656" s="157"/>
      <c r="V656" s="157"/>
      <c r="W656" s="157"/>
      <c r="X656" s="157"/>
      <c r="Y656" s="148"/>
      <c r="Z656" s="148"/>
      <c r="AA656" s="148"/>
      <c r="AB656" s="148"/>
      <c r="AC656" s="148"/>
      <c r="AD656" s="148"/>
      <c r="AE656" s="148"/>
      <c r="AF656" s="148"/>
      <c r="AG656" s="148" t="s">
        <v>164</v>
      </c>
      <c r="AH656" s="148">
        <v>0</v>
      </c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1" x14ac:dyDescent="0.2">
      <c r="A657" s="155"/>
      <c r="B657" s="156"/>
      <c r="C657" s="189" t="s">
        <v>197</v>
      </c>
      <c r="D657" s="158"/>
      <c r="E657" s="159"/>
      <c r="F657" s="157"/>
      <c r="G657" s="157"/>
      <c r="H657" s="157"/>
      <c r="I657" s="157"/>
      <c r="J657" s="157"/>
      <c r="K657" s="157"/>
      <c r="L657" s="157"/>
      <c r="M657" s="157"/>
      <c r="N657" s="157"/>
      <c r="O657" s="157"/>
      <c r="P657" s="157"/>
      <c r="Q657" s="157"/>
      <c r="R657" s="157"/>
      <c r="S657" s="157"/>
      <c r="T657" s="157"/>
      <c r="U657" s="157"/>
      <c r="V657" s="157"/>
      <c r="W657" s="157"/>
      <c r="X657" s="157"/>
      <c r="Y657" s="148"/>
      <c r="Z657" s="148"/>
      <c r="AA657" s="148"/>
      <c r="AB657" s="148"/>
      <c r="AC657" s="148"/>
      <c r="AD657" s="148"/>
      <c r="AE657" s="148"/>
      <c r="AF657" s="148"/>
      <c r="AG657" s="148" t="s">
        <v>164</v>
      </c>
      <c r="AH657" s="148">
        <v>0</v>
      </c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1" x14ac:dyDescent="0.2">
      <c r="A658" s="155"/>
      <c r="B658" s="156"/>
      <c r="C658" s="189" t="s">
        <v>198</v>
      </c>
      <c r="D658" s="158"/>
      <c r="E658" s="159"/>
      <c r="F658" s="157"/>
      <c r="G658" s="157"/>
      <c r="H658" s="157"/>
      <c r="I658" s="157"/>
      <c r="J658" s="157"/>
      <c r="K658" s="157"/>
      <c r="L658" s="157"/>
      <c r="M658" s="157"/>
      <c r="N658" s="157"/>
      <c r="O658" s="157"/>
      <c r="P658" s="157"/>
      <c r="Q658" s="157"/>
      <c r="R658" s="157"/>
      <c r="S658" s="157"/>
      <c r="T658" s="157"/>
      <c r="U658" s="157"/>
      <c r="V658" s="157"/>
      <c r="W658" s="157"/>
      <c r="X658" s="157"/>
      <c r="Y658" s="148"/>
      <c r="Z658" s="148"/>
      <c r="AA658" s="148"/>
      <c r="AB658" s="148"/>
      <c r="AC658" s="148"/>
      <c r="AD658" s="148"/>
      <c r="AE658" s="148"/>
      <c r="AF658" s="148"/>
      <c r="AG658" s="148" t="s">
        <v>164</v>
      </c>
      <c r="AH658" s="148">
        <v>0</v>
      </c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1" x14ac:dyDescent="0.2">
      <c r="A659" s="155"/>
      <c r="B659" s="156"/>
      <c r="C659" s="189" t="s">
        <v>199</v>
      </c>
      <c r="D659" s="158"/>
      <c r="E659" s="159"/>
      <c r="F659" s="157"/>
      <c r="G659" s="157"/>
      <c r="H659" s="157"/>
      <c r="I659" s="157"/>
      <c r="J659" s="157"/>
      <c r="K659" s="157"/>
      <c r="L659" s="157"/>
      <c r="M659" s="157"/>
      <c r="N659" s="157"/>
      <c r="O659" s="157"/>
      <c r="P659" s="157"/>
      <c r="Q659" s="157"/>
      <c r="R659" s="157"/>
      <c r="S659" s="157"/>
      <c r="T659" s="157"/>
      <c r="U659" s="157"/>
      <c r="V659" s="157"/>
      <c r="W659" s="157"/>
      <c r="X659" s="157"/>
      <c r="Y659" s="148"/>
      <c r="Z659" s="148"/>
      <c r="AA659" s="148"/>
      <c r="AB659" s="148"/>
      <c r="AC659" s="148"/>
      <c r="AD659" s="148"/>
      <c r="AE659" s="148"/>
      <c r="AF659" s="148"/>
      <c r="AG659" s="148" t="s">
        <v>164</v>
      </c>
      <c r="AH659" s="148">
        <v>0</v>
      </c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1" x14ac:dyDescent="0.2">
      <c r="A660" s="155"/>
      <c r="B660" s="156"/>
      <c r="C660" s="189" t="s">
        <v>200</v>
      </c>
      <c r="D660" s="158"/>
      <c r="E660" s="159"/>
      <c r="F660" s="157"/>
      <c r="G660" s="157"/>
      <c r="H660" s="157"/>
      <c r="I660" s="157"/>
      <c r="J660" s="157"/>
      <c r="K660" s="157"/>
      <c r="L660" s="157"/>
      <c r="M660" s="157"/>
      <c r="N660" s="157"/>
      <c r="O660" s="157"/>
      <c r="P660" s="157"/>
      <c r="Q660" s="157"/>
      <c r="R660" s="157"/>
      <c r="S660" s="157"/>
      <c r="T660" s="157"/>
      <c r="U660" s="157"/>
      <c r="V660" s="157"/>
      <c r="W660" s="157"/>
      <c r="X660" s="157"/>
      <c r="Y660" s="148"/>
      <c r="Z660" s="148"/>
      <c r="AA660" s="148"/>
      <c r="AB660" s="148"/>
      <c r="AC660" s="148"/>
      <c r="AD660" s="148"/>
      <c r="AE660" s="148"/>
      <c r="AF660" s="148"/>
      <c r="AG660" s="148" t="s">
        <v>164</v>
      </c>
      <c r="AH660" s="148">
        <v>0</v>
      </c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1" x14ac:dyDescent="0.2">
      <c r="A661" s="155"/>
      <c r="B661" s="156"/>
      <c r="C661" s="189" t="s">
        <v>700</v>
      </c>
      <c r="D661" s="158"/>
      <c r="E661" s="159"/>
      <c r="F661" s="157"/>
      <c r="G661" s="157"/>
      <c r="H661" s="157"/>
      <c r="I661" s="157"/>
      <c r="J661" s="157"/>
      <c r="K661" s="157"/>
      <c r="L661" s="157"/>
      <c r="M661" s="157"/>
      <c r="N661" s="157"/>
      <c r="O661" s="157"/>
      <c r="P661" s="157"/>
      <c r="Q661" s="157"/>
      <c r="R661" s="157"/>
      <c r="S661" s="157"/>
      <c r="T661" s="157"/>
      <c r="U661" s="157"/>
      <c r="V661" s="157"/>
      <c r="W661" s="157"/>
      <c r="X661" s="157"/>
      <c r="Y661" s="148"/>
      <c r="Z661" s="148"/>
      <c r="AA661" s="148"/>
      <c r="AB661" s="148"/>
      <c r="AC661" s="148"/>
      <c r="AD661" s="148"/>
      <c r="AE661" s="148"/>
      <c r="AF661" s="148"/>
      <c r="AG661" s="148" t="s">
        <v>164</v>
      </c>
      <c r="AH661" s="148">
        <v>0</v>
      </c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1" x14ac:dyDescent="0.2">
      <c r="A662" s="155"/>
      <c r="B662" s="156"/>
      <c r="C662" s="189" t="s">
        <v>701</v>
      </c>
      <c r="D662" s="158"/>
      <c r="E662" s="159"/>
      <c r="F662" s="157"/>
      <c r="G662" s="157"/>
      <c r="H662" s="157"/>
      <c r="I662" s="157"/>
      <c r="J662" s="157"/>
      <c r="K662" s="157"/>
      <c r="L662" s="157"/>
      <c r="M662" s="157"/>
      <c r="N662" s="157"/>
      <c r="O662" s="157"/>
      <c r="P662" s="157"/>
      <c r="Q662" s="157"/>
      <c r="R662" s="157"/>
      <c r="S662" s="157"/>
      <c r="T662" s="157"/>
      <c r="U662" s="157"/>
      <c r="V662" s="157"/>
      <c r="W662" s="157"/>
      <c r="X662" s="157"/>
      <c r="Y662" s="148"/>
      <c r="Z662" s="148"/>
      <c r="AA662" s="148"/>
      <c r="AB662" s="148"/>
      <c r="AC662" s="148"/>
      <c r="AD662" s="148"/>
      <c r="AE662" s="148"/>
      <c r="AF662" s="148"/>
      <c r="AG662" s="148" t="s">
        <v>164</v>
      </c>
      <c r="AH662" s="148">
        <v>0</v>
      </c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outlineLevel="1" x14ac:dyDescent="0.2">
      <c r="A663" s="155"/>
      <c r="B663" s="156"/>
      <c r="C663" s="189" t="s">
        <v>203</v>
      </c>
      <c r="D663" s="158"/>
      <c r="E663" s="159">
        <v>38.143999999999998</v>
      </c>
      <c r="F663" s="157"/>
      <c r="G663" s="157"/>
      <c r="H663" s="157"/>
      <c r="I663" s="157"/>
      <c r="J663" s="157"/>
      <c r="K663" s="157"/>
      <c r="L663" s="157"/>
      <c r="M663" s="157"/>
      <c r="N663" s="157"/>
      <c r="O663" s="157"/>
      <c r="P663" s="157"/>
      <c r="Q663" s="157"/>
      <c r="R663" s="157"/>
      <c r="S663" s="157"/>
      <c r="T663" s="157"/>
      <c r="U663" s="157"/>
      <c r="V663" s="157"/>
      <c r="W663" s="157"/>
      <c r="X663" s="157"/>
      <c r="Y663" s="148"/>
      <c r="Z663" s="148"/>
      <c r="AA663" s="148"/>
      <c r="AB663" s="148"/>
      <c r="AC663" s="148"/>
      <c r="AD663" s="148"/>
      <c r="AE663" s="148"/>
      <c r="AF663" s="148"/>
      <c r="AG663" s="148" t="s">
        <v>164</v>
      </c>
      <c r="AH663" s="148">
        <v>0</v>
      </c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</row>
    <row r="664" spans="1:60" outlineLevel="1" x14ac:dyDescent="0.2">
      <c r="A664" s="155"/>
      <c r="B664" s="156"/>
      <c r="C664" s="189" t="s">
        <v>204</v>
      </c>
      <c r="D664" s="158"/>
      <c r="E664" s="159">
        <v>71.855249999999998</v>
      </c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48"/>
      <c r="Z664" s="148"/>
      <c r="AA664" s="148"/>
      <c r="AB664" s="148"/>
      <c r="AC664" s="148"/>
      <c r="AD664" s="148"/>
      <c r="AE664" s="148"/>
      <c r="AF664" s="148"/>
      <c r="AG664" s="148" t="s">
        <v>164</v>
      </c>
      <c r="AH664" s="148">
        <v>0</v>
      </c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1" x14ac:dyDescent="0.2">
      <c r="A665" s="155"/>
      <c r="B665" s="156"/>
      <c r="C665" s="189" t="s">
        <v>205</v>
      </c>
      <c r="D665" s="158"/>
      <c r="E665" s="159">
        <v>38.143999999999998</v>
      </c>
      <c r="F665" s="157"/>
      <c r="G665" s="157"/>
      <c r="H665" s="157"/>
      <c r="I665" s="157"/>
      <c r="J665" s="157"/>
      <c r="K665" s="157"/>
      <c r="L665" s="157"/>
      <c r="M665" s="157"/>
      <c r="N665" s="157"/>
      <c r="O665" s="157"/>
      <c r="P665" s="157"/>
      <c r="Q665" s="157"/>
      <c r="R665" s="157"/>
      <c r="S665" s="157"/>
      <c r="T665" s="157"/>
      <c r="U665" s="157"/>
      <c r="V665" s="157"/>
      <c r="W665" s="157"/>
      <c r="X665" s="157"/>
      <c r="Y665" s="148"/>
      <c r="Z665" s="148"/>
      <c r="AA665" s="148"/>
      <c r="AB665" s="148"/>
      <c r="AC665" s="148"/>
      <c r="AD665" s="148"/>
      <c r="AE665" s="148"/>
      <c r="AF665" s="148"/>
      <c r="AG665" s="148" t="s">
        <v>164</v>
      </c>
      <c r="AH665" s="148">
        <v>0</v>
      </c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1" x14ac:dyDescent="0.2">
      <c r="A666" s="155"/>
      <c r="B666" s="156"/>
      <c r="C666" s="189" t="s">
        <v>206</v>
      </c>
      <c r="D666" s="158"/>
      <c r="E666" s="159">
        <v>77.16</v>
      </c>
      <c r="F666" s="157"/>
      <c r="G666" s="157"/>
      <c r="H666" s="157"/>
      <c r="I666" s="157"/>
      <c r="J666" s="157"/>
      <c r="K666" s="157"/>
      <c r="L666" s="157"/>
      <c r="M666" s="157"/>
      <c r="N666" s="157"/>
      <c r="O666" s="157"/>
      <c r="P666" s="157"/>
      <c r="Q666" s="157"/>
      <c r="R666" s="157"/>
      <c r="S666" s="157"/>
      <c r="T666" s="157"/>
      <c r="U666" s="157"/>
      <c r="V666" s="157"/>
      <c r="W666" s="157"/>
      <c r="X666" s="157"/>
      <c r="Y666" s="148"/>
      <c r="Z666" s="148"/>
      <c r="AA666" s="148"/>
      <c r="AB666" s="148"/>
      <c r="AC666" s="148"/>
      <c r="AD666" s="148"/>
      <c r="AE666" s="148"/>
      <c r="AF666" s="148"/>
      <c r="AG666" s="148" t="s">
        <v>164</v>
      </c>
      <c r="AH666" s="148">
        <v>0</v>
      </c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ht="22.5" outlineLevel="1" x14ac:dyDescent="0.2">
      <c r="A667" s="155"/>
      <c r="B667" s="156"/>
      <c r="C667" s="189" t="s">
        <v>207</v>
      </c>
      <c r="D667" s="158"/>
      <c r="E667" s="159">
        <v>-22.945</v>
      </c>
      <c r="F667" s="157"/>
      <c r="G667" s="157"/>
      <c r="H667" s="157"/>
      <c r="I667" s="157"/>
      <c r="J667" s="157"/>
      <c r="K667" s="157"/>
      <c r="L667" s="157"/>
      <c r="M667" s="157"/>
      <c r="N667" s="157"/>
      <c r="O667" s="157"/>
      <c r="P667" s="157"/>
      <c r="Q667" s="157"/>
      <c r="R667" s="157"/>
      <c r="S667" s="157"/>
      <c r="T667" s="157"/>
      <c r="U667" s="157"/>
      <c r="V667" s="157"/>
      <c r="W667" s="157"/>
      <c r="X667" s="157"/>
      <c r="Y667" s="148"/>
      <c r="Z667" s="148"/>
      <c r="AA667" s="148"/>
      <c r="AB667" s="148"/>
      <c r="AC667" s="148"/>
      <c r="AD667" s="148"/>
      <c r="AE667" s="148"/>
      <c r="AF667" s="148"/>
      <c r="AG667" s="148" t="s">
        <v>164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1" x14ac:dyDescent="0.2">
      <c r="A668" s="155"/>
      <c r="B668" s="156"/>
      <c r="C668" s="189" t="s">
        <v>208</v>
      </c>
      <c r="D668" s="158"/>
      <c r="E668" s="159">
        <v>-35.840000000000003</v>
      </c>
      <c r="F668" s="157"/>
      <c r="G668" s="157"/>
      <c r="H668" s="157"/>
      <c r="I668" s="157"/>
      <c r="J668" s="157"/>
      <c r="K668" s="157"/>
      <c r="L668" s="157"/>
      <c r="M668" s="157"/>
      <c r="N668" s="157"/>
      <c r="O668" s="157"/>
      <c r="P668" s="157"/>
      <c r="Q668" s="157"/>
      <c r="R668" s="157"/>
      <c r="S668" s="157"/>
      <c r="T668" s="157"/>
      <c r="U668" s="157"/>
      <c r="V668" s="157"/>
      <c r="W668" s="157"/>
      <c r="X668" s="157"/>
      <c r="Y668" s="148"/>
      <c r="Z668" s="148"/>
      <c r="AA668" s="148"/>
      <c r="AB668" s="148"/>
      <c r="AC668" s="148"/>
      <c r="AD668" s="148"/>
      <c r="AE668" s="148"/>
      <c r="AF668" s="148"/>
      <c r="AG668" s="148" t="s">
        <v>164</v>
      </c>
      <c r="AH668" s="148">
        <v>0</v>
      </c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outlineLevel="1" x14ac:dyDescent="0.2">
      <c r="A669" s="155"/>
      <c r="B669" s="156"/>
      <c r="C669" s="191" t="s">
        <v>237</v>
      </c>
      <c r="D669" s="160"/>
      <c r="E669" s="161">
        <v>166.51824999999999</v>
      </c>
      <c r="F669" s="157"/>
      <c r="G669" s="157"/>
      <c r="H669" s="157"/>
      <c r="I669" s="157"/>
      <c r="J669" s="157"/>
      <c r="K669" s="157"/>
      <c r="L669" s="157"/>
      <c r="M669" s="157"/>
      <c r="N669" s="157"/>
      <c r="O669" s="157"/>
      <c r="P669" s="157"/>
      <c r="Q669" s="157"/>
      <c r="R669" s="157"/>
      <c r="S669" s="157"/>
      <c r="T669" s="157"/>
      <c r="U669" s="157"/>
      <c r="V669" s="157"/>
      <c r="W669" s="157"/>
      <c r="X669" s="157"/>
      <c r="Y669" s="148"/>
      <c r="Z669" s="148"/>
      <c r="AA669" s="148"/>
      <c r="AB669" s="148"/>
      <c r="AC669" s="148"/>
      <c r="AD669" s="148"/>
      <c r="AE669" s="148"/>
      <c r="AF669" s="148"/>
      <c r="AG669" s="148" t="s">
        <v>164</v>
      </c>
      <c r="AH669" s="148">
        <v>1</v>
      </c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ht="22.5" outlineLevel="1" x14ac:dyDescent="0.2">
      <c r="A670" s="155"/>
      <c r="B670" s="156"/>
      <c r="C670" s="189" t="s">
        <v>212</v>
      </c>
      <c r="D670" s="158"/>
      <c r="E670" s="159"/>
      <c r="F670" s="157"/>
      <c r="G670" s="157"/>
      <c r="H670" s="157"/>
      <c r="I670" s="157"/>
      <c r="J670" s="157"/>
      <c r="K670" s="157"/>
      <c r="L670" s="157"/>
      <c r="M670" s="157"/>
      <c r="N670" s="157"/>
      <c r="O670" s="157"/>
      <c r="P670" s="157"/>
      <c r="Q670" s="157"/>
      <c r="R670" s="157"/>
      <c r="S670" s="157"/>
      <c r="T670" s="157"/>
      <c r="U670" s="157"/>
      <c r="V670" s="157"/>
      <c r="W670" s="157"/>
      <c r="X670" s="157"/>
      <c r="Y670" s="148"/>
      <c r="Z670" s="148"/>
      <c r="AA670" s="148"/>
      <c r="AB670" s="148"/>
      <c r="AC670" s="148"/>
      <c r="AD670" s="148"/>
      <c r="AE670" s="148"/>
      <c r="AF670" s="148"/>
      <c r="AG670" s="148" t="s">
        <v>164</v>
      </c>
      <c r="AH670" s="148">
        <v>0</v>
      </c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outlineLevel="1" x14ac:dyDescent="0.2">
      <c r="A671" s="155"/>
      <c r="B671" s="156"/>
      <c r="C671" s="189" t="s">
        <v>701</v>
      </c>
      <c r="D671" s="158"/>
      <c r="E671" s="159"/>
      <c r="F671" s="157"/>
      <c r="G671" s="157"/>
      <c r="H671" s="157"/>
      <c r="I671" s="157"/>
      <c r="J671" s="157"/>
      <c r="K671" s="157"/>
      <c r="L671" s="157"/>
      <c r="M671" s="157"/>
      <c r="N671" s="157"/>
      <c r="O671" s="157"/>
      <c r="P671" s="157"/>
      <c r="Q671" s="157"/>
      <c r="R671" s="157"/>
      <c r="S671" s="157"/>
      <c r="T671" s="157"/>
      <c r="U671" s="157"/>
      <c r="V671" s="157"/>
      <c r="W671" s="157"/>
      <c r="X671" s="157"/>
      <c r="Y671" s="148"/>
      <c r="Z671" s="148"/>
      <c r="AA671" s="148"/>
      <c r="AB671" s="148"/>
      <c r="AC671" s="148"/>
      <c r="AD671" s="148"/>
      <c r="AE671" s="148"/>
      <c r="AF671" s="148"/>
      <c r="AG671" s="148" t="s">
        <v>164</v>
      </c>
      <c r="AH671" s="148">
        <v>0</v>
      </c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1" x14ac:dyDescent="0.2">
      <c r="A672" s="155"/>
      <c r="B672" s="156"/>
      <c r="C672" s="189" t="s">
        <v>213</v>
      </c>
      <c r="D672" s="158"/>
      <c r="E672" s="159">
        <v>17.649999999999999</v>
      </c>
      <c r="F672" s="157"/>
      <c r="G672" s="157"/>
      <c r="H672" s="157"/>
      <c r="I672" s="157"/>
      <c r="J672" s="157"/>
      <c r="K672" s="157"/>
      <c r="L672" s="157"/>
      <c r="M672" s="157"/>
      <c r="N672" s="157"/>
      <c r="O672" s="157"/>
      <c r="P672" s="157"/>
      <c r="Q672" s="157"/>
      <c r="R672" s="157"/>
      <c r="S672" s="157"/>
      <c r="T672" s="157"/>
      <c r="U672" s="157"/>
      <c r="V672" s="157"/>
      <c r="W672" s="157"/>
      <c r="X672" s="157"/>
      <c r="Y672" s="148"/>
      <c r="Z672" s="148"/>
      <c r="AA672" s="148"/>
      <c r="AB672" s="148"/>
      <c r="AC672" s="148"/>
      <c r="AD672" s="148"/>
      <c r="AE672" s="148"/>
      <c r="AF672" s="148"/>
      <c r="AG672" s="148" t="s">
        <v>164</v>
      </c>
      <c r="AH672" s="148">
        <v>0</v>
      </c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1" x14ac:dyDescent="0.2">
      <c r="A673" s="155"/>
      <c r="B673" s="156"/>
      <c r="C673" s="191" t="s">
        <v>237</v>
      </c>
      <c r="D673" s="160"/>
      <c r="E673" s="161">
        <v>17.649999999999999</v>
      </c>
      <c r="F673" s="157"/>
      <c r="G673" s="157"/>
      <c r="H673" s="157"/>
      <c r="I673" s="157"/>
      <c r="J673" s="157"/>
      <c r="K673" s="157"/>
      <c r="L673" s="157"/>
      <c r="M673" s="157"/>
      <c r="N673" s="157"/>
      <c r="O673" s="157"/>
      <c r="P673" s="157"/>
      <c r="Q673" s="157"/>
      <c r="R673" s="157"/>
      <c r="S673" s="157"/>
      <c r="T673" s="157"/>
      <c r="U673" s="157"/>
      <c r="V673" s="157"/>
      <c r="W673" s="157"/>
      <c r="X673" s="157"/>
      <c r="Y673" s="148"/>
      <c r="Z673" s="148"/>
      <c r="AA673" s="148"/>
      <c r="AB673" s="148"/>
      <c r="AC673" s="148"/>
      <c r="AD673" s="148"/>
      <c r="AE673" s="148"/>
      <c r="AF673" s="148"/>
      <c r="AG673" s="148" t="s">
        <v>164</v>
      </c>
      <c r="AH673" s="148">
        <v>1</v>
      </c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outlineLevel="1" x14ac:dyDescent="0.2">
      <c r="A674" s="171">
        <v>73</v>
      </c>
      <c r="B674" s="172" t="s">
        <v>702</v>
      </c>
      <c r="C674" s="188" t="s">
        <v>703</v>
      </c>
      <c r="D674" s="173" t="s">
        <v>158</v>
      </c>
      <c r="E674" s="174">
        <v>5.31</v>
      </c>
      <c r="F674" s="175"/>
      <c r="G674" s="176">
        <f>ROUND(E674*F674,2)</f>
        <v>0</v>
      </c>
      <c r="H674" s="175"/>
      <c r="I674" s="176">
        <f>ROUND(E674*H674,2)</f>
        <v>0</v>
      </c>
      <c r="J674" s="175"/>
      <c r="K674" s="176">
        <f>ROUND(E674*J674,2)</f>
        <v>0</v>
      </c>
      <c r="L674" s="176">
        <v>21</v>
      </c>
      <c r="M674" s="176">
        <f>G674*(1+L674/100)</f>
        <v>0</v>
      </c>
      <c r="N674" s="176">
        <v>3.0000000000000001E-3</v>
      </c>
      <c r="O674" s="176">
        <f>ROUND(E674*N674,2)</f>
        <v>0.02</v>
      </c>
      <c r="P674" s="176">
        <v>0</v>
      </c>
      <c r="Q674" s="176">
        <f>ROUND(E674*P674,2)</f>
        <v>0</v>
      </c>
      <c r="R674" s="176" t="s">
        <v>696</v>
      </c>
      <c r="S674" s="176" t="s">
        <v>160</v>
      </c>
      <c r="T674" s="177" t="s">
        <v>160</v>
      </c>
      <c r="U674" s="157">
        <v>0.21</v>
      </c>
      <c r="V674" s="157">
        <f>ROUND(E674*U674,2)</f>
        <v>1.1200000000000001</v>
      </c>
      <c r="W674" s="157"/>
      <c r="X674" s="157" t="s">
        <v>170</v>
      </c>
      <c r="Y674" s="148"/>
      <c r="Z674" s="148"/>
      <c r="AA674" s="148"/>
      <c r="AB674" s="148"/>
      <c r="AC674" s="148"/>
      <c r="AD674" s="148"/>
      <c r="AE674" s="148"/>
      <c r="AF674" s="148"/>
      <c r="AG674" s="148" t="s">
        <v>171</v>
      </c>
      <c r="AH674" s="148"/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outlineLevel="1" x14ac:dyDescent="0.2">
      <c r="A675" s="155"/>
      <c r="B675" s="156"/>
      <c r="C675" s="253" t="s">
        <v>704</v>
      </c>
      <c r="D675" s="254"/>
      <c r="E675" s="254"/>
      <c r="F675" s="254"/>
      <c r="G675" s="254"/>
      <c r="H675" s="157"/>
      <c r="I675" s="157"/>
      <c r="J675" s="157"/>
      <c r="K675" s="157"/>
      <c r="L675" s="157"/>
      <c r="M675" s="157"/>
      <c r="N675" s="157"/>
      <c r="O675" s="157"/>
      <c r="P675" s="157"/>
      <c r="Q675" s="157"/>
      <c r="R675" s="157"/>
      <c r="S675" s="157"/>
      <c r="T675" s="157"/>
      <c r="U675" s="157"/>
      <c r="V675" s="157"/>
      <c r="W675" s="157"/>
      <c r="X675" s="157"/>
      <c r="Y675" s="148"/>
      <c r="Z675" s="148"/>
      <c r="AA675" s="148"/>
      <c r="AB675" s="148"/>
      <c r="AC675" s="148"/>
      <c r="AD675" s="148"/>
      <c r="AE675" s="148"/>
      <c r="AF675" s="148"/>
      <c r="AG675" s="148" t="s">
        <v>180</v>
      </c>
      <c r="AH675" s="148"/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78" t="str">
        <f>C675</f>
        <v>Očištění povrchu stěny od prachu, nařezání izolačních desek na požadovaný rozměr, nanesení lepicího tmelu, osazení desek.</v>
      </c>
      <c r="BB675" s="148"/>
      <c r="BC675" s="148"/>
      <c r="BD675" s="148"/>
      <c r="BE675" s="148"/>
      <c r="BF675" s="148"/>
      <c r="BG675" s="148"/>
      <c r="BH675" s="148"/>
    </row>
    <row r="676" spans="1:60" outlineLevel="1" x14ac:dyDescent="0.2">
      <c r="A676" s="155"/>
      <c r="B676" s="156"/>
      <c r="C676" s="189" t="s">
        <v>222</v>
      </c>
      <c r="D676" s="158"/>
      <c r="E676" s="159"/>
      <c r="F676" s="157"/>
      <c r="G676" s="157"/>
      <c r="H676" s="157"/>
      <c r="I676" s="157"/>
      <c r="J676" s="157"/>
      <c r="K676" s="157"/>
      <c r="L676" s="157"/>
      <c r="M676" s="157"/>
      <c r="N676" s="157"/>
      <c r="O676" s="157"/>
      <c r="P676" s="157"/>
      <c r="Q676" s="157"/>
      <c r="R676" s="157"/>
      <c r="S676" s="157"/>
      <c r="T676" s="157"/>
      <c r="U676" s="157"/>
      <c r="V676" s="157"/>
      <c r="W676" s="157"/>
      <c r="X676" s="157"/>
      <c r="Y676" s="148"/>
      <c r="Z676" s="148"/>
      <c r="AA676" s="148"/>
      <c r="AB676" s="148"/>
      <c r="AC676" s="148"/>
      <c r="AD676" s="148"/>
      <c r="AE676" s="148"/>
      <c r="AF676" s="148"/>
      <c r="AG676" s="148" t="s">
        <v>164</v>
      </c>
      <c r="AH676" s="148">
        <v>0</v>
      </c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outlineLevel="1" x14ac:dyDescent="0.2">
      <c r="A677" s="155"/>
      <c r="B677" s="156"/>
      <c r="C677" s="189" t="s">
        <v>705</v>
      </c>
      <c r="D677" s="158"/>
      <c r="E677" s="159">
        <v>5.31</v>
      </c>
      <c r="F677" s="157"/>
      <c r="G677" s="157"/>
      <c r="H677" s="157"/>
      <c r="I677" s="157"/>
      <c r="J677" s="157"/>
      <c r="K677" s="157"/>
      <c r="L677" s="157"/>
      <c r="M677" s="157"/>
      <c r="N677" s="157"/>
      <c r="O677" s="157"/>
      <c r="P677" s="157"/>
      <c r="Q677" s="157"/>
      <c r="R677" s="157"/>
      <c r="S677" s="157"/>
      <c r="T677" s="157"/>
      <c r="U677" s="157"/>
      <c r="V677" s="157"/>
      <c r="W677" s="157"/>
      <c r="X677" s="157"/>
      <c r="Y677" s="148"/>
      <c r="Z677" s="148"/>
      <c r="AA677" s="148"/>
      <c r="AB677" s="148"/>
      <c r="AC677" s="148"/>
      <c r="AD677" s="148"/>
      <c r="AE677" s="148"/>
      <c r="AF677" s="148"/>
      <c r="AG677" s="148" t="s">
        <v>164</v>
      </c>
      <c r="AH677" s="148">
        <v>0</v>
      </c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</row>
    <row r="678" spans="1:60" outlineLevel="1" x14ac:dyDescent="0.2">
      <c r="A678" s="171">
        <v>74</v>
      </c>
      <c r="B678" s="172" t="s">
        <v>706</v>
      </c>
      <c r="C678" s="188" t="s">
        <v>707</v>
      </c>
      <c r="D678" s="173" t="s">
        <v>339</v>
      </c>
      <c r="E678" s="174">
        <v>10.24</v>
      </c>
      <c r="F678" s="175"/>
      <c r="G678" s="176">
        <f>ROUND(E678*F678,2)</f>
        <v>0</v>
      </c>
      <c r="H678" s="175"/>
      <c r="I678" s="176">
        <f>ROUND(E678*H678,2)</f>
        <v>0</v>
      </c>
      <c r="J678" s="175"/>
      <c r="K678" s="176">
        <f>ROUND(E678*J678,2)</f>
        <v>0</v>
      </c>
      <c r="L678" s="176">
        <v>21</v>
      </c>
      <c r="M678" s="176">
        <f>G678*(1+L678/100)</f>
        <v>0</v>
      </c>
      <c r="N678" s="176">
        <v>2.8000000000000001E-2</v>
      </c>
      <c r="O678" s="176">
        <f>ROUND(E678*N678,2)</f>
        <v>0.28999999999999998</v>
      </c>
      <c r="P678" s="176">
        <v>0</v>
      </c>
      <c r="Q678" s="176">
        <f>ROUND(E678*P678,2)</f>
        <v>0</v>
      </c>
      <c r="R678" s="176" t="s">
        <v>696</v>
      </c>
      <c r="S678" s="176" t="s">
        <v>160</v>
      </c>
      <c r="T678" s="177" t="s">
        <v>160</v>
      </c>
      <c r="U678" s="157">
        <v>0.78</v>
      </c>
      <c r="V678" s="157">
        <f>ROUND(E678*U678,2)</f>
        <v>7.99</v>
      </c>
      <c r="W678" s="157"/>
      <c r="X678" s="157" t="s">
        <v>170</v>
      </c>
      <c r="Y678" s="148"/>
      <c r="Z678" s="148"/>
      <c r="AA678" s="148"/>
      <c r="AB678" s="148"/>
      <c r="AC678" s="148"/>
      <c r="AD678" s="148"/>
      <c r="AE678" s="148"/>
      <c r="AF678" s="148"/>
      <c r="AG678" s="148" t="s">
        <v>171</v>
      </c>
      <c r="AH678" s="148"/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outlineLevel="1" x14ac:dyDescent="0.2">
      <c r="A679" s="155"/>
      <c r="B679" s="156"/>
      <c r="C679" s="253" t="s">
        <v>708</v>
      </c>
      <c r="D679" s="254"/>
      <c r="E679" s="254"/>
      <c r="F679" s="254"/>
      <c r="G679" s="254"/>
      <c r="H679" s="157"/>
      <c r="I679" s="157"/>
      <c r="J679" s="157"/>
      <c r="K679" s="157"/>
      <c r="L679" s="157"/>
      <c r="M679" s="157"/>
      <c r="N679" s="157"/>
      <c r="O679" s="157"/>
      <c r="P679" s="157"/>
      <c r="Q679" s="157"/>
      <c r="R679" s="157"/>
      <c r="S679" s="157"/>
      <c r="T679" s="157"/>
      <c r="U679" s="157"/>
      <c r="V679" s="157"/>
      <c r="W679" s="157"/>
      <c r="X679" s="157"/>
      <c r="Y679" s="148"/>
      <c r="Z679" s="148"/>
      <c r="AA679" s="148"/>
      <c r="AB679" s="148"/>
      <c r="AC679" s="148"/>
      <c r="AD679" s="148"/>
      <c r="AE679" s="148"/>
      <c r="AF679" s="148"/>
      <c r="AG679" s="148" t="s">
        <v>180</v>
      </c>
      <c r="AH679" s="148"/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78" t="str">
        <f>C679</f>
        <v>Vyříznutí otvoru v podkladu pro osazení stroje na foukání izolace, foukání a dodávka izolace. Zapravení vyřezaného otvoru.</v>
      </c>
      <c r="BB679" s="148"/>
      <c r="BC679" s="148"/>
      <c r="BD679" s="148"/>
      <c r="BE679" s="148"/>
      <c r="BF679" s="148"/>
      <c r="BG679" s="148"/>
      <c r="BH679" s="148"/>
    </row>
    <row r="680" spans="1:60" outlineLevel="1" x14ac:dyDescent="0.2">
      <c r="A680" s="155"/>
      <c r="B680" s="156"/>
      <c r="C680" s="189" t="s">
        <v>186</v>
      </c>
      <c r="D680" s="158"/>
      <c r="E680" s="159"/>
      <c r="F680" s="157"/>
      <c r="G680" s="157"/>
      <c r="H680" s="157"/>
      <c r="I680" s="157"/>
      <c r="J680" s="157"/>
      <c r="K680" s="157"/>
      <c r="L680" s="157"/>
      <c r="M680" s="157"/>
      <c r="N680" s="157"/>
      <c r="O680" s="157"/>
      <c r="P680" s="157"/>
      <c r="Q680" s="157"/>
      <c r="R680" s="157"/>
      <c r="S680" s="157"/>
      <c r="T680" s="157"/>
      <c r="U680" s="157"/>
      <c r="V680" s="157"/>
      <c r="W680" s="157"/>
      <c r="X680" s="157"/>
      <c r="Y680" s="148"/>
      <c r="Z680" s="148"/>
      <c r="AA680" s="148"/>
      <c r="AB680" s="148"/>
      <c r="AC680" s="148"/>
      <c r="AD680" s="148"/>
      <c r="AE680" s="148"/>
      <c r="AF680" s="148"/>
      <c r="AG680" s="148" t="s">
        <v>164</v>
      </c>
      <c r="AH680" s="148">
        <v>0</v>
      </c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outlineLevel="1" x14ac:dyDescent="0.2">
      <c r="A681" s="155"/>
      <c r="B681" s="156"/>
      <c r="C681" s="189" t="s">
        <v>193</v>
      </c>
      <c r="D681" s="158"/>
      <c r="E681" s="159"/>
      <c r="F681" s="157"/>
      <c r="G681" s="157"/>
      <c r="H681" s="157"/>
      <c r="I681" s="157"/>
      <c r="J681" s="157"/>
      <c r="K681" s="157"/>
      <c r="L681" s="157"/>
      <c r="M681" s="157"/>
      <c r="N681" s="157"/>
      <c r="O681" s="157"/>
      <c r="P681" s="157"/>
      <c r="Q681" s="157"/>
      <c r="R681" s="157"/>
      <c r="S681" s="157"/>
      <c r="T681" s="157"/>
      <c r="U681" s="157"/>
      <c r="V681" s="157"/>
      <c r="W681" s="157"/>
      <c r="X681" s="157"/>
      <c r="Y681" s="148"/>
      <c r="Z681" s="148"/>
      <c r="AA681" s="148"/>
      <c r="AB681" s="148"/>
      <c r="AC681" s="148"/>
      <c r="AD681" s="148"/>
      <c r="AE681" s="148"/>
      <c r="AF681" s="148"/>
      <c r="AG681" s="148" t="s">
        <v>164</v>
      </c>
      <c r="AH681" s="148">
        <v>0</v>
      </c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1" x14ac:dyDescent="0.2">
      <c r="A682" s="155"/>
      <c r="B682" s="156"/>
      <c r="C682" s="189" t="s">
        <v>194</v>
      </c>
      <c r="D682" s="158"/>
      <c r="E682" s="159"/>
      <c r="F682" s="157"/>
      <c r="G682" s="157"/>
      <c r="H682" s="157"/>
      <c r="I682" s="157"/>
      <c r="J682" s="157"/>
      <c r="K682" s="157"/>
      <c r="L682" s="157"/>
      <c r="M682" s="157"/>
      <c r="N682" s="157"/>
      <c r="O682" s="157"/>
      <c r="P682" s="157"/>
      <c r="Q682" s="157"/>
      <c r="R682" s="157"/>
      <c r="S682" s="157"/>
      <c r="T682" s="157"/>
      <c r="U682" s="157"/>
      <c r="V682" s="157"/>
      <c r="W682" s="157"/>
      <c r="X682" s="157"/>
      <c r="Y682" s="148"/>
      <c r="Z682" s="148"/>
      <c r="AA682" s="148"/>
      <c r="AB682" s="148"/>
      <c r="AC682" s="148"/>
      <c r="AD682" s="148"/>
      <c r="AE682" s="148"/>
      <c r="AF682" s="148"/>
      <c r="AG682" s="148" t="s">
        <v>164</v>
      </c>
      <c r="AH682" s="148">
        <v>0</v>
      </c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1" x14ac:dyDescent="0.2">
      <c r="A683" s="155"/>
      <c r="B683" s="156"/>
      <c r="C683" s="189" t="s">
        <v>195</v>
      </c>
      <c r="D683" s="158"/>
      <c r="E683" s="159"/>
      <c r="F683" s="157"/>
      <c r="G683" s="157"/>
      <c r="H683" s="157"/>
      <c r="I683" s="157"/>
      <c r="J683" s="157"/>
      <c r="K683" s="157"/>
      <c r="L683" s="157"/>
      <c r="M683" s="157"/>
      <c r="N683" s="157"/>
      <c r="O683" s="157"/>
      <c r="P683" s="157"/>
      <c r="Q683" s="157"/>
      <c r="R683" s="157"/>
      <c r="S683" s="157"/>
      <c r="T683" s="157"/>
      <c r="U683" s="157"/>
      <c r="V683" s="157"/>
      <c r="W683" s="157"/>
      <c r="X683" s="157"/>
      <c r="Y683" s="148"/>
      <c r="Z683" s="148"/>
      <c r="AA683" s="148"/>
      <c r="AB683" s="148"/>
      <c r="AC683" s="148"/>
      <c r="AD683" s="148"/>
      <c r="AE683" s="148"/>
      <c r="AF683" s="148"/>
      <c r="AG683" s="148" t="s">
        <v>164</v>
      </c>
      <c r="AH683" s="148">
        <v>0</v>
      </c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outlineLevel="1" x14ac:dyDescent="0.2">
      <c r="A684" s="155"/>
      <c r="B684" s="156"/>
      <c r="C684" s="189" t="s">
        <v>172</v>
      </c>
      <c r="D684" s="158"/>
      <c r="E684" s="159"/>
      <c r="F684" s="157"/>
      <c r="G684" s="157"/>
      <c r="H684" s="157"/>
      <c r="I684" s="157"/>
      <c r="J684" s="157"/>
      <c r="K684" s="157"/>
      <c r="L684" s="157"/>
      <c r="M684" s="157"/>
      <c r="N684" s="157"/>
      <c r="O684" s="157"/>
      <c r="P684" s="157"/>
      <c r="Q684" s="157"/>
      <c r="R684" s="157"/>
      <c r="S684" s="157"/>
      <c r="T684" s="157"/>
      <c r="U684" s="157"/>
      <c r="V684" s="157"/>
      <c r="W684" s="157"/>
      <c r="X684" s="157"/>
      <c r="Y684" s="148"/>
      <c r="Z684" s="148"/>
      <c r="AA684" s="148"/>
      <c r="AB684" s="148"/>
      <c r="AC684" s="148"/>
      <c r="AD684" s="148"/>
      <c r="AE684" s="148"/>
      <c r="AF684" s="148"/>
      <c r="AG684" s="148" t="s">
        <v>164</v>
      </c>
      <c r="AH684" s="148">
        <v>0</v>
      </c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1" x14ac:dyDescent="0.2">
      <c r="A685" s="155"/>
      <c r="B685" s="156"/>
      <c r="C685" s="189" t="s">
        <v>196</v>
      </c>
      <c r="D685" s="158"/>
      <c r="E685" s="159"/>
      <c r="F685" s="157"/>
      <c r="G685" s="157"/>
      <c r="H685" s="157"/>
      <c r="I685" s="157"/>
      <c r="J685" s="157"/>
      <c r="K685" s="157"/>
      <c r="L685" s="157"/>
      <c r="M685" s="157"/>
      <c r="N685" s="157"/>
      <c r="O685" s="157"/>
      <c r="P685" s="157"/>
      <c r="Q685" s="157"/>
      <c r="R685" s="157"/>
      <c r="S685" s="157"/>
      <c r="T685" s="157"/>
      <c r="U685" s="157"/>
      <c r="V685" s="157"/>
      <c r="W685" s="157"/>
      <c r="X685" s="157"/>
      <c r="Y685" s="148"/>
      <c r="Z685" s="148"/>
      <c r="AA685" s="148"/>
      <c r="AB685" s="148"/>
      <c r="AC685" s="148"/>
      <c r="AD685" s="148"/>
      <c r="AE685" s="148"/>
      <c r="AF685" s="148"/>
      <c r="AG685" s="148" t="s">
        <v>164</v>
      </c>
      <c r="AH685" s="148">
        <v>0</v>
      </c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outlineLevel="1" x14ac:dyDescent="0.2">
      <c r="A686" s="155"/>
      <c r="B686" s="156"/>
      <c r="C686" s="189" t="s">
        <v>197</v>
      </c>
      <c r="D686" s="158"/>
      <c r="E686" s="159"/>
      <c r="F686" s="157"/>
      <c r="G686" s="157"/>
      <c r="H686" s="157"/>
      <c r="I686" s="157"/>
      <c r="J686" s="157"/>
      <c r="K686" s="157"/>
      <c r="L686" s="157"/>
      <c r="M686" s="157"/>
      <c r="N686" s="157"/>
      <c r="O686" s="157"/>
      <c r="P686" s="157"/>
      <c r="Q686" s="157"/>
      <c r="R686" s="157"/>
      <c r="S686" s="157"/>
      <c r="T686" s="157"/>
      <c r="U686" s="157"/>
      <c r="V686" s="157"/>
      <c r="W686" s="157"/>
      <c r="X686" s="157"/>
      <c r="Y686" s="148"/>
      <c r="Z686" s="148"/>
      <c r="AA686" s="148"/>
      <c r="AB686" s="148"/>
      <c r="AC686" s="148"/>
      <c r="AD686" s="148"/>
      <c r="AE686" s="148"/>
      <c r="AF686" s="148"/>
      <c r="AG686" s="148" t="s">
        <v>164</v>
      </c>
      <c r="AH686" s="148">
        <v>0</v>
      </c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1" x14ac:dyDescent="0.2">
      <c r="A687" s="155"/>
      <c r="B687" s="156"/>
      <c r="C687" s="189" t="s">
        <v>198</v>
      </c>
      <c r="D687" s="158"/>
      <c r="E687" s="159"/>
      <c r="F687" s="157"/>
      <c r="G687" s="157"/>
      <c r="H687" s="157"/>
      <c r="I687" s="157"/>
      <c r="J687" s="157"/>
      <c r="K687" s="157"/>
      <c r="L687" s="157"/>
      <c r="M687" s="157"/>
      <c r="N687" s="157"/>
      <c r="O687" s="157"/>
      <c r="P687" s="157"/>
      <c r="Q687" s="157"/>
      <c r="R687" s="157"/>
      <c r="S687" s="157"/>
      <c r="T687" s="157"/>
      <c r="U687" s="157"/>
      <c r="V687" s="157"/>
      <c r="W687" s="157"/>
      <c r="X687" s="157"/>
      <c r="Y687" s="148"/>
      <c r="Z687" s="148"/>
      <c r="AA687" s="148"/>
      <c r="AB687" s="148"/>
      <c r="AC687" s="148"/>
      <c r="AD687" s="148"/>
      <c r="AE687" s="148"/>
      <c r="AF687" s="148"/>
      <c r="AG687" s="148" t="s">
        <v>164</v>
      </c>
      <c r="AH687" s="148">
        <v>0</v>
      </c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outlineLevel="1" x14ac:dyDescent="0.2">
      <c r="A688" s="155"/>
      <c r="B688" s="156"/>
      <c r="C688" s="189" t="s">
        <v>199</v>
      </c>
      <c r="D688" s="158"/>
      <c r="E688" s="159"/>
      <c r="F688" s="157"/>
      <c r="G688" s="157"/>
      <c r="H688" s="157"/>
      <c r="I688" s="157"/>
      <c r="J688" s="157"/>
      <c r="K688" s="157"/>
      <c r="L688" s="157"/>
      <c r="M688" s="157"/>
      <c r="N688" s="157"/>
      <c r="O688" s="157"/>
      <c r="P688" s="157"/>
      <c r="Q688" s="157"/>
      <c r="R688" s="157"/>
      <c r="S688" s="157"/>
      <c r="T688" s="157"/>
      <c r="U688" s="157"/>
      <c r="V688" s="157"/>
      <c r="W688" s="157"/>
      <c r="X688" s="157"/>
      <c r="Y688" s="148"/>
      <c r="Z688" s="148"/>
      <c r="AA688" s="148"/>
      <c r="AB688" s="148"/>
      <c r="AC688" s="148"/>
      <c r="AD688" s="148"/>
      <c r="AE688" s="148"/>
      <c r="AF688" s="148"/>
      <c r="AG688" s="148" t="s">
        <v>164</v>
      </c>
      <c r="AH688" s="148">
        <v>0</v>
      </c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</row>
    <row r="689" spans="1:60" ht="22.5" outlineLevel="1" x14ac:dyDescent="0.2">
      <c r="A689" s="155"/>
      <c r="B689" s="156"/>
      <c r="C689" s="189" t="s">
        <v>709</v>
      </c>
      <c r="D689" s="158"/>
      <c r="E689" s="159"/>
      <c r="F689" s="157"/>
      <c r="G689" s="157"/>
      <c r="H689" s="157"/>
      <c r="I689" s="157"/>
      <c r="J689" s="157"/>
      <c r="K689" s="157"/>
      <c r="L689" s="157"/>
      <c r="M689" s="157"/>
      <c r="N689" s="157"/>
      <c r="O689" s="157"/>
      <c r="P689" s="157"/>
      <c r="Q689" s="157"/>
      <c r="R689" s="157"/>
      <c r="S689" s="157"/>
      <c r="T689" s="157"/>
      <c r="U689" s="157"/>
      <c r="V689" s="157"/>
      <c r="W689" s="157"/>
      <c r="X689" s="157"/>
      <c r="Y689" s="148"/>
      <c r="Z689" s="148"/>
      <c r="AA689" s="148"/>
      <c r="AB689" s="148"/>
      <c r="AC689" s="148"/>
      <c r="AD689" s="148"/>
      <c r="AE689" s="148"/>
      <c r="AF689" s="148"/>
      <c r="AG689" s="148" t="s">
        <v>164</v>
      </c>
      <c r="AH689" s="148">
        <v>0</v>
      </c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</row>
    <row r="690" spans="1:60" outlineLevel="1" x14ac:dyDescent="0.2">
      <c r="A690" s="155"/>
      <c r="B690" s="156"/>
      <c r="C690" s="189" t="s">
        <v>710</v>
      </c>
      <c r="D690" s="158"/>
      <c r="E690" s="159"/>
      <c r="F690" s="157"/>
      <c r="G690" s="157"/>
      <c r="H690" s="157"/>
      <c r="I690" s="157"/>
      <c r="J690" s="157"/>
      <c r="K690" s="157"/>
      <c r="L690" s="157"/>
      <c r="M690" s="157"/>
      <c r="N690" s="157"/>
      <c r="O690" s="157"/>
      <c r="P690" s="157"/>
      <c r="Q690" s="157"/>
      <c r="R690" s="157"/>
      <c r="S690" s="157"/>
      <c r="T690" s="157"/>
      <c r="U690" s="157"/>
      <c r="V690" s="157"/>
      <c r="W690" s="157"/>
      <c r="X690" s="157"/>
      <c r="Y690" s="148"/>
      <c r="Z690" s="148"/>
      <c r="AA690" s="148"/>
      <c r="AB690" s="148"/>
      <c r="AC690" s="148"/>
      <c r="AD690" s="148"/>
      <c r="AE690" s="148"/>
      <c r="AF690" s="148"/>
      <c r="AG690" s="148" t="s">
        <v>164</v>
      </c>
      <c r="AH690" s="148">
        <v>0</v>
      </c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outlineLevel="1" x14ac:dyDescent="0.2">
      <c r="A691" s="155"/>
      <c r="B691" s="156"/>
      <c r="C691" s="189" t="s">
        <v>711</v>
      </c>
      <c r="D691" s="158"/>
      <c r="E691" s="159">
        <v>10.24</v>
      </c>
      <c r="F691" s="157"/>
      <c r="G691" s="157"/>
      <c r="H691" s="157"/>
      <c r="I691" s="157"/>
      <c r="J691" s="157"/>
      <c r="K691" s="157"/>
      <c r="L691" s="157"/>
      <c r="M691" s="157"/>
      <c r="N691" s="157"/>
      <c r="O691" s="157"/>
      <c r="P691" s="157"/>
      <c r="Q691" s="157"/>
      <c r="R691" s="157"/>
      <c r="S691" s="157"/>
      <c r="T691" s="157"/>
      <c r="U691" s="157"/>
      <c r="V691" s="157"/>
      <c r="W691" s="157"/>
      <c r="X691" s="157"/>
      <c r="Y691" s="148"/>
      <c r="Z691" s="148"/>
      <c r="AA691" s="148"/>
      <c r="AB691" s="148"/>
      <c r="AC691" s="148"/>
      <c r="AD691" s="148"/>
      <c r="AE691" s="148"/>
      <c r="AF691" s="148"/>
      <c r="AG691" s="148" t="s">
        <v>164</v>
      </c>
      <c r="AH691" s="148">
        <v>0</v>
      </c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ht="22.5" outlineLevel="1" x14ac:dyDescent="0.2">
      <c r="A692" s="171">
        <v>75</v>
      </c>
      <c r="B692" s="172" t="s">
        <v>712</v>
      </c>
      <c r="C692" s="188" t="s">
        <v>713</v>
      </c>
      <c r="D692" s="173" t="s">
        <v>158</v>
      </c>
      <c r="E692" s="174">
        <v>193.37665999999999</v>
      </c>
      <c r="F692" s="175"/>
      <c r="G692" s="176">
        <f>ROUND(E692*F692,2)</f>
        <v>0</v>
      </c>
      <c r="H692" s="175"/>
      <c r="I692" s="176">
        <f>ROUND(E692*H692,2)</f>
        <v>0</v>
      </c>
      <c r="J692" s="175"/>
      <c r="K692" s="176">
        <f>ROUND(E692*J692,2)</f>
        <v>0</v>
      </c>
      <c r="L692" s="176">
        <v>21</v>
      </c>
      <c r="M692" s="176">
        <f>G692*(1+L692/100)</f>
        <v>0</v>
      </c>
      <c r="N692" s="176">
        <v>1.1999999999999999E-3</v>
      </c>
      <c r="O692" s="176">
        <f>ROUND(E692*N692,2)</f>
        <v>0.23</v>
      </c>
      <c r="P692" s="176">
        <v>0</v>
      </c>
      <c r="Q692" s="176">
        <f>ROUND(E692*P692,2)</f>
        <v>0</v>
      </c>
      <c r="R692" s="176" t="s">
        <v>340</v>
      </c>
      <c r="S692" s="176" t="s">
        <v>160</v>
      </c>
      <c r="T692" s="177" t="s">
        <v>160</v>
      </c>
      <c r="U692" s="157">
        <v>0</v>
      </c>
      <c r="V692" s="157">
        <f>ROUND(E692*U692,2)</f>
        <v>0</v>
      </c>
      <c r="W692" s="157"/>
      <c r="X692" s="157" t="s">
        <v>341</v>
      </c>
      <c r="Y692" s="148"/>
      <c r="Z692" s="148"/>
      <c r="AA692" s="148"/>
      <c r="AB692" s="148"/>
      <c r="AC692" s="148"/>
      <c r="AD692" s="148"/>
      <c r="AE692" s="148"/>
      <c r="AF692" s="148"/>
      <c r="AG692" s="148" t="s">
        <v>342</v>
      </c>
      <c r="AH692" s="148"/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outlineLevel="1" x14ac:dyDescent="0.2">
      <c r="A693" s="155"/>
      <c r="B693" s="156"/>
      <c r="C693" s="189" t="s">
        <v>200</v>
      </c>
      <c r="D693" s="158"/>
      <c r="E693" s="159"/>
      <c r="F693" s="157"/>
      <c r="G693" s="157"/>
      <c r="H693" s="157"/>
      <c r="I693" s="157"/>
      <c r="J693" s="157"/>
      <c r="K693" s="157"/>
      <c r="L693" s="157"/>
      <c r="M693" s="157"/>
      <c r="N693" s="157"/>
      <c r="O693" s="157"/>
      <c r="P693" s="157"/>
      <c r="Q693" s="157"/>
      <c r="R693" s="157"/>
      <c r="S693" s="157"/>
      <c r="T693" s="157"/>
      <c r="U693" s="157"/>
      <c r="V693" s="157"/>
      <c r="W693" s="157"/>
      <c r="X693" s="157"/>
      <c r="Y693" s="148"/>
      <c r="Z693" s="148"/>
      <c r="AA693" s="148"/>
      <c r="AB693" s="148"/>
      <c r="AC693" s="148"/>
      <c r="AD693" s="148"/>
      <c r="AE693" s="148"/>
      <c r="AF693" s="148"/>
      <c r="AG693" s="148" t="s">
        <v>164</v>
      </c>
      <c r="AH693" s="148">
        <v>0</v>
      </c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ht="22.5" outlineLevel="1" x14ac:dyDescent="0.2">
      <c r="A694" s="155"/>
      <c r="B694" s="156"/>
      <c r="C694" s="189" t="s">
        <v>212</v>
      </c>
      <c r="D694" s="158"/>
      <c r="E694" s="159"/>
      <c r="F694" s="157"/>
      <c r="G694" s="157"/>
      <c r="H694" s="157"/>
      <c r="I694" s="157"/>
      <c r="J694" s="157"/>
      <c r="K694" s="157"/>
      <c r="L694" s="157"/>
      <c r="M694" s="157"/>
      <c r="N694" s="157"/>
      <c r="O694" s="157"/>
      <c r="P694" s="157"/>
      <c r="Q694" s="157"/>
      <c r="R694" s="157"/>
      <c r="S694" s="157"/>
      <c r="T694" s="157"/>
      <c r="U694" s="157"/>
      <c r="V694" s="157"/>
      <c r="W694" s="157"/>
      <c r="X694" s="157"/>
      <c r="Y694" s="148"/>
      <c r="Z694" s="148"/>
      <c r="AA694" s="148"/>
      <c r="AB694" s="148"/>
      <c r="AC694" s="148"/>
      <c r="AD694" s="148"/>
      <c r="AE694" s="148"/>
      <c r="AF694" s="148"/>
      <c r="AG694" s="148" t="s">
        <v>164</v>
      </c>
      <c r="AH694" s="148">
        <v>0</v>
      </c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outlineLevel="1" x14ac:dyDescent="0.2">
      <c r="A695" s="155"/>
      <c r="B695" s="156"/>
      <c r="C695" s="189" t="s">
        <v>714</v>
      </c>
      <c r="D695" s="158"/>
      <c r="E695" s="159">
        <v>184.16825</v>
      </c>
      <c r="F695" s="157"/>
      <c r="G695" s="157"/>
      <c r="H695" s="157"/>
      <c r="I695" s="157"/>
      <c r="J695" s="157"/>
      <c r="K695" s="157"/>
      <c r="L695" s="157"/>
      <c r="M695" s="157"/>
      <c r="N695" s="157"/>
      <c r="O695" s="157"/>
      <c r="P695" s="157"/>
      <c r="Q695" s="157"/>
      <c r="R695" s="157"/>
      <c r="S695" s="157"/>
      <c r="T695" s="157"/>
      <c r="U695" s="157"/>
      <c r="V695" s="157"/>
      <c r="W695" s="157"/>
      <c r="X695" s="157"/>
      <c r="Y695" s="148"/>
      <c r="Z695" s="148"/>
      <c r="AA695" s="148"/>
      <c r="AB695" s="148"/>
      <c r="AC695" s="148"/>
      <c r="AD695" s="148"/>
      <c r="AE695" s="148"/>
      <c r="AF695" s="148"/>
      <c r="AG695" s="148" t="s">
        <v>164</v>
      </c>
      <c r="AH695" s="148">
        <v>5</v>
      </c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outlineLevel="1" x14ac:dyDescent="0.2">
      <c r="A696" s="155"/>
      <c r="B696" s="156"/>
      <c r="C696" s="192" t="s">
        <v>715</v>
      </c>
      <c r="D696" s="162"/>
      <c r="E696" s="163">
        <v>9.2084100000000007</v>
      </c>
      <c r="F696" s="157"/>
      <c r="G696" s="157"/>
      <c r="H696" s="157"/>
      <c r="I696" s="157"/>
      <c r="J696" s="157"/>
      <c r="K696" s="157"/>
      <c r="L696" s="157"/>
      <c r="M696" s="157"/>
      <c r="N696" s="157"/>
      <c r="O696" s="157"/>
      <c r="P696" s="157"/>
      <c r="Q696" s="157"/>
      <c r="R696" s="157"/>
      <c r="S696" s="157"/>
      <c r="T696" s="157"/>
      <c r="U696" s="157"/>
      <c r="V696" s="157"/>
      <c r="W696" s="157"/>
      <c r="X696" s="157"/>
      <c r="Y696" s="148"/>
      <c r="Z696" s="148"/>
      <c r="AA696" s="148"/>
      <c r="AB696" s="148"/>
      <c r="AC696" s="148"/>
      <c r="AD696" s="148"/>
      <c r="AE696" s="148"/>
      <c r="AF696" s="148"/>
      <c r="AG696" s="148" t="s">
        <v>164</v>
      </c>
      <c r="AH696" s="148">
        <v>4</v>
      </c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</row>
    <row r="697" spans="1:60" ht="22.5" outlineLevel="1" x14ac:dyDescent="0.2">
      <c r="A697" s="171">
        <v>76</v>
      </c>
      <c r="B697" s="172" t="s">
        <v>716</v>
      </c>
      <c r="C697" s="188" t="s">
        <v>717</v>
      </c>
      <c r="D697" s="173" t="s">
        <v>158</v>
      </c>
      <c r="E697" s="174">
        <v>193.37665999999999</v>
      </c>
      <c r="F697" s="175"/>
      <c r="G697" s="176">
        <f>ROUND(E697*F697,2)</f>
        <v>0</v>
      </c>
      <c r="H697" s="175"/>
      <c r="I697" s="176">
        <f>ROUND(E697*H697,2)</f>
        <v>0</v>
      </c>
      <c r="J697" s="175"/>
      <c r="K697" s="176">
        <f>ROUND(E697*J697,2)</f>
        <v>0</v>
      </c>
      <c r="L697" s="176">
        <v>21</v>
      </c>
      <c r="M697" s="176">
        <f>G697*(1+L697/100)</f>
        <v>0</v>
      </c>
      <c r="N697" s="176">
        <v>2.14E-3</v>
      </c>
      <c r="O697" s="176">
        <f>ROUND(E697*N697,2)</f>
        <v>0.41</v>
      </c>
      <c r="P697" s="176">
        <v>0</v>
      </c>
      <c r="Q697" s="176">
        <f>ROUND(E697*P697,2)</f>
        <v>0</v>
      </c>
      <c r="R697" s="176" t="s">
        <v>340</v>
      </c>
      <c r="S697" s="176" t="s">
        <v>160</v>
      </c>
      <c r="T697" s="177" t="s">
        <v>160</v>
      </c>
      <c r="U697" s="157">
        <v>0</v>
      </c>
      <c r="V697" s="157">
        <f>ROUND(E697*U697,2)</f>
        <v>0</v>
      </c>
      <c r="W697" s="157"/>
      <c r="X697" s="157" t="s">
        <v>341</v>
      </c>
      <c r="Y697" s="148"/>
      <c r="Z697" s="148"/>
      <c r="AA697" s="148"/>
      <c r="AB697" s="148"/>
      <c r="AC697" s="148"/>
      <c r="AD697" s="148"/>
      <c r="AE697" s="148"/>
      <c r="AF697" s="148"/>
      <c r="AG697" s="148" t="s">
        <v>342</v>
      </c>
      <c r="AH697" s="148"/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 outlineLevel="1" x14ac:dyDescent="0.2">
      <c r="A698" s="155"/>
      <c r="B698" s="156"/>
      <c r="C698" s="189" t="s">
        <v>200</v>
      </c>
      <c r="D698" s="158"/>
      <c r="E698" s="159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48"/>
      <c r="Z698" s="148"/>
      <c r="AA698" s="148"/>
      <c r="AB698" s="148"/>
      <c r="AC698" s="148"/>
      <c r="AD698" s="148"/>
      <c r="AE698" s="148"/>
      <c r="AF698" s="148"/>
      <c r="AG698" s="148" t="s">
        <v>164</v>
      </c>
      <c r="AH698" s="148">
        <v>0</v>
      </c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</row>
    <row r="699" spans="1:60" ht="22.5" outlineLevel="1" x14ac:dyDescent="0.2">
      <c r="A699" s="155"/>
      <c r="B699" s="156"/>
      <c r="C699" s="189" t="s">
        <v>212</v>
      </c>
      <c r="D699" s="158"/>
      <c r="E699" s="159"/>
      <c r="F699" s="157"/>
      <c r="G699" s="157"/>
      <c r="H699" s="157"/>
      <c r="I699" s="157"/>
      <c r="J699" s="157"/>
      <c r="K699" s="157"/>
      <c r="L699" s="157"/>
      <c r="M699" s="157"/>
      <c r="N699" s="157"/>
      <c r="O699" s="157"/>
      <c r="P699" s="157"/>
      <c r="Q699" s="157"/>
      <c r="R699" s="157"/>
      <c r="S699" s="157"/>
      <c r="T699" s="157"/>
      <c r="U699" s="157"/>
      <c r="V699" s="157"/>
      <c r="W699" s="157"/>
      <c r="X699" s="157"/>
      <c r="Y699" s="148"/>
      <c r="Z699" s="148"/>
      <c r="AA699" s="148"/>
      <c r="AB699" s="148"/>
      <c r="AC699" s="148"/>
      <c r="AD699" s="148"/>
      <c r="AE699" s="148"/>
      <c r="AF699" s="148"/>
      <c r="AG699" s="148" t="s">
        <v>164</v>
      </c>
      <c r="AH699" s="148">
        <v>0</v>
      </c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1" x14ac:dyDescent="0.2">
      <c r="A700" s="155"/>
      <c r="B700" s="156"/>
      <c r="C700" s="189" t="s">
        <v>718</v>
      </c>
      <c r="D700" s="158"/>
      <c r="E700" s="159">
        <v>184.16825</v>
      </c>
      <c r="F700" s="157"/>
      <c r="G700" s="157"/>
      <c r="H700" s="157"/>
      <c r="I700" s="157"/>
      <c r="J700" s="157"/>
      <c r="K700" s="157"/>
      <c r="L700" s="157"/>
      <c r="M700" s="157"/>
      <c r="N700" s="157"/>
      <c r="O700" s="157"/>
      <c r="P700" s="157"/>
      <c r="Q700" s="157"/>
      <c r="R700" s="157"/>
      <c r="S700" s="157"/>
      <c r="T700" s="157"/>
      <c r="U700" s="157"/>
      <c r="V700" s="157"/>
      <c r="W700" s="157"/>
      <c r="X700" s="157"/>
      <c r="Y700" s="148"/>
      <c r="Z700" s="148"/>
      <c r="AA700" s="148"/>
      <c r="AB700" s="148"/>
      <c r="AC700" s="148"/>
      <c r="AD700" s="148"/>
      <c r="AE700" s="148"/>
      <c r="AF700" s="148"/>
      <c r="AG700" s="148" t="s">
        <v>164</v>
      </c>
      <c r="AH700" s="148">
        <v>5</v>
      </c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 outlineLevel="1" x14ac:dyDescent="0.2">
      <c r="A701" s="155"/>
      <c r="B701" s="156"/>
      <c r="C701" s="192" t="s">
        <v>715</v>
      </c>
      <c r="D701" s="162"/>
      <c r="E701" s="163">
        <v>9.2084100000000007</v>
      </c>
      <c r="F701" s="157"/>
      <c r="G701" s="157"/>
      <c r="H701" s="157"/>
      <c r="I701" s="157"/>
      <c r="J701" s="157"/>
      <c r="K701" s="157"/>
      <c r="L701" s="157"/>
      <c r="M701" s="157"/>
      <c r="N701" s="157"/>
      <c r="O701" s="157"/>
      <c r="P701" s="157"/>
      <c r="Q701" s="157"/>
      <c r="R701" s="157"/>
      <c r="S701" s="157"/>
      <c r="T701" s="157"/>
      <c r="U701" s="157"/>
      <c r="V701" s="157"/>
      <c r="W701" s="157"/>
      <c r="X701" s="157"/>
      <c r="Y701" s="148"/>
      <c r="Z701" s="148"/>
      <c r="AA701" s="148"/>
      <c r="AB701" s="148"/>
      <c r="AC701" s="148"/>
      <c r="AD701" s="148"/>
      <c r="AE701" s="148"/>
      <c r="AF701" s="148"/>
      <c r="AG701" s="148" t="s">
        <v>164</v>
      </c>
      <c r="AH701" s="148">
        <v>4</v>
      </c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</row>
    <row r="702" spans="1:60" ht="22.5" outlineLevel="1" x14ac:dyDescent="0.2">
      <c r="A702" s="171">
        <v>77</v>
      </c>
      <c r="B702" s="172" t="s">
        <v>719</v>
      </c>
      <c r="C702" s="188" t="s">
        <v>720</v>
      </c>
      <c r="D702" s="173" t="s">
        <v>158</v>
      </c>
      <c r="E702" s="174">
        <v>5.8410000000000002</v>
      </c>
      <c r="F702" s="175"/>
      <c r="G702" s="176">
        <f>ROUND(E702*F702,2)</f>
        <v>0</v>
      </c>
      <c r="H702" s="175"/>
      <c r="I702" s="176">
        <f>ROUND(E702*H702,2)</f>
        <v>0</v>
      </c>
      <c r="J702" s="175"/>
      <c r="K702" s="176">
        <f>ROUND(E702*J702,2)</f>
        <v>0</v>
      </c>
      <c r="L702" s="176">
        <v>21</v>
      </c>
      <c r="M702" s="176">
        <f>G702*(1+L702/100)</f>
        <v>0</v>
      </c>
      <c r="N702" s="176">
        <v>1.6500000000000001E-2</v>
      </c>
      <c r="O702" s="176">
        <f>ROUND(E702*N702,2)</f>
        <v>0.1</v>
      </c>
      <c r="P702" s="176">
        <v>0</v>
      </c>
      <c r="Q702" s="176">
        <f>ROUND(E702*P702,2)</f>
        <v>0</v>
      </c>
      <c r="R702" s="176" t="s">
        <v>340</v>
      </c>
      <c r="S702" s="176" t="s">
        <v>160</v>
      </c>
      <c r="T702" s="177" t="s">
        <v>160</v>
      </c>
      <c r="U702" s="157">
        <v>0</v>
      </c>
      <c r="V702" s="157">
        <f>ROUND(E702*U702,2)</f>
        <v>0</v>
      </c>
      <c r="W702" s="157"/>
      <c r="X702" s="157" t="s">
        <v>341</v>
      </c>
      <c r="Y702" s="148"/>
      <c r="Z702" s="148"/>
      <c r="AA702" s="148"/>
      <c r="AB702" s="148"/>
      <c r="AC702" s="148"/>
      <c r="AD702" s="148"/>
      <c r="AE702" s="148"/>
      <c r="AF702" s="148"/>
      <c r="AG702" s="148" t="s">
        <v>342</v>
      </c>
      <c r="AH702" s="148"/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</row>
    <row r="703" spans="1:60" outlineLevel="1" x14ac:dyDescent="0.2">
      <c r="A703" s="155"/>
      <c r="B703" s="156"/>
      <c r="C703" s="189" t="s">
        <v>721</v>
      </c>
      <c r="D703" s="158"/>
      <c r="E703" s="159"/>
      <c r="F703" s="157"/>
      <c r="G703" s="157"/>
      <c r="H703" s="157"/>
      <c r="I703" s="157"/>
      <c r="J703" s="157"/>
      <c r="K703" s="157"/>
      <c r="L703" s="157"/>
      <c r="M703" s="157"/>
      <c r="N703" s="157"/>
      <c r="O703" s="157"/>
      <c r="P703" s="157"/>
      <c r="Q703" s="157"/>
      <c r="R703" s="157"/>
      <c r="S703" s="157"/>
      <c r="T703" s="157"/>
      <c r="U703" s="157"/>
      <c r="V703" s="157"/>
      <c r="W703" s="157"/>
      <c r="X703" s="157"/>
      <c r="Y703" s="148"/>
      <c r="Z703" s="148"/>
      <c r="AA703" s="148"/>
      <c r="AB703" s="148"/>
      <c r="AC703" s="148"/>
      <c r="AD703" s="148"/>
      <c r="AE703" s="148"/>
      <c r="AF703" s="148"/>
      <c r="AG703" s="148" t="s">
        <v>164</v>
      </c>
      <c r="AH703" s="148">
        <v>0</v>
      </c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</row>
    <row r="704" spans="1:60" outlineLevel="1" x14ac:dyDescent="0.2">
      <c r="A704" s="155"/>
      <c r="B704" s="156"/>
      <c r="C704" s="189" t="s">
        <v>722</v>
      </c>
      <c r="D704" s="158"/>
      <c r="E704" s="159">
        <v>5.8410000000000002</v>
      </c>
      <c r="F704" s="157"/>
      <c r="G704" s="157"/>
      <c r="H704" s="157"/>
      <c r="I704" s="157"/>
      <c r="J704" s="157"/>
      <c r="K704" s="157"/>
      <c r="L704" s="157"/>
      <c r="M704" s="157"/>
      <c r="N704" s="157"/>
      <c r="O704" s="157"/>
      <c r="P704" s="157"/>
      <c r="Q704" s="157"/>
      <c r="R704" s="157"/>
      <c r="S704" s="157"/>
      <c r="T704" s="157"/>
      <c r="U704" s="157"/>
      <c r="V704" s="157"/>
      <c r="W704" s="157"/>
      <c r="X704" s="157"/>
      <c r="Y704" s="148"/>
      <c r="Z704" s="148"/>
      <c r="AA704" s="148"/>
      <c r="AB704" s="148"/>
      <c r="AC704" s="148"/>
      <c r="AD704" s="148"/>
      <c r="AE704" s="148"/>
      <c r="AF704" s="148"/>
      <c r="AG704" s="148" t="s">
        <v>164</v>
      </c>
      <c r="AH704" s="148">
        <v>5</v>
      </c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48"/>
      <c r="BB704" s="148"/>
      <c r="BC704" s="148"/>
      <c r="BD704" s="148"/>
      <c r="BE704" s="148"/>
      <c r="BF704" s="148"/>
      <c r="BG704" s="148"/>
      <c r="BH704" s="148"/>
    </row>
    <row r="705" spans="1:60" outlineLevel="1" x14ac:dyDescent="0.2">
      <c r="A705" s="171">
        <v>78</v>
      </c>
      <c r="B705" s="172" t="s">
        <v>723</v>
      </c>
      <c r="C705" s="188" t="s">
        <v>724</v>
      </c>
      <c r="D705" s="173" t="s">
        <v>226</v>
      </c>
      <c r="E705" s="174">
        <v>1.1848700000000001</v>
      </c>
      <c r="F705" s="175"/>
      <c r="G705" s="176">
        <f>ROUND(E705*F705,2)</f>
        <v>0</v>
      </c>
      <c r="H705" s="175"/>
      <c r="I705" s="176">
        <f>ROUND(E705*H705,2)</f>
        <v>0</v>
      </c>
      <c r="J705" s="175"/>
      <c r="K705" s="176">
        <f>ROUND(E705*J705,2)</f>
        <v>0</v>
      </c>
      <c r="L705" s="176">
        <v>21</v>
      </c>
      <c r="M705" s="176">
        <f>G705*(1+L705/100)</f>
        <v>0</v>
      </c>
      <c r="N705" s="176">
        <v>0</v>
      </c>
      <c r="O705" s="176">
        <f>ROUND(E705*N705,2)</f>
        <v>0</v>
      </c>
      <c r="P705" s="176">
        <v>0</v>
      </c>
      <c r="Q705" s="176">
        <f>ROUND(E705*P705,2)</f>
        <v>0</v>
      </c>
      <c r="R705" s="176" t="s">
        <v>696</v>
      </c>
      <c r="S705" s="176" t="s">
        <v>160</v>
      </c>
      <c r="T705" s="177" t="s">
        <v>160</v>
      </c>
      <c r="U705" s="157">
        <v>1.83</v>
      </c>
      <c r="V705" s="157">
        <f>ROUND(E705*U705,2)</f>
        <v>2.17</v>
      </c>
      <c r="W705" s="157"/>
      <c r="X705" s="157" t="s">
        <v>679</v>
      </c>
      <c r="Y705" s="148"/>
      <c r="Z705" s="148"/>
      <c r="AA705" s="148"/>
      <c r="AB705" s="148"/>
      <c r="AC705" s="148"/>
      <c r="AD705" s="148"/>
      <c r="AE705" s="148"/>
      <c r="AF705" s="148"/>
      <c r="AG705" s="148" t="s">
        <v>680</v>
      </c>
      <c r="AH705" s="148"/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1" x14ac:dyDescent="0.2">
      <c r="A706" s="155"/>
      <c r="B706" s="156"/>
      <c r="C706" s="255" t="s">
        <v>725</v>
      </c>
      <c r="D706" s="256"/>
      <c r="E706" s="256"/>
      <c r="F706" s="256"/>
      <c r="G706" s="256"/>
      <c r="H706" s="157"/>
      <c r="I706" s="157"/>
      <c r="J706" s="157"/>
      <c r="K706" s="157"/>
      <c r="L706" s="157"/>
      <c r="M706" s="157"/>
      <c r="N706" s="157"/>
      <c r="O706" s="157"/>
      <c r="P706" s="157"/>
      <c r="Q706" s="157"/>
      <c r="R706" s="157"/>
      <c r="S706" s="157"/>
      <c r="T706" s="157"/>
      <c r="U706" s="157"/>
      <c r="V706" s="157"/>
      <c r="W706" s="157"/>
      <c r="X706" s="157"/>
      <c r="Y706" s="148"/>
      <c r="Z706" s="148"/>
      <c r="AA706" s="148"/>
      <c r="AB706" s="148"/>
      <c r="AC706" s="148"/>
      <c r="AD706" s="148"/>
      <c r="AE706" s="148"/>
      <c r="AF706" s="148"/>
      <c r="AG706" s="148" t="s">
        <v>192</v>
      </c>
      <c r="AH706" s="148"/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x14ac:dyDescent="0.2">
      <c r="A707" s="165" t="s">
        <v>154</v>
      </c>
      <c r="B707" s="166" t="s">
        <v>97</v>
      </c>
      <c r="C707" s="187" t="s">
        <v>98</v>
      </c>
      <c r="D707" s="167"/>
      <c r="E707" s="168"/>
      <c r="F707" s="169"/>
      <c r="G707" s="169">
        <f>SUMIF(AG708:AG721,"&lt;&gt;NOR",G708:G721)</f>
        <v>0</v>
      </c>
      <c r="H707" s="169"/>
      <c r="I707" s="169">
        <f>SUM(I708:I721)</f>
        <v>0</v>
      </c>
      <c r="J707" s="169"/>
      <c r="K707" s="169">
        <f>SUM(K708:K721)</f>
        <v>0</v>
      </c>
      <c r="L707" s="169"/>
      <c r="M707" s="169">
        <f>SUM(M708:M721)</f>
        <v>0</v>
      </c>
      <c r="N707" s="169"/>
      <c r="O707" s="169">
        <f>SUM(O708:O721)</f>
        <v>0</v>
      </c>
      <c r="P707" s="169"/>
      <c r="Q707" s="169">
        <f>SUM(Q708:Q721)</f>
        <v>0</v>
      </c>
      <c r="R707" s="169"/>
      <c r="S707" s="169"/>
      <c r="T707" s="170"/>
      <c r="U707" s="164"/>
      <c r="V707" s="164">
        <f>SUM(V708:V721)</f>
        <v>1.93</v>
      </c>
      <c r="W707" s="164"/>
      <c r="X707" s="164"/>
      <c r="AG707" t="s">
        <v>155</v>
      </c>
    </row>
    <row r="708" spans="1:60" outlineLevel="1" x14ac:dyDescent="0.2">
      <c r="A708" s="171">
        <v>79</v>
      </c>
      <c r="B708" s="172" t="s">
        <v>726</v>
      </c>
      <c r="C708" s="188" t="s">
        <v>727</v>
      </c>
      <c r="D708" s="173" t="s">
        <v>158</v>
      </c>
      <c r="E708" s="174">
        <v>23.9406</v>
      </c>
      <c r="F708" s="175"/>
      <c r="G708" s="176">
        <f>ROUND(E708*F708,2)</f>
        <v>0</v>
      </c>
      <c r="H708" s="175"/>
      <c r="I708" s="176">
        <f>ROUND(E708*H708,2)</f>
        <v>0</v>
      </c>
      <c r="J708" s="175"/>
      <c r="K708" s="176">
        <f>ROUND(E708*J708,2)</f>
        <v>0</v>
      </c>
      <c r="L708" s="176">
        <v>21</v>
      </c>
      <c r="M708" s="176">
        <f>G708*(1+L708/100)</f>
        <v>0</v>
      </c>
      <c r="N708" s="176">
        <v>0</v>
      </c>
      <c r="O708" s="176">
        <f>ROUND(E708*N708,2)</f>
        <v>0</v>
      </c>
      <c r="P708" s="176">
        <v>0</v>
      </c>
      <c r="Q708" s="176">
        <f>ROUND(E708*P708,2)</f>
        <v>0</v>
      </c>
      <c r="R708" s="176" t="s">
        <v>696</v>
      </c>
      <c r="S708" s="176" t="s">
        <v>160</v>
      </c>
      <c r="T708" s="177" t="s">
        <v>160</v>
      </c>
      <c r="U708" s="157">
        <v>0.08</v>
      </c>
      <c r="V708" s="157">
        <f>ROUND(E708*U708,2)</f>
        <v>1.92</v>
      </c>
      <c r="W708" s="157"/>
      <c r="X708" s="157" t="s">
        <v>170</v>
      </c>
      <c r="Y708" s="148"/>
      <c r="Z708" s="148"/>
      <c r="AA708" s="148"/>
      <c r="AB708" s="148"/>
      <c r="AC708" s="148"/>
      <c r="AD708" s="148"/>
      <c r="AE708" s="148"/>
      <c r="AF708" s="148"/>
      <c r="AG708" s="148" t="s">
        <v>171</v>
      </c>
      <c r="AH708" s="148"/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outlineLevel="1" x14ac:dyDescent="0.2">
      <c r="A709" s="155"/>
      <c r="B709" s="156"/>
      <c r="C709" s="189" t="s">
        <v>728</v>
      </c>
      <c r="D709" s="158"/>
      <c r="E709" s="159"/>
      <c r="F709" s="157"/>
      <c r="G709" s="157"/>
      <c r="H709" s="157"/>
      <c r="I709" s="157"/>
      <c r="J709" s="157"/>
      <c r="K709" s="157"/>
      <c r="L709" s="157"/>
      <c r="M709" s="157"/>
      <c r="N709" s="157"/>
      <c r="O709" s="157"/>
      <c r="P709" s="157"/>
      <c r="Q709" s="157"/>
      <c r="R709" s="157"/>
      <c r="S709" s="157"/>
      <c r="T709" s="157"/>
      <c r="U709" s="157"/>
      <c r="V709" s="157"/>
      <c r="W709" s="157"/>
      <c r="X709" s="157"/>
      <c r="Y709" s="148"/>
      <c r="Z709" s="148"/>
      <c r="AA709" s="148"/>
      <c r="AB709" s="148"/>
      <c r="AC709" s="148"/>
      <c r="AD709" s="148"/>
      <c r="AE709" s="148"/>
      <c r="AF709" s="148"/>
      <c r="AG709" s="148" t="s">
        <v>164</v>
      </c>
      <c r="AH709" s="148">
        <v>0</v>
      </c>
      <c r="AI709" s="148"/>
      <c r="AJ709" s="148"/>
      <c r="AK709" s="148"/>
      <c r="AL709" s="148"/>
      <c r="AM709" s="148"/>
      <c r="AN709" s="148"/>
      <c r="AO709" s="148"/>
      <c r="AP709" s="148"/>
      <c r="AQ709" s="148"/>
      <c r="AR709" s="148"/>
      <c r="AS709" s="148"/>
      <c r="AT709" s="148"/>
      <c r="AU709" s="148"/>
      <c r="AV709" s="148"/>
      <c r="AW709" s="148"/>
      <c r="AX709" s="148"/>
      <c r="AY709" s="148"/>
      <c r="AZ709" s="148"/>
      <c r="BA709" s="148"/>
      <c r="BB709" s="148"/>
      <c r="BC709" s="148"/>
      <c r="BD709" s="148"/>
      <c r="BE709" s="148"/>
      <c r="BF709" s="148"/>
      <c r="BG709" s="148"/>
      <c r="BH709" s="148"/>
    </row>
    <row r="710" spans="1:60" outlineLevel="1" x14ac:dyDescent="0.2">
      <c r="A710" s="155"/>
      <c r="B710" s="156"/>
      <c r="C710" s="189" t="s">
        <v>729</v>
      </c>
      <c r="D710" s="158"/>
      <c r="E710" s="159"/>
      <c r="F710" s="157"/>
      <c r="G710" s="157"/>
      <c r="H710" s="157"/>
      <c r="I710" s="157"/>
      <c r="J710" s="157"/>
      <c r="K710" s="157"/>
      <c r="L710" s="157"/>
      <c r="M710" s="157"/>
      <c r="N710" s="157"/>
      <c r="O710" s="157"/>
      <c r="P710" s="157"/>
      <c r="Q710" s="157"/>
      <c r="R710" s="157"/>
      <c r="S710" s="157"/>
      <c r="T710" s="157"/>
      <c r="U710" s="157"/>
      <c r="V710" s="157"/>
      <c r="W710" s="157"/>
      <c r="X710" s="157"/>
      <c r="Y710" s="148"/>
      <c r="Z710" s="148"/>
      <c r="AA710" s="148"/>
      <c r="AB710" s="148"/>
      <c r="AC710" s="148"/>
      <c r="AD710" s="148"/>
      <c r="AE710" s="148"/>
      <c r="AF710" s="148"/>
      <c r="AG710" s="148" t="s">
        <v>164</v>
      </c>
      <c r="AH710" s="148">
        <v>0</v>
      </c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1" x14ac:dyDescent="0.2">
      <c r="A711" s="155"/>
      <c r="B711" s="156"/>
      <c r="C711" s="189" t="s">
        <v>730</v>
      </c>
      <c r="D711" s="158"/>
      <c r="E711" s="159"/>
      <c r="F711" s="157"/>
      <c r="G711" s="157"/>
      <c r="H711" s="157"/>
      <c r="I711" s="157"/>
      <c r="J711" s="157"/>
      <c r="K711" s="157"/>
      <c r="L711" s="157"/>
      <c r="M711" s="157"/>
      <c r="N711" s="157"/>
      <c r="O711" s="157"/>
      <c r="P711" s="157"/>
      <c r="Q711" s="157"/>
      <c r="R711" s="157"/>
      <c r="S711" s="157"/>
      <c r="T711" s="157"/>
      <c r="U711" s="157"/>
      <c r="V711" s="157"/>
      <c r="W711" s="157"/>
      <c r="X711" s="157"/>
      <c r="Y711" s="148"/>
      <c r="Z711" s="148"/>
      <c r="AA711" s="148"/>
      <c r="AB711" s="148"/>
      <c r="AC711" s="148"/>
      <c r="AD711" s="148"/>
      <c r="AE711" s="148"/>
      <c r="AF711" s="148"/>
      <c r="AG711" s="148" t="s">
        <v>164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1" x14ac:dyDescent="0.2">
      <c r="A712" s="155"/>
      <c r="B712" s="156"/>
      <c r="C712" s="189" t="s">
        <v>731</v>
      </c>
      <c r="D712" s="158"/>
      <c r="E712" s="159">
        <v>25.1206</v>
      </c>
      <c r="F712" s="157"/>
      <c r="G712" s="157"/>
      <c r="H712" s="157"/>
      <c r="I712" s="157"/>
      <c r="J712" s="157"/>
      <c r="K712" s="157"/>
      <c r="L712" s="157"/>
      <c r="M712" s="157"/>
      <c r="N712" s="157"/>
      <c r="O712" s="157"/>
      <c r="P712" s="157"/>
      <c r="Q712" s="157"/>
      <c r="R712" s="157"/>
      <c r="S712" s="157"/>
      <c r="T712" s="157"/>
      <c r="U712" s="157"/>
      <c r="V712" s="157"/>
      <c r="W712" s="157"/>
      <c r="X712" s="157"/>
      <c r="Y712" s="148"/>
      <c r="Z712" s="148"/>
      <c r="AA712" s="148"/>
      <c r="AB712" s="148"/>
      <c r="AC712" s="148"/>
      <c r="AD712" s="148"/>
      <c r="AE712" s="148"/>
      <c r="AF712" s="148"/>
      <c r="AG712" s="148" t="s">
        <v>164</v>
      </c>
      <c r="AH712" s="148">
        <v>0</v>
      </c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1" x14ac:dyDescent="0.2">
      <c r="A713" s="155"/>
      <c r="B713" s="156"/>
      <c r="C713" s="189" t="s">
        <v>732</v>
      </c>
      <c r="D713" s="158"/>
      <c r="E713" s="159">
        <v>-1.18</v>
      </c>
      <c r="F713" s="157"/>
      <c r="G713" s="157"/>
      <c r="H713" s="157"/>
      <c r="I713" s="157"/>
      <c r="J713" s="157"/>
      <c r="K713" s="157"/>
      <c r="L713" s="157"/>
      <c r="M713" s="157"/>
      <c r="N713" s="157"/>
      <c r="O713" s="157"/>
      <c r="P713" s="157"/>
      <c r="Q713" s="157"/>
      <c r="R713" s="157"/>
      <c r="S713" s="157"/>
      <c r="T713" s="157"/>
      <c r="U713" s="157"/>
      <c r="V713" s="157"/>
      <c r="W713" s="157"/>
      <c r="X713" s="157"/>
      <c r="Y713" s="148"/>
      <c r="Z713" s="148"/>
      <c r="AA713" s="148"/>
      <c r="AB713" s="148"/>
      <c r="AC713" s="148"/>
      <c r="AD713" s="148"/>
      <c r="AE713" s="148"/>
      <c r="AF713" s="148"/>
      <c r="AG713" s="148" t="s">
        <v>164</v>
      </c>
      <c r="AH713" s="148">
        <v>0</v>
      </c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ht="33.75" outlineLevel="1" x14ac:dyDescent="0.2">
      <c r="A714" s="171">
        <v>80</v>
      </c>
      <c r="B714" s="172" t="s">
        <v>733</v>
      </c>
      <c r="C714" s="188" t="s">
        <v>734</v>
      </c>
      <c r="D714" s="173" t="s">
        <v>158</v>
      </c>
      <c r="E714" s="174">
        <v>26.33466</v>
      </c>
      <c r="F714" s="175"/>
      <c r="G714" s="176">
        <f>ROUND(E714*F714,2)</f>
        <v>0</v>
      </c>
      <c r="H714" s="175"/>
      <c r="I714" s="176">
        <f>ROUND(E714*H714,2)</f>
        <v>0</v>
      </c>
      <c r="J714" s="175"/>
      <c r="K714" s="176">
        <f>ROUND(E714*J714,2)</f>
        <v>0</v>
      </c>
      <c r="L714" s="176">
        <v>21</v>
      </c>
      <c r="M714" s="176">
        <f>G714*(1+L714/100)</f>
        <v>0</v>
      </c>
      <c r="N714" s="176">
        <v>1.4999999999999999E-4</v>
      </c>
      <c r="O714" s="176">
        <f>ROUND(E714*N714,2)</f>
        <v>0</v>
      </c>
      <c r="P714" s="176">
        <v>0</v>
      </c>
      <c r="Q714" s="176">
        <f>ROUND(E714*P714,2)</f>
        <v>0</v>
      </c>
      <c r="R714" s="176" t="s">
        <v>340</v>
      </c>
      <c r="S714" s="176" t="s">
        <v>160</v>
      </c>
      <c r="T714" s="177" t="s">
        <v>160</v>
      </c>
      <c r="U714" s="157">
        <v>0</v>
      </c>
      <c r="V714" s="157">
        <f>ROUND(E714*U714,2)</f>
        <v>0</v>
      </c>
      <c r="W714" s="157"/>
      <c r="X714" s="157" t="s">
        <v>341</v>
      </c>
      <c r="Y714" s="148"/>
      <c r="Z714" s="148"/>
      <c r="AA714" s="148"/>
      <c r="AB714" s="148"/>
      <c r="AC714" s="148"/>
      <c r="AD714" s="148"/>
      <c r="AE714" s="148"/>
      <c r="AF714" s="148"/>
      <c r="AG714" s="148" t="s">
        <v>342</v>
      </c>
      <c r="AH714" s="148"/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1" x14ac:dyDescent="0.2">
      <c r="A715" s="155"/>
      <c r="B715" s="156"/>
      <c r="C715" s="189" t="s">
        <v>728</v>
      </c>
      <c r="D715" s="158"/>
      <c r="E715" s="159"/>
      <c r="F715" s="157"/>
      <c r="G715" s="157"/>
      <c r="H715" s="157"/>
      <c r="I715" s="157"/>
      <c r="J715" s="157"/>
      <c r="K715" s="157"/>
      <c r="L715" s="157"/>
      <c r="M715" s="157"/>
      <c r="N715" s="157"/>
      <c r="O715" s="157"/>
      <c r="P715" s="157"/>
      <c r="Q715" s="157"/>
      <c r="R715" s="157"/>
      <c r="S715" s="157"/>
      <c r="T715" s="157"/>
      <c r="U715" s="157"/>
      <c r="V715" s="157"/>
      <c r="W715" s="157"/>
      <c r="X715" s="157"/>
      <c r="Y715" s="148"/>
      <c r="Z715" s="148"/>
      <c r="AA715" s="148"/>
      <c r="AB715" s="148"/>
      <c r="AC715" s="148"/>
      <c r="AD715" s="148"/>
      <c r="AE715" s="148"/>
      <c r="AF715" s="148"/>
      <c r="AG715" s="148" t="s">
        <v>164</v>
      </c>
      <c r="AH715" s="148">
        <v>0</v>
      </c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outlineLevel="1" x14ac:dyDescent="0.2">
      <c r="A716" s="155"/>
      <c r="B716" s="156"/>
      <c r="C716" s="189" t="s">
        <v>729</v>
      </c>
      <c r="D716" s="158"/>
      <c r="E716" s="159"/>
      <c r="F716" s="157"/>
      <c r="G716" s="157"/>
      <c r="H716" s="157"/>
      <c r="I716" s="157"/>
      <c r="J716" s="157"/>
      <c r="K716" s="157"/>
      <c r="L716" s="157"/>
      <c r="M716" s="157"/>
      <c r="N716" s="157"/>
      <c r="O716" s="157"/>
      <c r="P716" s="157"/>
      <c r="Q716" s="157"/>
      <c r="R716" s="157"/>
      <c r="S716" s="157"/>
      <c r="T716" s="157"/>
      <c r="U716" s="157"/>
      <c r="V716" s="157"/>
      <c r="W716" s="157"/>
      <c r="X716" s="157"/>
      <c r="Y716" s="148"/>
      <c r="Z716" s="148"/>
      <c r="AA716" s="148"/>
      <c r="AB716" s="148"/>
      <c r="AC716" s="148"/>
      <c r="AD716" s="148"/>
      <c r="AE716" s="148"/>
      <c r="AF716" s="148"/>
      <c r="AG716" s="148" t="s">
        <v>164</v>
      </c>
      <c r="AH716" s="148">
        <v>0</v>
      </c>
      <c r="AI716" s="148"/>
      <c r="AJ716" s="148"/>
      <c r="AK716" s="148"/>
      <c r="AL716" s="148"/>
      <c r="AM716" s="148"/>
      <c r="AN716" s="148"/>
      <c r="AO716" s="148"/>
      <c r="AP716" s="148"/>
      <c r="AQ716" s="148"/>
      <c r="AR716" s="148"/>
      <c r="AS716" s="148"/>
      <c r="AT716" s="148"/>
      <c r="AU716" s="148"/>
      <c r="AV716" s="148"/>
      <c r="AW716" s="148"/>
      <c r="AX716" s="148"/>
      <c r="AY716" s="148"/>
      <c r="AZ716" s="148"/>
      <c r="BA716" s="148"/>
      <c r="BB716" s="148"/>
      <c r="BC716" s="148"/>
      <c r="BD716" s="148"/>
      <c r="BE716" s="148"/>
      <c r="BF716" s="148"/>
      <c r="BG716" s="148"/>
      <c r="BH716" s="148"/>
    </row>
    <row r="717" spans="1:60" outlineLevel="1" x14ac:dyDescent="0.2">
      <c r="A717" s="155"/>
      <c r="B717" s="156"/>
      <c r="C717" s="189" t="s">
        <v>730</v>
      </c>
      <c r="D717" s="158"/>
      <c r="E717" s="159"/>
      <c r="F717" s="157"/>
      <c r="G717" s="157"/>
      <c r="H717" s="157"/>
      <c r="I717" s="157"/>
      <c r="J717" s="157"/>
      <c r="K717" s="157"/>
      <c r="L717" s="157"/>
      <c r="M717" s="157"/>
      <c r="N717" s="157"/>
      <c r="O717" s="157"/>
      <c r="P717" s="157"/>
      <c r="Q717" s="157"/>
      <c r="R717" s="157"/>
      <c r="S717" s="157"/>
      <c r="T717" s="157"/>
      <c r="U717" s="157"/>
      <c r="V717" s="157"/>
      <c r="W717" s="157"/>
      <c r="X717" s="157"/>
      <c r="Y717" s="148"/>
      <c r="Z717" s="148"/>
      <c r="AA717" s="148"/>
      <c r="AB717" s="148"/>
      <c r="AC717" s="148"/>
      <c r="AD717" s="148"/>
      <c r="AE717" s="148"/>
      <c r="AF717" s="148"/>
      <c r="AG717" s="148" t="s">
        <v>164</v>
      </c>
      <c r="AH717" s="148">
        <v>0</v>
      </c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outlineLevel="1" x14ac:dyDescent="0.2">
      <c r="A718" s="155"/>
      <c r="B718" s="156"/>
      <c r="C718" s="189" t="s">
        <v>735</v>
      </c>
      <c r="D718" s="158"/>
      <c r="E718" s="159">
        <v>23.9406</v>
      </c>
      <c r="F718" s="157"/>
      <c r="G718" s="157"/>
      <c r="H718" s="157"/>
      <c r="I718" s="157"/>
      <c r="J718" s="157"/>
      <c r="K718" s="157"/>
      <c r="L718" s="157"/>
      <c r="M718" s="157"/>
      <c r="N718" s="157"/>
      <c r="O718" s="157"/>
      <c r="P718" s="157"/>
      <c r="Q718" s="157"/>
      <c r="R718" s="157"/>
      <c r="S718" s="157"/>
      <c r="T718" s="157"/>
      <c r="U718" s="157"/>
      <c r="V718" s="157"/>
      <c r="W718" s="157"/>
      <c r="X718" s="157"/>
      <c r="Y718" s="148"/>
      <c r="Z718" s="148"/>
      <c r="AA718" s="148"/>
      <c r="AB718" s="148"/>
      <c r="AC718" s="148"/>
      <c r="AD718" s="148"/>
      <c r="AE718" s="148"/>
      <c r="AF718" s="148"/>
      <c r="AG718" s="148" t="s">
        <v>164</v>
      </c>
      <c r="AH718" s="148">
        <v>5</v>
      </c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outlineLevel="1" x14ac:dyDescent="0.2">
      <c r="A719" s="155"/>
      <c r="B719" s="156"/>
      <c r="C719" s="192" t="s">
        <v>736</v>
      </c>
      <c r="D719" s="162"/>
      <c r="E719" s="163">
        <v>2.3940600000000001</v>
      </c>
      <c r="F719" s="157"/>
      <c r="G719" s="157"/>
      <c r="H719" s="157"/>
      <c r="I719" s="157"/>
      <c r="J719" s="157"/>
      <c r="K719" s="157"/>
      <c r="L719" s="157"/>
      <c r="M719" s="157"/>
      <c r="N719" s="157"/>
      <c r="O719" s="157"/>
      <c r="P719" s="157"/>
      <c r="Q719" s="157"/>
      <c r="R719" s="157"/>
      <c r="S719" s="157"/>
      <c r="T719" s="157"/>
      <c r="U719" s="157"/>
      <c r="V719" s="157"/>
      <c r="W719" s="157"/>
      <c r="X719" s="157"/>
      <c r="Y719" s="148"/>
      <c r="Z719" s="148"/>
      <c r="AA719" s="148"/>
      <c r="AB719" s="148"/>
      <c r="AC719" s="148"/>
      <c r="AD719" s="148"/>
      <c r="AE719" s="148"/>
      <c r="AF719" s="148"/>
      <c r="AG719" s="148" t="s">
        <v>164</v>
      </c>
      <c r="AH719" s="148">
        <v>4</v>
      </c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outlineLevel="1" x14ac:dyDescent="0.2">
      <c r="A720" s="171">
        <v>81</v>
      </c>
      <c r="B720" s="172" t="s">
        <v>737</v>
      </c>
      <c r="C720" s="188" t="s">
        <v>738</v>
      </c>
      <c r="D720" s="173" t="s">
        <v>226</v>
      </c>
      <c r="E720" s="174">
        <v>3.9500000000000004E-3</v>
      </c>
      <c r="F720" s="175"/>
      <c r="G720" s="176">
        <f>ROUND(E720*F720,2)</f>
        <v>0</v>
      </c>
      <c r="H720" s="175"/>
      <c r="I720" s="176">
        <f>ROUND(E720*H720,2)</f>
        <v>0</v>
      </c>
      <c r="J720" s="175"/>
      <c r="K720" s="176">
        <f>ROUND(E720*J720,2)</f>
        <v>0</v>
      </c>
      <c r="L720" s="176">
        <v>21</v>
      </c>
      <c r="M720" s="176">
        <f>G720*(1+L720/100)</f>
        <v>0</v>
      </c>
      <c r="N720" s="176">
        <v>0</v>
      </c>
      <c r="O720" s="176">
        <f>ROUND(E720*N720,2)</f>
        <v>0</v>
      </c>
      <c r="P720" s="176">
        <v>0</v>
      </c>
      <c r="Q720" s="176">
        <f>ROUND(E720*P720,2)</f>
        <v>0</v>
      </c>
      <c r="R720" s="176" t="s">
        <v>739</v>
      </c>
      <c r="S720" s="176" t="s">
        <v>160</v>
      </c>
      <c r="T720" s="177" t="s">
        <v>160</v>
      </c>
      <c r="U720" s="157">
        <v>2.31</v>
      </c>
      <c r="V720" s="157">
        <f>ROUND(E720*U720,2)</f>
        <v>0.01</v>
      </c>
      <c r="W720" s="157"/>
      <c r="X720" s="157" t="s">
        <v>679</v>
      </c>
      <c r="Y720" s="148"/>
      <c r="Z720" s="148"/>
      <c r="AA720" s="148"/>
      <c r="AB720" s="148"/>
      <c r="AC720" s="148"/>
      <c r="AD720" s="148"/>
      <c r="AE720" s="148"/>
      <c r="AF720" s="148"/>
      <c r="AG720" s="148" t="s">
        <v>680</v>
      </c>
      <c r="AH720" s="148"/>
      <c r="AI720" s="148"/>
      <c r="AJ720" s="148"/>
      <c r="AK720" s="148"/>
      <c r="AL720" s="148"/>
      <c r="AM720" s="148"/>
      <c r="AN720" s="148"/>
      <c r="AO720" s="148"/>
      <c r="AP720" s="148"/>
      <c r="AQ720" s="148"/>
      <c r="AR720" s="148"/>
      <c r="AS720" s="148"/>
      <c r="AT720" s="148"/>
      <c r="AU720" s="148"/>
      <c r="AV720" s="148"/>
      <c r="AW720" s="148"/>
      <c r="AX720" s="148"/>
      <c r="AY720" s="148"/>
      <c r="AZ720" s="148"/>
      <c r="BA720" s="148"/>
      <c r="BB720" s="148"/>
      <c r="BC720" s="148"/>
      <c r="BD720" s="148"/>
      <c r="BE720" s="148"/>
      <c r="BF720" s="148"/>
      <c r="BG720" s="148"/>
      <c r="BH720" s="148"/>
    </row>
    <row r="721" spans="1:60" outlineLevel="1" x14ac:dyDescent="0.2">
      <c r="A721" s="155"/>
      <c r="B721" s="156"/>
      <c r="C721" s="255" t="s">
        <v>693</v>
      </c>
      <c r="D721" s="256"/>
      <c r="E721" s="256"/>
      <c r="F721" s="256"/>
      <c r="G721" s="256"/>
      <c r="H721" s="157"/>
      <c r="I721" s="157"/>
      <c r="J721" s="157"/>
      <c r="K721" s="157"/>
      <c r="L721" s="157"/>
      <c r="M721" s="157"/>
      <c r="N721" s="157"/>
      <c r="O721" s="157"/>
      <c r="P721" s="157"/>
      <c r="Q721" s="157"/>
      <c r="R721" s="157"/>
      <c r="S721" s="157"/>
      <c r="T721" s="157"/>
      <c r="U721" s="157"/>
      <c r="V721" s="157"/>
      <c r="W721" s="157"/>
      <c r="X721" s="157"/>
      <c r="Y721" s="148"/>
      <c r="Z721" s="148"/>
      <c r="AA721" s="148"/>
      <c r="AB721" s="148"/>
      <c r="AC721" s="148"/>
      <c r="AD721" s="148"/>
      <c r="AE721" s="148"/>
      <c r="AF721" s="148"/>
      <c r="AG721" s="148" t="s">
        <v>192</v>
      </c>
      <c r="AH721" s="148"/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x14ac:dyDescent="0.2">
      <c r="A722" s="165" t="s">
        <v>154</v>
      </c>
      <c r="B722" s="166" t="s">
        <v>99</v>
      </c>
      <c r="C722" s="187" t="s">
        <v>100</v>
      </c>
      <c r="D722" s="167"/>
      <c r="E722" s="168"/>
      <c r="F722" s="169"/>
      <c r="G722" s="169">
        <f>SUMIF(AG723:AG723,"&lt;&gt;NOR",G723:G723)</f>
        <v>0</v>
      </c>
      <c r="H722" s="169"/>
      <c r="I722" s="169">
        <f>SUM(I723:I723)</f>
        <v>0</v>
      </c>
      <c r="J722" s="169"/>
      <c r="K722" s="169">
        <f>SUM(K723:K723)</f>
        <v>0</v>
      </c>
      <c r="L722" s="169"/>
      <c r="M722" s="169">
        <f>SUM(M723:M723)</f>
        <v>0</v>
      </c>
      <c r="N722" s="169"/>
      <c r="O722" s="169">
        <f>SUM(O723:O723)</f>
        <v>0</v>
      </c>
      <c r="P722" s="169"/>
      <c r="Q722" s="169">
        <f>SUM(Q723:Q723)</f>
        <v>0</v>
      </c>
      <c r="R722" s="169"/>
      <c r="S722" s="169"/>
      <c r="T722" s="170"/>
      <c r="U722" s="164"/>
      <c r="V722" s="164">
        <f>SUM(V723:V723)</f>
        <v>0</v>
      </c>
      <c r="W722" s="164"/>
      <c r="X722" s="164"/>
      <c r="AG722" t="s">
        <v>155</v>
      </c>
    </row>
    <row r="723" spans="1:60" outlineLevel="1" x14ac:dyDescent="0.2">
      <c r="A723" s="179">
        <v>82</v>
      </c>
      <c r="B723" s="180" t="s">
        <v>740</v>
      </c>
      <c r="C723" s="190" t="s">
        <v>741</v>
      </c>
      <c r="D723" s="181" t="s">
        <v>231</v>
      </c>
      <c r="E723" s="182">
        <v>1</v>
      </c>
      <c r="F723" s="183">
        <f>'Příloha 730 položky'!J30</f>
        <v>0</v>
      </c>
      <c r="G723" s="184">
        <f>ROUND(E723*F723,2)</f>
        <v>0</v>
      </c>
      <c r="H723" s="183"/>
      <c r="I723" s="184">
        <f>ROUND(E723*H723,2)</f>
        <v>0</v>
      </c>
      <c r="J723" s="183"/>
      <c r="K723" s="184">
        <f>ROUND(E723*J723,2)</f>
        <v>0</v>
      </c>
      <c r="L723" s="184">
        <v>21</v>
      </c>
      <c r="M723" s="184">
        <f>G723*(1+L723/100)</f>
        <v>0</v>
      </c>
      <c r="N723" s="184">
        <v>0</v>
      </c>
      <c r="O723" s="184">
        <f>ROUND(E723*N723,2)</f>
        <v>0</v>
      </c>
      <c r="P723" s="184">
        <v>0</v>
      </c>
      <c r="Q723" s="184">
        <f>ROUND(E723*P723,2)</f>
        <v>0</v>
      </c>
      <c r="R723" s="184"/>
      <c r="S723" s="184" t="s">
        <v>220</v>
      </c>
      <c r="T723" s="185" t="s">
        <v>232</v>
      </c>
      <c r="U723" s="157">
        <v>0</v>
      </c>
      <c r="V723" s="157">
        <f>ROUND(E723*U723,2)</f>
        <v>0</v>
      </c>
      <c r="W723" s="157"/>
      <c r="X723" s="157" t="s">
        <v>161</v>
      </c>
      <c r="Y723" s="148"/>
      <c r="Z723" s="148"/>
      <c r="AA723" s="148"/>
      <c r="AB723" s="148"/>
      <c r="AC723" s="148"/>
      <c r="AD723" s="148"/>
      <c r="AE723" s="148"/>
      <c r="AF723" s="148"/>
      <c r="AG723" s="148" t="s">
        <v>162</v>
      </c>
      <c r="AH723" s="148"/>
      <c r="AI723" s="148"/>
      <c r="AJ723" s="148"/>
      <c r="AK723" s="148"/>
      <c r="AL723" s="148"/>
      <c r="AM723" s="148"/>
      <c r="AN723" s="148"/>
      <c r="AO723" s="148"/>
      <c r="AP723" s="148"/>
      <c r="AQ723" s="148"/>
      <c r="AR723" s="148"/>
      <c r="AS723" s="148"/>
      <c r="AT723" s="148"/>
      <c r="AU723" s="148"/>
      <c r="AV723" s="148"/>
      <c r="AW723" s="148"/>
      <c r="AX723" s="148"/>
      <c r="AY723" s="148"/>
      <c r="AZ723" s="148"/>
      <c r="BA723" s="148"/>
      <c r="BB723" s="148"/>
      <c r="BC723" s="148"/>
      <c r="BD723" s="148"/>
      <c r="BE723" s="148"/>
      <c r="BF723" s="148"/>
      <c r="BG723" s="148"/>
      <c r="BH723" s="148"/>
    </row>
    <row r="724" spans="1:60" x14ac:dyDescent="0.2">
      <c r="A724" s="165" t="s">
        <v>154</v>
      </c>
      <c r="B724" s="166" t="s">
        <v>101</v>
      </c>
      <c r="C724" s="187" t="s">
        <v>102</v>
      </c>
      <c r="D724" s="167"/>
      <c r="E724" s="168"/>
      <c r="F724" s="169"/>
      <c r="G724" s="169">
        <f>SUMIF(AG725:AG806,"&lt;&gt;NOR",G725:G806)</f>
        <v>0</v>
      </c>
      <c r="H724" s="169"/>
      <c r="I724" s="169">
        <f>SUM(I725:I806)</f>
        <v>0</v>
      </c>
      <c r="J724" s="169"/>
      <c r="K724" s="169">
        <f>SUM(K725:K806)</f>
        <v>0</v>
      </c>
      <c r="L724" s="169"/>
      <c r="M724" s="169">
        <f>SUM(M725:M806)</f>
        <v>0</v>
      </c>
      <c r="N724" s="169"/>
      <c r="O724" s="169">
        <f>SUM(O725:O806)</f>
        <v>1.64</v>
      </c>
      <c r="P724" s="169"/>
      <c r="Q724" s="169">
        <f>SUM(Q725:Q806)</f>
        <v>0.88</v>
      </c>
      <c r="R724" s="169"/>
      <c r="S724" s="169"/>
      <c r="T724" s="170"/>
      <c r="U724" s="164"/>
      <c r="V724" s="164">
        <f>SUM(V725:V806)</f>
        <v>47.64</v>
      </c>
      <c r="W724" s="164"/>
      <c r="X724" s="164"/>
      <c r="AG724" t="s">
        <v>155</v>
      </c>
    </row>
    <row r="725" spans="1:60" ht="22.5" outlineLevel="1" x14ac:dyDescent="0.2">
      <c r="A725" s="171">
        <v>83</v>
      </c>
      <c r="B725" s="172" t="s">
        <v>742</v>
      </c>
      <c r="C725" s="188" t="s">
        <v>743</v>
      </c>
      <c r="D725" s="173" t="s">
        <v>158</v>
      </c>
      <c r="E725" s="174">
        <v>58.784999999999997</v>
      </c>
      <c r="F725" s="175"/>
      <c r="G725" s="176">
        <f>ROUND(E725*F725,2)</f>
        <v>0</v>
      </c>
      <c r="H725" s="175"/>
      <c r="I725" s="176">
        <f>ROUND(E725*H725,2)</f>
        <v>0</v>
      </c>
      <c r="J725" s="175"/>
      <c r="K725" s="176">
        <f>ROUND(E725*J725,2)</f>
        <v>0</v>
      </c>
      <c r="L725" s="176">
        <v>21</v>
      </c>
      <c r="M725" s="176">
        <f>G725*(1+L725/100)</f>
        <v>0</v>
      </c>
      <c r="N725" s="176">
        <v>1.452E-2</v>
      </c>
      <c r="O725" s="176">
        <f>ROUND(E725*N725,2)</f>
        <v>0.85</v>
      </c>
      <c r="P725" s="176">
        <v>0</v>
      </c>
      <c r="Q725" s="176">
        <f>ROUND(E725*P725,2)</f>
        <v>0</v>
      </c>
      <c r="R725" s="176" t="s">
        <v>744</v>
      </c>
      <c r="S725" s="176" t="s">
        <v>160</v>
      </c>
      <c r="T725" s="177" t="s">
        <v>160</v>
      </c>
      <c r="U725" s="157">
        <v>0.27</v>
      </c>
      <c r="V725" s="157">
        <f>ROUND(E725*U725,2)</f>
        <v>15.87</v>
      </c>
      <c r="W725" s="157"/>
      <c r="X725" s="157" t="s">
        <v>170</v>
      </c>
      <c r="Y725" s="148"/>
      <c r="Z725" s="148"/>
      <c r="AA725" s="148"/>
      <c r="AB725" s="148"/>
      <c r="AC725" s="148"/>
      <c r="AD725" s="148"/>
      <c r="AE725" s="148"/>
      <c r="AF725" s="148"/>
      <c r="AG725" s="148" t="s">
        <v>171</v>
      </c>
      <c r="AH725" s="148"/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outlineLevel="1" x14ac:dyDescent="0.2">
      <c r="A726" s="155"/>
      <c r="B726" s="156"/>
      <c r="C726" s="189" t="s">
        <v>186</v>
      </c>
      <c r="D726" s="158"/>
      <c r="E726" s="159"/>
      <c r="F726" s="157"/>
      <c r="G726" s="157"/>
      <c r="H726" s="157"/>
      <c r="I726" s="157"/>
      <c r="J726" s="157"/>
      <c r="K726" s="157"/>
      <c r="L726" s="157"/>
      <c r="M726" s="157"/>
      <c r="N726" s="157"/>
      <c r="O726" s="157"/>
      <c r="P726" s="157"/>
      <c r="Q726" s="157"/>
      <c r="R726" s="157"/>
      <c r="S726" s="157"/>
      <c r="T726" s="157"/>
      <c r="U726" s="157"/>
      <c r="V726" s="157"/>
      <c r="W726" s="157"/>
      <c r="X726" s="157"/>
      <c r="Y726" s="148"/>
      <c r="Z726" s="148"/>
      <c r="AA726" s="148"/>
      <c r="AB726" s="148"/>
      <c r="AC726" s="148"/>
      <c r="AD726" s="148"/>
      <c r="AE726" s="148"/>
      <c r="AF726" s="148"/>
      <c r="AG726" s="148" t="s">
        <v>164</v>
      </c>
      <c r="AH726" s="148">
        <v>0</v>
      </c>
      <c r="AI726" s="148"/>
      <c r="AJ726" s="148"/>
      <c r="AK726" s="148"/>
      <c r="AL726" s="148"/>
      <c r="AM726" s="148"/>
      <c r="AN726" s="148"/>
      <c r="AO726" s="148"/>
      <c r="AP726" s="148"/>
      <c r="AQ726" s="148"/>
      <c r="AR726" s="148"/>
      <c r="AS726" s="148"/>
      <c r="AT726" s="148"/>
      <c r="AU726" s="148"/>
      <c r="AV726" s="148"/>
      <c r="AW726" s="148"/>
      <c r="AX726" s="148"/>
      <c r="AY726" s="148"/>
      <c r="AZ726" s="148"/>
      <c r="BA726" s="148"/>
      <c r="BB726" s="148"/>
      <c r="BC726" s="148"/>
      <c r="BD726" s="148"/>
      <c r="BE726" s="148"/>
      <c r="BF726" s="148"/>
      <c r="BG726" s="148"/>
      <c r="BH726" s="148"/>
    </row>
    <row r="727" spans="1:60" outlineLevel="1" x14ac:dyDescent="0.2">
      <c r="A727" s="155"/>
      <c r="B727" s="156"/>
      <c r="C727" s="189" t="s">
        <v>193</v>
      </c>
      <c r="D727" s="158"/>
      <c r="E727" s="159"/>
      <c r="F727" s="157"/>
      <c r="G727" s="157"/>
      <c r="H727" s="157"/>
      <c r="I727" s="157"/>
      <c r="J727" s="157"/>
      <c r="K727" s="157"/>
      <c r="L727" s="157"/>
      <c r="M727" s="157"/>
      <c r="N727" s="157"/>
      <c r="O727" s="157"/>
      <c r="P727" s="157"/>
      <c r="Q727" s="157"/>
      <c r="R727" s="157"/>
      <c r="S727" s="157"/>
      <c r="T727" s="157"/>
      <c r="U727" s="157"/>
      <c r="V727" s="157"/>
      <c r="W727" s="157"/>
      <c r="X727" s="157"/>
      <c r="Y727" s="148"/>
      <c r="Z727" s="148"/>
      <c r="AA727" s="148"/>
      <c r="AB727" s="148"/>
      <c r="AC727" s="148"/>
      <c r="AD727" s="148"/>
      <c r="AE727" s="148"/>
      <c r="AF727" s="148"/>
      <c r="AG727" s="148" t="s">
        <v>164</v>
      </c>
      <c r="AH727" s="148">
        <v>0</v>
      </c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1" x14ac:dyDescent="0.2">
      <c r="A728" s="155"/>
      <c r="B728" s="156"/>
      <c r="C728" s="189" t="s">
        <v>194</v>
      </c>
      <c r="D728" s="158"/>
      <c r="E728" s="159"/>
      <c r="F728" s="157"/>
      <c r="G728" s="157"/>
      <c r="H728" s="157"/>
      <c r="I728" s="157"/>
      <c r="J728" s="157"/>
      <c r="K728" s="157"/>
      <c r="L728" s="157"/>
      <c r="M728" s="157"/>
      <c r="N728" s="157"/>
      <c r="O728" s="157"/>
      <c r="P728" s="157"/>
      <c r="Q728" s="157"/>
      <c r="R728" s="157"/>
      <c r="S728" s="157"/>
      <c r="T728" s="157"/>
      <c r="U728" s="157"/>
      <c r="V728" s="157"/>
      <c r="W728" s="157"/>
      <c r="X728" s="157"/>
      <c r="Y728" s="148"/>
      <c r="Z728" s="148"/>
      <c r="AA728" s="148"/>
      <c r="AB728" s="148"/>
      <c r="AC728" s="148"/>
      <c r="AD728" s="148"/>
      <c r="AE728" s="148"/>
      <c r="AF728" s="148"/>
      <c r="AG728" s="148" t="s">
        <v>164</v>
      </c>
      <c r="AH728" s="148">
        <v>0</v>
      </c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outlineLevel="1" x14ac:dyDescent="0.2">
      <c r="A729" s="155"/>
      <c r="B729" s="156"/>
      <c r="C729" s="189" t="s">
        <v>195</v>
      </c>
      <c r="D729" s="158"/>
      <c r="E729" s="159"/>
      <c r="F729" s="157"/>
      <c r="G729" s="157"/>
      <c r="H729" s="157"/>
      <c r="I729" s="157"/>
      <c r="J729" s="157"/>
      <c r="K729" s="157"/>
      <c r="L729" s="157"/>
      <c r="M729" s="157"/>
      <c r="N729" s="157"/>
      <c r="O729" s="157"/>
      <c r="P729" s="157"/>
      <c r="Q729" s="157"/>
      <c r="R729" s="157"/>
      <c r="S729" s="157"/>
      <c r="T729" s="157"/>
      <c r="U729" s="157"/>
      <c r="V729" s="157"/>
      <c r="W729" s="157"/>
      <c r="X729" s="157"/>
      <c r="Y729" s="148"/>
      <c r="Z729" s="148"/>
      <c r="AA729" s="148"/>
      <c r="AB729" s="148"/>
      <c r="AC729" s="148"/>
      <c r="AD729" s="148"/>
      <c r="AE729" s="148"/>
      <c r="AF729" s="148"/>
      <c r="AG729" s="148" t="s">
        <v>164</v>
      </c>
      <c r="AH729" s="148">
        <v>0</v>
      </c>
      <c r="AI729" s="148"/>
      <c r="AJ729" s="148"/>
      <c r="AK729" s="148"/>
      <c r="AL729" s="148"/>
      <c r="AM729" s="148"/>
      <c r="AN729" s="148"/>
      <c r="AO729" s="148"/>
      <c r="AP729" s="148"/>
      <c r="AQ729" s="148"/>
      <c r="AR729" s="148"/>
      <c r="AS729" s="148"/>
      <c r="AT729" s="148"/>
      <c r="AU729" s="148"/>
      <c r="AV729" s="148"/>
      <c r="AW729" s="148"/>
      <c r="AX729" s="148"/>
      <c r="AY729" s="148"/>
      <c r="AZ729" s="148"/>
      <c r="BA729" s="148"/>
      <c r="BB729" s="148"/>
      <c r="BC729" s="148"/>
      <c r="BD729" s="148"/>
      <c r="BE729" s="148"/>
      <c r="BF729" s="148"/>
      <c r="BG729" s="148"/>
      <c r="BH729" s="148"/>
    </row>
    <row r="730" spans="1:60" outlineLevel="1" x14ac:dyDescent="0.2">
      <c r="A730" s="155"/>
      <c r="B730" s="156"/>
      <c r="C730" s="189" t="s">
        <v>172</v>
      </c>
      <c r="D730" s="158"/>
      <c r="E730" s="159"/>
      <c r="F730" s="157"/>
      <c r="G730" s="157"/>
      <c r="H730" s="157"/>
      <c r="I730" s="157"/>
      <c r="J730" s="157"/>
      <c r="K730" s="157"/>
      <c r="L730" s="157"/>
      <c r="M730" s="157"/>
      <c r="N730" s="157"/>
      <c r="O730" s="157"/>
      <c r="P730" s="157"/>
      <c r="Q730" s="157"/>
      <c r="R730" s="157"/>
      <c r="S730" s="157"/>
      <c r="T730" s="157"/>
      <c r="U730" s="157"/>
      <c r="V730" s="157"/>
      <c r="W730" s="157"/>
      <c r="X730" s="157"/>
      <c r="Y730" s="148"/>
      <c r="Z730" s="148"/>
      <c r="AA730" s="148"/>
      <c r="AB730" s="148"/>
      <c r="AC730" s="148"/>
      <c r="AD730" s="148"/>
      <c r="AE730" s="148"/>
      <c r="AF730" s="148"/>
      <c r="AG730" s="148" t="s">
        <v>164</v>
      </c>
      <c r="AH730" s="148">
        <v>0</v>
      </c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outlineLevel="1" x14ac:dyDescent="0.2">
      <c r="A731" s="155"/>
      <c r="B731" s="156"/>
      <c r="C731" s="189" t="s">
        <v>196</v>
      </c>
      <c r="D731" s="158"/>
      <c r="E731" s="159"/>
      <c r="F731" s="157"/>
      <c r="G731" s="157"/>
      <c r="H731" s="157"/>
      <c r="I731" s="157"/>
      <c r="J731" s="157"/>
      <c r="K731" s="157"/>
      <c r="L731" s="157"/>
      <c r="M731" s="157"/>
      <c r="N731" s="157"/>
      <c r="O731" s="157"/>
      <c r="P731" s="157"/>
      <c r="Q731" s="157"/>
      <c r="R731" s="157"/>
      <c r="S731" s="157"/>
      <c r="T731" s="157"/>
      <c r="U731" s="157"/>
      <c r="V731" s="157"/>
      <c r="W731" s="157"/>
      <c r="X731" s="157"/>
      <c r="Y731" s="148"/>
      <c r="Z731" s="148"/>
      <c r="AA731" s="148"/>
      <c r="AB731" s="148"/>
      <c r="AC731" s="148"/>
      <c r="AD731" s="148"/>
      <c r="AE731" s="148"/>
      <c r="AF731" s="148"/>
      <c r="AG731" s="148" t="s">
        <v>164</v>
      </c>
      <c r="AH731" s="148">
        <v>0</v>
      </c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48"/>
      <c r="BB731" s="148"/>
      <c r="BC731" s="148"/>
      <c r="BD731" s="148"/>
      <c r="BE731" s="148"/>
      <c r="BF731" s="148"/>
      <c r="BG731" s="148"/>
      <c r="BH731" s="148"/>
    </row>
    <row r="732" spans="1:60" outlineLevel="1" x14ac:dyDescent="0.2">
      <c r="A732" s="155"/>
      <c r="B732" s="156"/>
      <c r="C732" s="189" t="s">
        <v>197</v>
      </c>
      <c r="D732" s="158"/>
      <c r="E732" s="159"/>
      <c r="F732" s="157"/>
      <c r="G732" s="157"/>
      <c r="H732" s="157"/>
      <c r="I732" s="157"/>
      <c r="J732" s="157"/>
      <c r="K732" s="157"/>
      <c r="L732" s="157"/>
      <c r="M732" s="157"/>
      <c r="N732" s="157"/>
      <c r="O732" s="157"/>
      <c r="P732" s="157"/>
      <c r="Q732" s="157"/>
      <c r="R732" s="157"/>
      <c r="S732" s="157"/>
      <c r="T732" s="157"/>
      <c r="U732" s="157"/>
      <c r="V732" s="157"/>
      <c r="W732" s="157"/>
      <c r="X732" s="157"/>
      <c r="Y732" s="148"/>
      <c r="Z732" s="148"/>
      <c r="AA732" s="148"/>
      <c r="AB732" s="148"/>
      <c r="AC732" s="148"/>
      <c r="AD732" s="148"/>
      <c r="AE732" s="148"/>
      <c r="AF732" s="148"/>
      <c r="AG732" s="148" t="s">
        <v>164</v>
      </c>
      <c r="AH732" s="148">
        <v>0</v>
      </c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48"/>
      <c r="BB732" s="148"/>
      <c r="BC732" s="148"/>
      <c r="BD732" s="148"/>
      <c r="BE732" s="148"/>
      <c r="BF732" s="148"/>
      <c r="BG732" s="148"/>
      <c r="BH732" s="148"/>
    </row>
    <row r="733" spans="1:60" outlineLevel="1" x14ac:dyDescent="0.2">
      <c r="A733" s="155"/>
      <c r="B733" s="156"/>
      <c r="C733" s="189" t="s">
        <v>198</v>
      </c>
      <c r="D733" s="158"/>
      <c r="E733" s="159"/>
      <c r="F733" s="157"/>
      <c r="G733" s="157"/>
      <c r="H733" s="157"/>
      <c r="I733" s="157"/>
      <c r="J733" s="157"/>
      <c r="K733" s="157"/>
      <c r="L733" s="157"/>
      <c r="M733" s="157"/>
      <c r="N733" s="157"/>
      <c r="O733" s="157"/>
      <c r="P733" s="157"/>
      <c r="Q733" s="157"/>
      <c r="R733" s="157"/>
      <c r="S733" s="157"/>
      <c r="T733" s="157"/>
      <c r="U733" s="157"/>
      <c r="V733" s="157"/>
      <c r="W733" s="157"/>
      <c r="X733" s="157"/>
      <c r="Y733" s="148"/>
      <c r="Z733" s="148"/>
      <c r="AA733" s="148"/>
      <c r="AB733" s="148"/>
      <c r="AC733" s="148"/>
      <c r="AD733" s="148"/>
      <c r="AE733" s="148"/>
      <c r="AF733" s="148"/>
      <c r="AG733" s="148" t="s">
        <v>164</v>
      </c>
      <c r="AH733" s="148">
        <v>0</v>
      </c>
      <c r="AI733" s="148"/>
      <c r="AJ733" s="148"/>
      <c r="AK733" s="148"/>
      <c r="AL733" s="148"/>
      <c r="AM733" s="148"/>
      <c r="AN733" s="148"/>
      <c r="AO733" s="148"/>
      <c r="AP733" s="148"/>
      <c r="AQ733" s="148"/>
      <c r="AR733" s="148"/>
      <c r="AS733" s="148"/>
      <c r="AT733" s="148"/>
      <c r="AU733" s="148"/>
      <c r="AV733" s="148"/>
      <c r="AW733" s="148"/>
      <c r="AX733" s="148"/>
      <c r="AY733" s="148"/>
      <c r="AZ733" s="148"/>
      <c r="BA733" s="148"/>
      <c r="BB733" s="148"/>
      <c r="BC733" s="148"/>
      <c r="BD733" s="148"/>
      <c r="BE733" s="148"/>
      <c r="BF733" s="148"/>
      <c r="BG733" s="148"/>
      <c r="BH733" s="148"/>
    </row>
    <row r="734" spans="1:60" outlineLevel="1" x14ac:dyDescent="0.2">
      <c r="A734" s="155"/>
      <c r="B734" s="156"/>
      <c r="C734" s="189" t="s">
        <v>199</v>
      </c>
      <c r="D734" s="158"/>
      <c r="E734" s="159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48"/>
      <c r="Z734" s="148"/>
      <c r="AA734" s="148"/>
      <c r="AB734" s="148"/>
      <c r="AC734" s="148"/>
      <c r="AD734" s="148"/>
      <c r="AE734" s="148"/>
      <c r="AF734" s="148"/>
      <c r="AG734" s="148" t="s">
        <v>164</v>
      </c>
      <c r="AH734" s="148">
        <v>0</v>
      </c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48"/>
      <c r="BB734" s="148"/>
      <c r="BC734" s="148"/>
      <c r="BD734" s="148"/>
      <c r="BE734" s="148"/>
      <c r="BF734" s="148"/>
      <c r="BG734" s="148"/>
      <c r="BH734" s="148"/>
    </row>
    <row r="735" spans="1:60" ht="22.5" outlineLevel="1" x14ac:dyDescent="0.2">
      <c r="A735" s="155"/>
      <c r="B735" s="156"/>
      <c r="C735" s="189" t="s">
        <v>212</v>
      </c>
      <c r="D735" s="158"/>
      <c r="E735" s="159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48"/>
      <c r="Z735" s="148"/>
      <c r="AA735" s="148"/>
      <c r="AB735" s="148"/>
      <c r="AC735" s="148"/>
      <c r="AD735" s="148"/>
      <c r="AE735" s="148"/>
      <c r="AF735" s="148"/>
      <c r="AG735" s="148" t="s">
        <v>164</v>
      </c>
      <c r="AH735" s="148">
        <v>0</v>
      </c>
      <c r="AI735" s="148"/>
      <c r="AJ735" s="148"/>
      <c r="AK735" s="148"/>
      <c r="AL735" s="148"/>
      <c r="AM735" s="148"/>
      <c r="AN735" s="148"/>
      <c r="AO735" s="148"/>
      <c r="AP735" s="148"/>
      <c r="AQ735" s="148"/>
      <c r="AR735" s="148"/>
      <c r="AS735" s="148"/>
      <c r="AT735" s="148"/>
      <c r="AU735" s="148"/>
      <c r="AV735" s="148"/>
      <c r="AW735" s="148"/>
      <c r="AX735" s="148"/>
      <c r="AY735" s="148"/>
      <c r="AZ735" s="148"/>
      <c r="BA735" s="148"/>
      <c r="BB735" s="148"/>
      <c r="BC735" s="148"/>
      <c r="BD735" s="148"/>
      <c r="BE735" s="148"/>
      <c r="BF735" s="148"/>
      <c r="BG735" s="148"/>
      <c r="BH735" s="148"/>
    </row>
    <row r="736" spans="1:60" ht="22.5" outlineLevel="1" x14ac:dyDescent="0.2">
      <c r="A736" s="155"/>
      <c r="B736" s="156"/>
      <c r="C736" s="189" t="s">
        <v>745</v>
      </c>
      <c r="D736" s="158"/>
      <c r="E736" s="159"/>
      <c r="F736" s="157"/>
      <c r="G736" s="157"/>
      <c r="H736" s="157"/>
      <c r="I736" s="157"/>
      <c r="J736" s="157"/>
      <c r="K736" s="157"/>
      <c r="L736" s="157"/>
      <c r="M736" s="157"/>
      <c r="N736" s="157"/>
      <c r="O736" s="157"/>
      <c r="P736" s="157"/>
      <c r="Q736" s="157"/>
      <c r="R736" s="157"/>
      <c r="S736" s="157"/>
      <c r="T736" s="157"/>
      <c r="U736" s="157"/>
      <c r="V736" s="157"/>
      <c r="W736" s="157"/>
      <c r="X736" s="157"/>
      <c r="Y736" s="148"/>
      <c r="Z736" s="148"/>
      <c r="AA736" s="148"/>
      <c r="AB736" s="148"/>
      <c r="AC736" s="148"/>
      <c r="AD736" s="148"/>
      <c r="AE736" s="148"/>
      <c r="AF736" s="148"/>
      <c r="AG736" s="148" t="s">
        <v>164</v>
      </c>
      <c r="AH736" s="148">
        <v>0</v>
      </c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outlineLevel="1" x14ac:dyDescent="0.2">
      <c r="A737" s="155"/>
      <c r="B737" s="156"/>
      <c r="C737" s="189" t="s">
        <v>746</v>
      </c>
      <c r="D737" s="158"/>
      <c r="E737" s="159">
        <v>22.945</v>
      </c>
      <c r="F737" s="157"/>
      <c r="G737" s="157"/>
      <c r="H737" s="157"/>
      <c r="I737" s="157"/>
      <c r="J737" s="157"/>
      <c r="K737" s="157"/>
      <c r="L737" s="157"/>
      <c r="M737" s="157"/>
      <c r="N737" s="157"/>
      <c r="O737" s="157"/>
      <c r="P737" s="157"/>
      <c r="Q737" s="157"/>
      <c r="R737" s="157"/>
      <c r="S737" s="157"/>
      <c r="T737" s="157"/>
      <c r="U737" s="157"/>
      <c r="V737" s="157"/>
      <c r="W737" s="157"/>
      <c r="X737" s="157"/>
      <c r="Y737" s="148"/>
      <c r="Z737" s="148"/>
      <c r="AA737" s="148"/>
      <c r="AB737" s="148"/>
      <c r="AC737" s="148"/>
      <c r="AD737" s="148"/>
      <c r="AE737" s="148"/>
      <c r="AF737" s="148"/>
      <c r="AG737" s="148" t="s">
        <v>164</v>
      </c>
      <c r="AH737" s="148">
        <v>0</v>
      </c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48"/>
      <c r="BB737" s="148"/>
      <c r="BC737" s="148"/>
      <c r="BD737" s="148"/>
      <c r="BE737" s="148"/>
      <c r="BF737" s="148"/>
      <c r="BG737" s="148"/>
      <c r="BH737" s="148"/>
    </row>
    <row r="738" spans="1:60" outlineLevel="1" x14ac:dyDescent="0.2">
      <c r="A738" s="155"/>
      <c r="B738" s="156"/>
      <c r="C738" s="191" t="s">
        <v>237</v>
      </c>
      <c r="D738" s="160"/>
      <c r="E738" s="161">
        <v>22.945</v>
      </c>
      <c r="F738" s="157"/>
      <c r="G738" s="157"/>
      <c r="H738" s="157"/>
      <c r="I738" s="157"/>
      <c r="J738" s="157"/>
      <c r="K738" s="157"/>
      <c r="L738" s="157"/>
      <c r="M738" s="157"/>
      <c r="N738" s="157"/>
      <c r="O738" s="157"/>
      <c r="P738" s="157"/>
      <c r="Q738" s="157"/>
      <c r="R738" s="157"/>
      <c r="S738" s="157"/>
      <c r="T738" s="157"/>
      <c r="U738" s="157"/>
      <c r="V738" s="157"/>
      <c r="W738" s="157"/>
      <c r="X738" s="157"/>
      <c r="Y738" s="148"/>
      <c r="Z738" s="148"/>
      <c r="AA738" s="148"/>
      <c r="AB738" s="148"/>
      <c r="AC738" s="148"/>
      <c r="AD738" s="148"/>
      <c r="AE738" s="148"/>
      <c r="AF738" s="148"/>
      <c r="AG738" s="148" t="s">
        <v>164</v>
      </c>
      <c r="AH738" s="148">
        <v>1</v>
      </c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ht="22.5" outlineLevel="1" x14ac:dyDescent="0.2">
      <c r="A739" s="155"/>
      <c r="B739" s="156"/>
      <c r="C739" s="189" t="s">
        <v>709</v>
      </c>
      <c r="D739" s="158"/>
      <c r="E739" s="159"/>
      <c r="F739" s="157"/>
      <c r="G739" s="157"/>
      <c r="H739" s="157"/>
      <c r="I739" s="157"/>
      <c r="J739" s="157"/>
      <c r="K739" s="157"/>
      <c r="L739" s="157"/>
      <c r="M739" s="157"/>
      <c r="N739" s="157"/>
      <c r="O739" s="157"/>
      <c r="P739" s="157"/>
      <c r="Q739" s="157"/>
      <c r="R739" s="157"/>
      <c r="S739" s="157"/>
      <c r="T739" s="157"/>
      <c r="U739" s="157"/>
      <c r="V739" s="157"/>
      <c r="W739" s="157"/>
      <c r="X739" s="157"/>
      <c r="Y739" s="148"/>
      <c r="Z739" s="148"/>
      <c r="AA739" s="148"/>
      <c r="AB739" s="148"/>
      <c r="AC739" s="148"/>
      <c r="AD739" s="148"/>
      <c r="AE739" s="148"/>
      <c r="AF739" s="148"/>
      <c r="AG739" s="148" t="s">
        <v>164</v>
      </c>
      <c r="AH739" s="148">
        <v>0</v>
      </c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48"/>
      <c r="BB739" s="148"/>
      <c r="BC739" s="148"/>
      <c r="BD739" s="148"/>
      <c r="BE739" s="148"/>
      <c r="BF739" s="148"/>
      <c r="BG739" s="148"/>
      <c r="BH739" s="148"/>
    </row>
    <row r="740" spans="1:60" ht="22.5" outlineLevel="1" x14ac:dyDescent="0.2">
      <c r="A740" s="155"/>
      <c r="B740" s="156"/>
      <c r="C740" s="189" t="s">
        <v>745</v>
      </c>
      <c r="D740" s="158"/>
      <c r="E740" s="159"/>
      <c r="F740" s="157"/>
      <c r="G740" s="157"/>
      <c r="H740" s="157"/>
      <c r="I740" s="157"/>
      <c r="J740" s="157"/>
      <c r="K740" s="157"/>
      <c r="L740" s="157"/>
      <c r="M740" s="157"/>
      <c r="N740" s="157"/>
      <c r="O740" s="157"/>
      <c r="P740" s="157"/>
      <c r="Q740" s="157"/>
      <c r="R740" s="157"/>
      <c r="S740" s="157"/>
      <c r="T740" s="157"/>
      <c r="U740" s="157"/>
      <c r="V740" s="157"/>
      <c r="W740" s="157"/>
      <c r="X740" s="157"/>
      <c r="Y740" s="148"/>
      <c r="Z740" s="148"/>
      <c r="AA740" s="148"/>
      <c r="AB740" s="148"/>
      <c r="AC740" s="148"/>
      <c r="AD740" s="148"/>
      <c r="AE740" s="148"/>
      <c r="AF740" s="148"/>
      <c r="AG740" s="148" t="s">
        <v>164</v>
      </c>
      <c r="AH740" s="148">
        <v>0</v>
      </c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48"/>
      <c r="BB740" s="148"/>
      <c r="BC740" s="148"/>
      <c r="BD740" s="148"/>
      <c r="BE740" s="148"/>
      <c r="BF740" s="148"/>
      <c r="BG740" s="148"/>
      <c r="BH740" s="148"/>
    </row>
    <row r="741" spans="1:60" outlineLevel="1" x14ac:dyDescent="0.2">
      <c r="A741" s="155"/>
      <c r="B741" s="156"/>
      <c r="C741" s="189" t="s">
        <v>747</v>
      </c>
      <c r="D741" s="158"/>
      <c r="E741" s="159">
        <v>35.840000000000003</v>
      </c>
      <c r="F741" s="157"/>
      <c r="G741" s="157"/>
      <c r="H741" s="157"/>
      <c r="I741" s="157"/>
      <c r="J741" s="157"/>
      <c r="K741" s="157"/>
      <c r="L741" s="157"/>
      <c r="M741" s="157"/>
      <c r="N741" s="157"/>
      <c r="O741" s="157"/>
      <c r="P741" s="157"/>
      <c r="Q741" s="157"/>
      <c r="R741" s="157"/>
      <c r="S741" s="157"/>
      <c r="T741" s="157"/>
      <c r="U741" s="157"/>
      <c r="V741" s="157"/>
      <c r="W741" s="157"/>
      <c r="X741" s="157"/>
      <c r="Y741" s="148"/>
      <c r="Z741" s="148"/>
      <c r="AA741" s="148"/>
      <c r="AB741" s="148"/>
      <c r="AC741" s="148"/>
      <c r="AD741" s="148"/>
      <c r="AE741" s="148"/>
      <c r="AF741" s="148"/>
      <c r="AG741" s="148" t="s">
        <v>164</v>
      </c>
      <c r="AH741" s="148">
        <v>0</v>
      </c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48"/>
      <c r="BB741" s="148"/>
      <c r="BC741" s="148"/>
      <c r="BD741" s="148"/>
      <c r="BE741" s="148"/>
      <c r="BF741" s="148"/>
      <c r="BG741" s="148"/>
      <c r="BH741" s="148"/>
    </row>
    <row r="742" spans="1:60" outlineLevel="1" x14ac:dyDescent="0.2">
      <c r="A742" s="155"/>
      <c r="B742" s="156"/>
      <c r="C742" s="191" t="s">
        <v>237</v>
      </c>
      <c r="D742" s="160"/>
      <c r="E742" s="161">
        <v>35.840000000000003</v>
      </c>
      <c r="F742" s="157"/>
      <c r="G742" s="157"/>
      <c r="H742" s="157"/>
      <c r="I742" s="157"/>
      <c r="J742" s="157"/>
      <c r="K742" s="157"/>
      <c r="L742" s="157"/>
      <c r="M742" s="157"/>
      <c r="N742" s="157"/>
      <c r="O742" s="157"/>
      <c r="P742" s="157"/>
      <c r="Q742" s="157"/>
      <c r="R742" s="157"/>
      <c r="S742" s="157"/>
      <c r="T742" s="157"/>
      <c r="U742" s="157"/>
      <c r="V742" s="157"/>
      <c r="W742" s="157"/>
      <c r="X742" s="157"/>
      <c r="Y742" s="148"/>
      <c r="Z742" s="148"/>
      <c r="AA742" s="148"/>
      <c r="AB742" s="148"/>
      <c r="AC742" s="148"/>
      <c r="AD742" s="148"/>
      <c r="AE742" s="148"/>
      <c r="AF742" s="148"/>
      <c r="AG742" s="148" t="s">
        <v>164</v>
      </c>
      <c r="AH742" s="148">
        <v>1</v>
      </c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ht="22.5" outlineLevel="1" x14ac:dyDescent="0.2">
      <c r="A743" s="171">
        <v>84</v>
      </c>
      <c r="B743" s="172" t="s">
        <v>748</v>
      </c>
      <c r="C743" s="188" t="s">
        <v>749</v>
      </c>
      <c r="D743" s="173" t="s">
        <v>158</v>
      </c>
      <c r="E743" s="174">
        <v>58.784999999999997</v>
      </c>
      <c r="F743" s="175"/>
      <c r="G743" s="176">
        <f>ROUND(E743*F743,2)</f>
        <v>0</v>
      </c>
      <c r="H743" s="175"/>
      <c r="I743" s="176">
        <f>ROUND(E743*H743,2)</f>
        <v>0</v>
      </c>
      <c r="J743" s="175"/>
      <c r="K743" s="176">
        <f>ROUND(E743*J743,2)</f>
        <v>0</v>
      </c>
      <c r="L743" s="176">
        <v>21</v>
      </c>
      <c r="M743" s="176">
        <f>G743*(1+L743/100)</f>
        <v>0</v>
      </c>
      <c r="N743" s="176">
        <v>1.5499999999999999E-3</v>
      </c>
      <c r="O743" s="176">
        <f>ROUND(E743*N743,2)</f>
        <v>0.09</v>
      </c>
      <c r="P743" s="176">
        <v>0</v>
      </c>
      <c r="Q743" s="176">
        <f>ROUND(E743*P743,2)</f>
        <v>0</v>
      </c>
      <c r="R743" s="176" t="s">
        <v>744</v>
      </c>
      <c r="S743" s="176" t="s">
        <v>160</v>
      </c>
      <c r="T743" s="177" t="s">
        <v>160</v>
      </c>
      <c r="U743" s="157">
        <v>0.1</v>
      </c>
      <c r="V743" s="157">
        <f>ROUND(E743*U743,2)</f>
        <v>5.88</v>
      </c>
      <c r="W743" s="157"/>
      <c r="X743" s="157" t="s">
        <v>170</v>
      </c>
      <c r="Y743" s="148"/>
      <c r="Z743" s="148"/>
      <c r="AA743" s="148"/>
      <c r="AB743" s="148"/>
      <c r="AC743" s="148"/>
      <c r="AD743" s="148"/>
      <c r="AE743" s="148"/>
      <c r="AF743" s="148"/>
      <c r="AG743" s="148" t="s">
        <v>171</v>
      </c>
      <c r="AH743" s="148"/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48"/>
      <c r="BB743" s="148"/>
      <c r="BC743" s="148"/>
      <c r="BD743" s="148"/>
      <c r="BE743" s="148"/>
      <c r="BF743" s="148"/>
      <c r="BG743" s="148"/>
      <c r="BH743" s="148"/>
    </row>
    <row r="744" spans="1:60" outlineLevel="1" x14ac:dyDescent="0.2">
      <c r="A744" s="155"/>
      <c r="B744" s="156"/>
      <c r="C744" s="189" t="s">
        <v>186</v>
      </c>
      <c r="D744" s="158"/>
      <c r="E744" s="159"/>
      <c r="F744" s="157"/>
      <c r="G744" s="157"/>
      <c r="H744" s="157"/>
      <c r="I744" s="157"/>
      <c r="J744" s="157"/>
      <c r="K744" s="157"/>
      <c r="L744" s="157"/>
      <c r="M744" s="157"/>
      <c r="N744" s="157"/>
      <c r="O744" s="157"/>
      <c r="P744" s="157"/>
      <c r="Q744" s="157"/>
      <c r="R744" s="157"/>
      <c r="S744" s="157"/>
      <c r="T744" s="157"/>
      <c r="U744" s="157"/>
      <c r="V744" s="157"/>
      <c r="W744" s="157"/>
      <c r="X744" s="157"/>
      <c r="Y744" s="148"/>
      <c r="Z744" s="148"/>
      <c r="AA744" s="148"/>
      <c r="AB744" s="148"/>
      <c r="AC744" s="148"/>
      <c r="AD744" s="148"/>
      <c r="AE744" s="148"/>
      <c r="AF744" s="148"/>
      <c r="AG744" s="148" t="s">
        <v>164</v>
      </c>
      <c r="AH744" s="148">
        <v>0</v>
      </c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outlineLevel="1" x14ac:dyDescent="0.2">
      <c r="A745" s="155"/>
      <c r="B745" s="156"/>
      <c r="C745" s="189" t="s">
        <v>193</v>
      </c>
      <c r="D745" s="158"/>
      <c r="E745" s="159"/>
      <c r="F745" s="157"/>
      <c r="G745" s="157"/>
      <c r="H745" s="157"/>
      <c r="I745" s="157"/>
      <c r="J745" s="157"/>
      <c r="K745" s="157"/>
      <c r="L745" s="157"/>
      <c r="M745" s="157"/>
      <c r="N745" s="157"/>
      <c r="O745" s="157"/>
      <c r="P745" s="157"/>
      <c r="Q745" s="157"/>
      <c r="R745" s="157"/>
      <c r="S745" s="157"/>
      <c r="T745" s="157"/>
      <c r="U745" s="157"/>
      <c r="V745" s="157"/>
      <c r="W745" s="157"/>
      <c r="X745" s="157"/>
      <c r="Y745" s="148"/>
      <c r="Z745" s="148"/>
      <c r="AA745" s="148"/>
      <c r="AB745" s="148"/>
      <c r="AC745" s="148"/>
      <c r="AD745" s="148"/>
      <c r="AE745" s="148"/>
      <c r="AF745" s="148"/>
      <c r="AG745" s="148" t="s">
        <v>164</v>
      </c>
      <c r="AH745" s="148">
        <v>0</v>
      </c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48"/>
      <c r="BB745" s="148"/>
      <c r="BC745" s="148"/>
      <c r="BD745" s="148"/>
      <c r="BE745" s="148"/>
      <c r="BF745" s="148"/>
      <c r="BG745" s="148"/>
      <c r="BH745" s="148"/>
    </row>
    <row r="746" spans="1:60" outlineLevel="1" x14ac:dyDescent="0.2">
      <c r="A746" s="155"/>
      <c r="B746" s="156"/>
      <c r="C746" s="189" t="s">
        <v>194</v>
      </c>
      <c r="D746" s="158"/>
      <c r="E746" s="159"/>
      <c r="F746" s="157"/>
      <c r="G746" s="157"/>
      <c r="H746" s="157"/>
      <c r="I746" s="157"/>
      <c r="J746" s="157"/>
      <c r="K746" s="157"/>
      <c r="L746" s="157"/>
      <c r="M746" s="157"/>
      <c r="N746" s="157"/>
      <c r="O746" s="157"/>
      <c r="P746" s="157"/>
      <c r="Q746" s="157"/>
      <c r="R746" s="157"/>
      <c r="S746" s="157"/>
      <c r="T746" s="157"/>
      <c r="U746" s="157"/>
      <c r="V746" s="157"/>
      <c r="W746" s="157"/>
      <c r="X746" s="157"/>
      <c r="Y746" s="148"/>
      <c r="Z746" s="148"/>
      <c r="AA746" s="148"/>
      <c r="AB746" s="148"/>
      <c r="AC746" s="148"/>
      <c r="AD746" s="148"/>
      <c r="AE746" s="148"/>
      <c r="AF746" s="148"/>
      <c r="AG746" s="148" t="s">
        <v>164</v>
      </c>
      <c r="AH746" s="148">
        <v>0</v>
      </c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1" x14ac:dyDescent="0.2">
      <c r="A747" s="155"/>
      <c r="B747" s="156"/>
      <c r="C747" s="189" t="s">
        <v>195</v>
      </c>
      <c r="D747" s="158"/>
      <c r="E747" s="159"/>
      <c r="F747" s="157"/>
      <c r="G747" s="157"/>
      <c r="H747" s="157"/>
      <c r="I747" s="157"/>
      <c r="J747" s="157"/>
      <c r="K747" s="157"/>
      <c r="L747" s="157"/>
      <c r="M747" s="157"/>
      <c r="N747" s="157"/>
      <c r="O747" s="157"/>
      <c r="P747" s="157"/>
      <c r="Q747" s="157"/>
      <c r="R747" s="157"/>
      <c r="S747" s="157"/>
      <c r="T747" s="157"/>
      <c r="U747" s="157"/>
      <c r="V747" s="157"/>
      <c r="W747" s="157"/>
      <c r="X747" s="157"/>
      <c r="Y747" s="148"/>
      <c r="Z747" s="148"/>
      <c r="AA747" s="148"/>
      <c r="AB747" s="148"/>
      <c r="AC747" s="148"/>
      <c r="AD747" s="148"/>
      <c r="AE747" s="148"/>
      <c r="AF747" s="148"/>
      <c r="AG747" s="148" t="s">
        <v>164</v>
      </c>
      <c r="AH747" s="148">
        <v>0</v>
      </c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outlineLevel="1" x14ac:dyDescent="0.2">
      <c r="A748" s="155"/>
      <c r="B748" s="156"/>
      <c r="C748" s="189" t="s">
        <v>172</v>
      </c>
      <c r="D748" s="158"/>
      <c r="E748" s="159"/>
      <c r="F748" s="157"/>
      <c r="G748" s="157"/>
      <c r="H748" s="157"/>
      <c r="I748" s="157"/>
      <c r="J748" s="157"/>
      <c r="K748" s="157"/>
      <c r="L748" s="157"/>
      <c r="M748" s="157"/>
      <c r="N748" s="157"/>
      <c r="O748" s="157"/>
      <c r="P748" s="157"/>
      <c r="Q748" s="157"/>
      <c r="R748" s="157"/>
      <c r="S748" s="157"/>
      <c r="T748" s="157"/>
      <c r="U748" s="157"/>
      <c r="V748" s="157"/>
      <c r="W748" s="157"/>
      <c r="X748" s="157"/>
      <c r="Y748" s="148"/>
      <c r="Z748" s="148"/>
      <c r="AA748" s="148"/>
      <c r="AB748" s="148"/>
      <c r="AC748" s="148"/>
      <c r="AD748" s="148"/>
      <c r="AE748" s="148"/>
      <c r="AF748" s="148"/>
      <c r="AG748" s="148" t="s">
        <v>164</v>
      </c>
      <c r="AH748" s="148">
        <v>0</v>
      </c>
      <c r="AI748" s="148"/>
      <c r="AJ748" s="148"/>
      <c r="AK748" s="148"/>
      <c r="AL748" s="148"/>
      <c r="AM748" s="148"/>
      <c r="AN748" s="148"/>
      <c r="AO748" s="148"/>
      <c r="AP748" s="148"/>
      <c r="AQ748" s="148"/>
      <c r="AR748" s="148"/>
      <c r="AS748" s="148"/>
      <c r="AT748" s="148"/>
      <c r="AU748" s="148"/>
      <c r="AV748" s="148"/>
      <c r="AW748" s="148"/>
      <c r="AX748" s="148"/>
      <c r="AY748" s="148"/>
      <c r="AZ748" s="148"/>
      <c r="BA748" s="148"/>
      <c r="BB748" s="148"/>
      <c r="BC748" s="148"/>
      <c r="BD748" s="148"/>
      <c r="BE748" s="148"/>
      <c r="BF748" s="148"/>
      <c r="BG748" s="148"/>
      <c r="BH748" s="148"/>
    </row>
    <row r="749" spans="1:60" outlineLevel="1" x14ac:dyDescent="0.2">
      <c r="A749" s="155"/>
      <c r="B749" s="156"/>
      <c r="C749" s="189" t="s">
        <v>196</v>
      </c>
      <c r="D749" s="158"/>
      <c r="E749" s="159"/>
      <c r="F749" s="157"/>
      <c r="G749" s="157"/>
      <c r="H749" s="157"/>
      <c r="I749" s="157"/>
      <c r="J749" s="157"/>
      <c r="K749" s="157"/>
      <c r="L749" s="157"/>
      <c r="M749" s="157"/>
      <c r="N749" s="157"/>
      <c r="O749" s="157"/>
      <c r="P749" s="157"/>
      <c r="Q749" s="157"/>
      <c r="R749" s="157"/>
      <c r="S749" s="157"/>
      <c r="T749" s="157"/>
      <c r="U749" s="157"/>
      <c r="V749" s="157"/>
      <c r="W749" s="157"/>
      <c r="X749" s="157"/>
      <c r="Y749" s="148"/>
      <c r="Z749" s="148"/>
      <c r="AA749" s="148"/>
      <c r="AB749" s="148"/>
      <c r="AC749" s="148"/>
      <c r="AD749" s="148"/>
      <c r="AE749" s="148"/>
      <c r="AF749" s="148"/>
      <c r="AG749" s="148" t="s">
        <v>164</v>
      </c>
      <c r="AH749" s="148">
        <v>0</v>
      </c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outlineLevel="1" x14ac:dyDescent="0.2">
      <c r="A750" s="155"/>
      <c r="B750" s="156"/>
      <c r="C750" s="189" t="s">
        <v>197</v>
      </c>
      <c r="D750" s="158"/>
      <c r="E750" s="159"/>
      <c r="F750" s="157"/>
      <c r="G750" s="157"/>
      <c r="H750" s="157"/>
      <c r="I750" s="157"/>
      <c r="J750" s="157"/>
      <c r="K750" s="157"/>
      <c r="L750" s="157"/>
      <c r="M750" s="157"/>
      <c r="N750" s="157"/>
      <c r="O750" s="157"/>
      <c r="P750" s="157"/>
      <c r="Q750" s="157"/>
      <c r="R750" s="157"/>
      <c r="S750" s="157"/>
      <c r="T750" s="157"/>
      <c r="U750" s="157"/>
      <c r="V750" s="157"/>
      <c r="W750" s="157"/>
      <c r="X750" s="157"/>
      <c r="Y750" s="148"/>
      <c r="Z750" s="148"/>
      <c r="AA750" s="148"/>
      <c r="AB750" s="148"/>
      <c r="AC750" s="148"/>
      <c r="AD750" s="148"/>
      <c r="AE750" s="148"/>
      <c r="AF750" s="148"/>
      <c r="AG750" s="148" t="s">
        <v>164</v>
      </c>
      <c r="AH750" s="148">
        <v>0</v>
      </c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48"/>
      <c r="BB750" s="148"/>
      <c r="BC750" s="148"/>
      <c r="BD750" s="148"/>
      <c r="BE750" s="148"/>
      <c r="BF750" s="148"/>
      <c r="BG750" s="148"/>
      <c r="BH750" s="148"/>
    </row>
    <row r="751" spans="1:60" outlineLevel="1" x14ac:dyDescent="0.2">
      <c r="A751" s="155"/>
      <c r="B751" s="156"/>
      <c r="C751" s="189" t="s">
        <v>198</v>
      </c>
      <c r="D751" s="158"/>
      <c r="E751" s="159"/>
      <c r="F751" s="157"/>
      <c r="G751" s="157"/>
      <c r="H751" s="157"/>
      <c r="I751" s="157"/>
      <c r="J751" s="157"/>
      <c r="K751" s="157"/>
      <c r="L751" s="157"/>
      <c r="M751" s="157"/>
      <c r="N751" s="157"/>
      <c r="O751" s="157"/>
      <c r="P751" s="157"/>
      <c r="Q751" s="157"/>
      <c r="R751" s="157"/>
      <c r="S751" s="157"/>
      <c r="T751" s="157"/>
      <c r="U751" s="157"/>
      <c r="V751" s="157"/>
      <c r="W751" s="157"/>
      <c r="X751" s="157"/>
      <c r="Y751" s="148"/>
      <c r="Z751" s="148"/>
      <c r="AA751" s="148"/>
      <c r="AB751" s="148"/>
      <c r="AC751" s="148"/>
      <c r="AD751" s="148"/>
      <c r="AE751" s="148"/>
      <c r="AF751" s="148"/>
      <c r="AG751" s="148" t="s">
        <v>164</v>
      </c>
      <c r="AH751" s="148">
        <v>0</v>
      </c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outlineLevel="1" x14ac:dyDescent="0.2">
      <c r="A752" s="155"/>
      <c r="B752" s="156"/>
      <c r="C752" s="189" t="s">
        <v>199</v>
      </c>
      <c r="D752" s="158"/>
      <c r="E752" s="159"/>
      <c r="F752" s="157"/>
      <c r="G752" s="157"/>
      <c r="H752" s="157"/>
      <c r="I752" s="157"/>
      <c r="J752" s="157"/>
      <c r="K752" s="157"/>
      <c r="L752" s="157"/>
      <c r="M752" s="157"/>
      <c r="N752" s="157"/>
      <c r="O752" s="157"/>
      <c r="P752" s="157"/>
      <c r="Q752" s="157"/>
      <c r="R752" s="157"/>
      <c r="S752" s="157"/>
      <c r="T752" s="157"/>
      <c r="U752" s="157"/>
      <c r="V752" s="157"/>
      <c r="W752" s="157"/>
      <c r="X752" s="157"/>
      <c r="Y752" s="148"/>
      <c r="Z752" s="148"/>
      <c r="AA752" s="148"/>
      <c r="AB752" s="148"/>
      <c r="AC752" s="148"/>
      <c r="AD752" s="148"/>
      <c r="AE752" s="148"/>
      <c r="AF752" s="148"/>
      <c r="AG752" s="148" t="s">
        <v>164</v>
      </c>
      <c r="AH752" s="148">
        <v>0</v>
      </c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48"/>
      <c r="BB752" s="148"/>
      <c r="BC752" s="148"/>
      <c r="BD752" s="148"/>
      <c r="BE752" s="148"/>
      <c r="BF752" s="148"/>
      <c r="BG752" s="148"/>
      <c r="BH752" s="148"/>
    </row>
    <row r="753" spans="1:60" ht="22.5" outlineLevel="1" x14ac:dyDescent="0.2">
      <c r="A753" s="155"/>
      <c r="B753" s="156"/>
      <c r="C753" s="189" t="s">
        <v>212</v>
      </c>
      <c r="D753" s="158"/>
      <c r="E753" s="159"/>
      <c r="F753" s="157"/>
      <c r="G753" s="157"/>
      <c r="H753" s="157"/>
      <c r="I753" s="157"/>
      <c r="J753" s="157"/>
      <c r="K753" s="157"/>
      <c r="L753" s="157"/>
      <c r="M753" s="157"/>
      <c r="N753" s="157"/>
      <c r="O753" s="157"/>
      <c r="P753" s="157"/>
      <c r="Q753" s="157"/>
      <c r="R753" s="157"/>
      <c r="S753" s="157"/>
      <c r="T753" s="157"/>
      <c r="U753" s="157"/>
      <c r="V753" s="157"/>
      <c r="W753" s="157"/>
      <c r="X753" s="157"/>
      <c r="Y753" s="148"/>
      <c r="Z753" s="148"/>
      <c r="AA753" s="148"/>
      <c r="AB753" s="148"/>
      <c r="AC753" s="148"/>
      <c r="AD753" s="148"/>
      <c r="AE753" s="148"/>
      <c r="AF753" s="148"/>
      <c r="AG753" s="148" t="s">
        <v>164</v>
      </c>
      <c r="AH753" s="148">
        <v>0</v>
      </c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outlineLevel="1" x14ac:dyDescent="0.2">
      <c r="A754" s="155"/>
      <c r="B754" s="156"/>
      <c r="C754" s="189" t="s">
        <v>750</v>
      </c>
      <c r="D754" s="158"/>
      <c r="E754" s="159"/>
      <c r="F754" s="157"/>
      <c r="G754" s="157"/>
      <c r="H754" s="157"/>
      <c r="I754" s="157"/>
      <c r="J754" s="157"/>
      <c r="K754" s="157"/>
      <c r="L754" s="157"/>
      <c r="M754" s="157"/>
      <c r="N754" s="157"/>
      <c r="O754" s="157"/>
      <c r="P754" s="157"/>
      <c r="Q754" s="157"/>
      <c r="R754" s="157"/>
      <c r="S754" s="157"/>
      <c r="T754" s="157"/>
      <c r="U754" s="157"/>
      <c r="V754" s="157"/>
      <c r="W754" s="157"/>
      <c r="X754" s="157"/>
      <c r="Y754" s="148"/>
      <c r="Z754" s="148"/>
      <c r="AA754" s="148"/>
      <c r="AB754" s="148"/>
      <c r="AC754" s="148"/>
      <c r="AD754" s="148"/>
      <c r="AE754" s="148"/>
      <c r="AF754" s="148"/>
      <c r="AG754" s="148" t="s">
        <v>164</v>
      </c>
      <c r="AH754" s="148">
        <v>0</v>
      </c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48"/>
      <c r="BB754" s="148"/>
      <c r="BC754" s="148"/>
      <c r="BD754" s="148"/>
      <c r="BE754" s="148"/>
      <c r="BF754" s="148"/>
      <c r="BG754" s="148"/>
      <c r="BH754" s="148"/>
    </row>
    <row r="755" spans="1:60" outlineLevel="1" x14ac:dyDescent="0.2">
      <c r="A755" s="155"/>
      <c r="B755" s="156"/>
      <c r="C755" s="189" t="s">
        <v>746</v>
      </c>
      <c r="D755" s="158"/>
      <c r="E755" s="159">
        <v>22.945</v>
      </c>
      <c r="F755" s="157"/>
      <c r="G755" s="157"/>
      <c r="H755" s="157"/>
      <c r="I755" s="157"/>
      <c r="J755" s="157"/>
      <c r="K755" s="157"/>
      <c r="L755" s="157"/>
      <c r="M755" s="157"/>
      <c r="N755" s="157"/>
      <c r="O755" s="157"/>
      <c r="P755" s="157"/>
      <c r="Q755" s="157"/>
      <c r="R755" s="157"/>
      <c r="S755" s="157"/>
      <c r="T755" s="157"/>
      <c r="U755" s="157"/>
      <c r="V755" s="157"/>
      <c r="W755" s="157"/>
      <c r="X755" s="157"/>
      <c r="Y755" s="148"/>
      <c r="Z755" s="148"/>
      <c r="AA755" s="148"/>
      <c r="AB755" s="148"/>
      <c r="AC755" s="148"/>
      <c r="AD755" s="148"/>
      <c r="AE755" s="148"/>
      <c r="AF755" s="148"/>
      <c r="AG755" s="148" t="s">
        <v>164</v>
      </c>
      <c r="AH755" s="148">
        <v>0</v>
      </c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outlineLevel="1" x14ac:dyDescent="0.2">
      <c r="A756" s="155"/>
      <c r="B756" s="156"/>
      <c r="C756" s="191" t="s">
        <v>237</v>
      </c>
      <c r="D756" s="160"/>
      <c r="E756" s="161">
        <v>22.945</v>
      </c>
      <c r="F756" s="157"/>
      <c r="G756" s="157"/>
      <c r="H756" s="157"/>
      <c r="I756" s="157"/>
      <c r="J756" s="157"/>
      <c r="K756" s="157"/>
      <c r="L756" s="157"/>
      <c r="M756" s="157"/>
      <c r="N756" s="157"/>
      <c r="O756" s="157"/>
      <c r="P756" s="157"/>
      <c r="Q756" s="157"/>
      <c r="R756" s="157"/>
      <c r="S756" s="157"/>
      <c r="T756" s="157"/>
      <c r="U756" s="157"/>
      <c r="V756" s="157"/>
      <c r="W756" s="157"/>
      <c r="X756" s="157"/>
      <c r="Y756" s="148"/>
      <c r="Z756" s="148"/>
      <c r="AA756" s="148"/>
      <c r="AB756" s="148"/>
      <c r="AC756" s="148"/>
      <c r="AD756" s="148"/>
      <c r="AE756" s="148"/>
      <c r="AF756" s="148"/>
      <c r="AG756" s="148" t="s">
        <v>164</v>
      </c>
      <c r="AH756" s="148">
        <v>1</v>
      </c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48"/>
      <c r="BB756" s="148"/>
      <c r="BC756" s="148"/>
      <c r="BD756" s="148"/>
      <c r="BE756" s="148"/>
      <c r="BF756" s="148"/>
      <c r="BG756" s="148"/>
      <c r="BH756" s="148"/>
    </row>
    <row r="757" spans="1:60" ht="22.5" outlineLevel="1" x14ac:dyDescent="0.2">
      <c r="A757" s="155"/>
      <c r="B757" s="156"/>
      <c r="C757" s="189" t="s">
        <v>709</v>
      </c>
      <c r="D757" s="158"/>
      <c r="E757" s="159"/>
      <c r="F757" s="157"/>
      <c r="G757" s="157"/>
      <c r="H757" s="157"/>
      <c r="I757" s="157"/>
      <c r="J757" s="157"/>
      <c r="K757" s="157"/>
      <c r="L757" s="157"/>
      <c r="M757" s="157"/>
      <c r="N757" s="157"/>
      <c r="O757" s="157"/>
      <c r="P757" s="157"/>
      <c r="Q757" s="157"/>
      <c r="R757" s="157"/>
      <c r="S757" s="157"/>
      <c r="T757" s="157"/>
      <c r="U757" s="157"/>
      <c r="V757" s="157"/>
      <c r="W757" s="157"/>
      <c r="X757" s="157"/>
      <c r="Y757" s="148"/>
      <c r="Z757" s="148"/>
      <c r="AA757" s="148"/>
      <c r="AB757" s="148"/>
      <c r="AC757" s="148"/>
      <c r="AD757" s="148"/>
      <c r="AE757" s="148"/>
      <c r="AF757" s="148"/>
      <c r="AG757" s="148" t="s">
        <v>164</v>
      </c>
      <c r="AH757" s="148">
        <v>0</v>
      </c>
      <c r="AI757" s="148"/>
      <c r="AJ757" s="148"/>
      <c r="AK757" s="148"/>
      <c r="AL757" s="148"/>
      <c r="AM757" s="148"/>
      <c r="AN757" s="148"/>
      <c r="AO757" s="148"/>
      <c r="AP757" s="148"/>
      <c r="AQ757" s="148"/>
      <c r="AR757" s="148"/>
      <c r="AS757" s="148"/>
      <c r="AT757" s="148"/>
      <c r="AU757" s="148"/>
      <c r="AV757" s="148"/>
      <c r="AW757" s="148"/>
      <c r="AX757" s="148"/>
      <c r="AY757" s="148"/>
      <c r="AZ757" s="148"/>
      <c r="BA757" s="148"/>
      <c r="BB757" s="148"/>
      <c r="BC757" s="148"/>
      <c r="BD757" s="148"/>
      <c r="BE757" s="148"/>
      <c r="BF757" s="148"/>
      <c r="BG757" s="148"/>
      <c r="BH757" s="148"/>
    </row>
    <row r="758" spans="1:60" outlineLevel="1" x14ac:dyDescent="0.2">
      <c r="A758" s="155"/>
      <c r="B758" s="156"/>
      <c r="C758" s="189" t="s">
        <v>750</v>
      </c>
      <c r="D758" s="158"/>
      <c r="E758" s="159"/>
      <c r="F758" s="157"/>
      <c r="G758" s="157"/>
      <c r="H758" s="157"/>
      <c r="I758" s="157"/>
      <c r="J758" s="157"/>
      <c r="K758" s="157"/>
      <c r="L758" s="157"/>
      <c r="M758" s="157"/>
      <c r="N758" s="157"/>
      <c r="O758" s="157"/>
      <c r="P758" s="157"/>
      <c r="Q758" s="157"/>
      <c r="R758" s="157"/>
      <c r="S758" s="157"/>
      <c r="T758" s="157"/>
      <c r="U758" s="157"/>
      <c r="V758" s="157"/>
      <c r="W758" s="157"/>
      <c r="X758" s="157"/>
      <c r="Y758" s="148"/>
      <c r="Z758" s="148"/>
      <c r="AA758" s="148"/>
      <c r="AB758" s="148"/>
      <c r="AC758" s="148"/>
      <c r="AD758" s="148"/>
      <c r="AE758" s="148"/>
      <c r="AF758" s="148"/>
      <c r="AG758" s="148" t="s">
        <v>164</v>
      </c>
      <c r="AH758" s="148">
        <v>0</v>
      </c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48"/>
      <c r="BB758" s="148"/>
      <c r="BC758" s="148"/>
      <c r="BD758" s="148"/>
      <c r="BE758" s="148"/>
      <c r="BF758" s="148"/>
      <c r="BG758" s="148"/>
      <c r="BH758" s="148"/>
    </row>
    <row r="759" spans="1:60" outlineLevel="1" x14ac:dyDescent="0.2">
      <c r="A759" s="155"/>
      <c r="B759" s="156"/>
      <c r="C759" s="189" t="s">
        <v>747</v>
      </c>
      <c r="D759" s="158"/>
      <c r="E759" s="159">
        <v>35.840000000000003</v>
      </c>
      <c r="F759" s="157"/>
      <c r="G759" s="157"/>
      <c r="H759" s="157"/>
      <c r="I759" s="157"/>
      <c r="J759" s="157"/>
      <c r="K759" s="157"/>
      <c r="L759" s="157"/>
      <c r="M759" s="157"/>
      <c r="N759" s="157"/>
      <c r="O759" s="157"/>
      <c r="P759" s="157"/>
      <c r="Q759" s="157"/>
      <c r="R759" s="157"/>
      <c r="S759" s="157"/>
      <c r="T759" s="157"/>
      <c r="U759" s="157"/>
      <c r="V759" s="157"/>
      <c r="W759" s="157"/>
      <c r="X759" s="157"/>
      <c r="Y759" s="148"/>
      <c r="Z759" s="148"/>
      <c r="AA759" s="148"/>
      <c r="AB759" s="148"/>
      <c r="AC759" s="148"/>
      <c r="AD759" s="148"/>
      <c r="AE759" s="148"/>
      <c r="AF759" s="148"/>
      <c r="AG759" s="148" t="s">
        <v>164</v>
      </c>
      <c r="AH759" s="148">
        <v>0</v>
      </c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outlineLevel="1" x14ac:dyDescent="0.2">
      <c r="A760" s="155"/>
      <c r="B760" s="156"/>
      <c r="C760" s="191" t="s">
        <v>237</v>
      </c>
      <c r="D760" s="160"/>
      <c r="E760" s="161">
        <v>35.840000000000003</v>
      </c>
      <c r="F760" s="157"/>
      <c r="G760" s="157"/>
      <c r="H760" s="157"/>
      <c r="I760" s="157"/>
      <c r="J760" s="157"/>
      <c r="K760" s="157"/>
      <c r="L760" s="157"/>
      <c r="M760" s="157"/>
      <c r="N760" s="157"/>
      <c r="O760" s="157"/>
      <c r="P760" s="157"/>
      <c r="Q760" s="157"/>
      <c r="R760" s="157"/>
      <c r="S760" s="157"/>
      <c r="T760" s="157"/>
      <c r="U760" s="157"/>
      <c r="V760" s="157"/>
      <c r="W760" s="157"/>
      <c r="X760" s="157"/>
      <c r="Y760" s="148"/>
      <c r="Z760" s="148"/>
      <c r="AA760" s="148"/>
      <c r="AB760" s="148"/>
      <c r="AC760" s="148"/>
      <c r="AD760" s="148"/>
      <c r="AE760" s="148"/>
      <c r="AF760" s="148"/>
      <c r="AG760" s="148" t="s">
        <v>164</v>
      </c>
      <c r="AH760" s="148">
        <v>1</v>
      </c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48"/>
      <c r="BB760" s="148"/>
      <c r="BC760" s="148"/>
      <c r="BD760" s="148"/>
      <c r="BE760" s="148"/>
      <c r="BF760" s="148"/>
      <c r="BG760" s="148"/>
      <c r="BH760" s="148"/>
    </row>
    <row r="761" spans="1:60" ht="22.5" outlineLevel="1" x14ac:dyDescent="0.2">
      <c r="A761" s="171">
        <v>85</v>
      </c>
      <c r="B761" s="172" t="s">
        <v>751</v>
      </c>
      <c r="C761" s="188" t="s">
        <v>752</v>
      </c>
      <c r="D761" s="173" t="s">
        <v>158</v>
      </c>
      <c r="E761" s="174">
        <v>58.784999999999997</v>
      </c>
      <c r="F761" s="175"/>
      <c r="G761" s="176">
        <f>ROUND(E761*F761,2)</f>
        <v>0</v>
      </c>
      <c r="H761" s="175"/>
      <c r="I761" s="176">
        <f>ROUND(E761*H761,2)</f>
        <v>0</v>
      </c>
      <c r="J761" s="175"/>
      <c r="K761" s="176">
        <f>ROUND(E761*J761,2)</f>
        <v>0</v>
      </c>
      <c r="L761" s="176">
        <v>21</v>
      </c>
      <c r="M761" s="176">
        <f>G761*(1+L761/100)</f>
        <v>0</v>
      </c>
      <c r="N761" s="176">
        <v>0</v>
      </c>
      <c r="O761" s="176">
        <f>ROUND(E761*N761,2)</f>
        <v>0</v>
      </c>
      <c r="P761" s="176">
        <v>1.4999999999999999E-2</v>
      </c>
      <c r="Q761" s="176">
        <f>ROUND(E761*P761,2)</f>
        <v>0.88</v>
      </c>
      <c r="R761" s="176" t="s">
        <v>744</v>
      </c>
      <c r="S761" s="176" t="s">
        <v>160</v>
      </c>
      <c r="T761" s="177" t="s">
        <v>160</v>
      </c>
      <c r="U761" s="157">
        <v>0.09</v>
      </c>
      <c r="V761" s="157">
        <f>ROUND(E761*U761,2)</f>
        <v>5.29</v>
      </c>
      <c r="W761" s="157"/>
      <c r="X761" s="157" t="s">
        <v>170</v>
      </c>
      <c r="Y761" s="148"/>
      <c r="Z761" s="148"/>
      <c r="AA761" s="148"/>
      <c r="AB761" s="148"/>
      <c r="AC761" s="148"/>
      <c r="AD761" s="148"/>
      <c r="AE761" s="148"/>
      <c r="AF761" s="148"/>
      <c r="AG761" s="148" t="s">
        <v>171</v>
      </c>
      <c r="AH761" s="148"/>
      <c r="AI761" s="148"/>
      <c r="AJ761" s="148"/>
      <c r="AK761" s="148"/>
      <c r="AL761" s="148"/>
      <c r="AM761" s="148"/>
      <c r="AN761" s="148"/>
      <c r="AO761" s="148"/>
      <c r="AP761" s="148"/>
      <c r="AQ761" s="148"/>
      <c r="AR761" s="148"/>
      <c r="AS761" s="148"/>
      <c r="AT761" s="148"/>
      <c r="AU761" s="148"/>
      <c r="AV761" s="148"/>
      <c r="AW761" s="148"/>
      <c r="AX761" s="148"/>
      <c r="AY761" s="148"/>
      <c r="AZ761" s="148"/>
      <c r="BA761" s="148"/>
      <c r="BB761" s="148"/>
      <c r="BC761" s="148"/>
      <c r="BD761" s="148"/>
      <c r="BE761" s="148"/>
      <c r="BF761" s="148"/>
      <c r="BG761" s="148"/>
      <c r="BH761" s="148"/>
    </row>
    <row r="762" spans="1:60" outlineLevel="1" x14ac:dyDescent="0.2">
      <c r="A762" s="155"/>
      <c r="B762" s="156"/>
      <c r="C762" s="189" t="s">
        <v>753</v>
      </c>
      <c r="D762" s="158"/>
      <c r="E762" s="159">
        <v>58.784999999999997</v>
      </c>
      <c r="F762" s="157"/>
      <c r="G762" s="157"/>
      <c r="H762" s="157"/>
      <c r="I762" s="157"/>
      <c r="J762" s="157"/>
      <c r="K762" s="157"/>
      <c r="L762" s="157"/>
      <c r="M762" s="157"/>
      <c r="N762" s="157"/>
      <c r="O762" s="157"/>
      <c r="P762" s="157"/>
      <c r="Q762" s="157"/>
      <c r="R762" s="157"/>
      <c r="S762" s="157"/>
      <c r="T762" s="157"/>
      <c r="U762" s="157"/>
      <c r="V762" s="157"/>
      <c r="W762" s="157"/>
      <c r="X762" s="157"/>
      <c r="Y762" s="148"/>
      <c r="Z762" s="148"/>
      <c r="AA762" s="148"/>
      <c r="AB762" s="148"/>
      <c r="AC762" s="148"/>
      <c r="AD762" s="148"/>
      <c r="AE762" s="148"/>
      <c r="AF762" s="148"/>
      <c r="AG762" s="148" t="s">
        <v>164</v>
      </c>
      <c r="AH762" s="148">
        <v>5</v>
      </c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48"/>
      <c r="BB762" s="148"/>
      <c r="BC762" s="148"/>
      <c r="BD762" s="148"/>
      <c r="BE762" s="148"/>
      <c r="BF762" s="148"/>
      <c r="BG762" s="148"/>
      <c r="BH762" s="148"/>
    </row>
    <row r="763" spans="1:60" outlineLevel="1" x14ac:dyDescent="0.2">
      <c r="A763" s="171">
        <v>86</v>
      </c>
      <c r="B763" s="172" t="s">
        <v>754</v>
      </c>
      <c r="C763" s="188" t="s">
        <v>755</v>
      </c>
      <c r="D763" s="173" t="s">
        <v>158</v>
      </c>
      <c r="E763" s="174">
        <v>23.9406</v>
      </c>
      <c r="F763" s="175"/>
      <c r="G763" s="176">
        <f>ROUND(E763*F763,2)</f>
        <v>0</v>
      </c>
      <c r="H763" s="175"/>
      <c r="I763" s="176">
        <f>ROUND(E763*H763,2)</f>
        <v>0</v>
      </c>
      <c r="J763" s="175"/>
      <c r="K763" s="176">
        <f>ROUND(E763*J763,2)</f>
        <v>0</v>
      </c>
      <c r="L763" s="176">
        <v>21</v>
      </c>
      <c r="M763" s="176">
        <f>G763*(1+L763/100)</f>
        <v>0</v>
      </c>
      <c r="N763" s="176">
        <v>6.9999999999999994E-5</v>
      </c>
      <c r="O763" s="176">
        <f>ROUND(E763*N763,2)</f>
        <v>0</v>
      </c>
      <c r="P763" s="176">
        <v>0</v>
      </c>
      <c r="Q763" s="176">
        <f>ROUND(E763*P763,2)</f>
        <v>0</v>
      </c>
      <c r="R763" s="176" t="s">
        <v>756</v>
      </c>
      <c r="S763" s="176" t="s">
        <v>160</v>
      </c>
      <c r="T763" s="177" t="s">
        <v>160</v>
      </c>
      <c r="U763" s="157">
        <v>0.26</v>
      </c>
      <c r="V763" s="157">
        <f>ROUND(E763*U763,2)</f>
        <v>6.22</v>
      </c>
      <c r="W763" s="157"/>
      <c r="X763" s="157" t="s">
        <v>170</v>
      </c>
      <c r="Y763" s="148"/>
      <c r="Z763" s="148"/>
      <c r="AA763" s="148"/>
      <c r="AB763" s="148"/>
      <c r="AC763" s="148"/>
      <c r="AD763" s="148"/>
      <c r="AE763" s="148"/>
      <c r="AF763" s="148"/>
      <c r="AG763" s="148" t="s">
        <v>171</v>
      </c>
      <c r="AH763" s="148"/>
      <c r="AI763" s="148"/>
      <c r="AJ763" s="148"/>
      <c r="AK763" s="148"/>
      <c r="AL763" s="148"/>
      <c r="AM763" s="148"/>
      <c r="AN763" s="148"/>
      <c r="AO763" s="148"/>
      <c r="AP763" s="148"/>
      <c r="AQ763" s="148"/>
      <c r="AR763" s="148"/>
      <c r="AS763" s="148"/>
      <c r="AT763" s="148"/>
      <c r="AU763" s="148"/>
      <c r="AV763" s="148"/>
      <c r="AW763" s="148"/>
      <c r="AX763" s="148"/>
      <c r="AY763" s="148"/>
      <c r="AZ763" s="148"/>
      <c r="BA763" s="148"/>
      <c r="BB763" s="148"/>
      <c r="BC763" s="148"/>
      <c r="BD763" s="148"/>
      <c r="BE763" s="148"/>
      <c r="BF763" s="148"/>
      <c r="BG763" s="148"/>
      <c r="BH763" s="148"/>
    </row>
    <row r="764" spans="1:60" outlineLevel="1" x14ac:dyDescent="0.2">
      <c r="A764" s="155"/>
      <c r="B764" s="156"/>
      <c r="C764" s="255" t="s">
        <v>757</v>
      </c>
      <c r="D764" s="256"/>
      <c r="E764" s="256"/>
      <c r="F764" s="256"/>
      <c r="G764" s="256"/>
      <c r="H764" s="157"/>
      <c r="I764" s="157"/>
      <c r="J764" s="157"/>
      <c r="K764" s="157"/>
      <c r="L764" s="157"/>
      <c r="M764" s="157"/>
      <c r="N764" s="157"/>
      <c r="O764" s="157"/>
      <c r="P764" s="157"/>
      <c r="Q764" s="157"/>
      <c r="R764" s="157"/>
      <c r="S764" s="157"/>
      <c r="T764" s="157"/>
      <c r="U764" s="157"/>
      <c r="V764" s="157"/>
      <c r="W764" s="157"/>
      <c r="X764" s="157"/>
      <c r="Y764" s="148"/>
      <c r="Z764" s="148"/>
      <c r="AA764" s="148"/>
      <c r="AB764" s="148"/>
      <c r="AC764" s="148"/>
      <c r="AD764" s="148"/>
      <c r="AE764" s="148"/>
      <c r="AF764" s="148"/>
      <c r="AG764" s="148" t="s">
        <v>192</v>
      </c>
      <c r="AH764" s="148"/>
      <c r="AI764" s="148"/>
      <c r="AJ764" s="148"/>
      <c r="AK764" s="148"/>
      <c r="AL764" s="148"/>
      <c r="AM764" s="148"/>
      <c r="AN764" s="148"/>
      <c r="AO764" s="148"/>
      <c r="AP764" s="148"/>
      <c r="AQ764" s="148"/>
      <c r="AR764" s="148"/>
      <c r="AS764" s="148"/>
      <c r="AT764" s="148"/>
      <c r="AU764" s="148"/>
      <c r="AV764" s="148"/>
      <c r="AW764" s="148"/>
      <c r="AX764" s="148"/>
      <c r="AY764" s="148"/>
      <c r="AZ764" s="148"/>
      <c r="BA764" s="148"/>
      <c r="BB764" s="148"/>
      <c r="BC764" s="148"/>
      <c r="BD764" s="148"/>
      <c r="BE764" s="148"/>
      <c r="BF764" s="148"/>
      <c r="BG764" s="148"/>
      <c r="BH764" s="148"/>
    </row>
    <row r="765" spans="1:60" outlineLevel="1" x14ac:dyDescent="0.2">
      <c r="A765" s="155"/>
      <c r="B765" s="156"/>
      <c r="C765" s="189" t="s">
        <v>728</v>
      </c>
      <c r="D765" s="158"/>
      <c r="E765" s="159"/>
      <c r="F765" s="157"/>
      <c r="G765" s="157"/>
      <c r="H765" s="157"/>
      <c r="I765" s="157"/>
      <c r="J765" s="157"/>
      <c r="K765" s="157"/>
      <c r="L765" s="157"/>
      <c r="M765" s="157"/>
      <c r="N765" s="157"/>
      <c r="O765" s="157"/>
      <c r="P765" s="157"/>
      <c r="Q765" s="157"/>
      <c r="R765" s="157"/>
      <c r="S765" s="157"/>
      <c r="T765" s="157"/>
      <c r="U765" s="157"/>
      <c r="V765" s="157"/>
      <c r="W765" s="157"/>
      <c r="X765" s="157"/>
      <c r="Y765" s="148"/>
      <c r="Z765" s="148"/>
      <c r="AA765" s="148"/>
      <c r="AB765" s="148"/>
      <c r="AC765" s="148"/>
      <c r="AD765" s="148"/>
      <c r="AE765" s="148"/>
      <c r="AF765" s="148"/>
      <c r="AG765" s="148" t="s">
        <v>164</v>
      </c>
      <c r="AH765" s="148">
        <v>0</v>
      </c>
      <c r="AI765" s="148"/>
      <c r="AJ765" s="148"/>
      <c r="AK765" s="148"/>
      <c r="AL765" s="148"/>
      <c r="AM765" s="148"/>
      <c r="AN765" s="148"/>
      <c r="AO765" s="148"/>
      <c r="AP765" s="148"/>
      <c r="AQ765" s="148"/>
      <c r="AR765" s="148"/>
      <c r="AS765" s="148"/>
      <c r="AT765" s="148"/>
      <c r="AU765" s="148"/>
      <c r="AV765" s="148"/>
      <c r="AW765" s="148"/>
      <c r="AX765" s="148"/>
      <c r="AY765" s="148"/>
      <c r="AZ765" s="148"/>
      <c r="BA765" s="148"/>
      <c r="BB765" s="148"/>
      <c r="BC765" s="148"/>
      <c r="BD765" s="148"/>
      <c r="BE765" s="148"/>
      <c r="BF765" s="148"/>
      <c r="BG765" s="148"/>
      <c r="BH765" s="148"/>
    </row>
    <row r="766" spans="1:60" outlineLevel="1" x14ac:dyDescent="0.2">
      <c r="A766" s="155"/>
      <c r="B766" s="156"/>
      <c r="C766" s="189" t="s">
        <v>729</v>
      </c>
      <c r="D766" s="158"/>
      <c r="E766" s="159"/>
      <c r="F766" s="157"/>
      <c r="G766" s="157"/>
      <c r="H766" s="157"/>
      <c r="I766" s="157"/>
      <c r="J766" s="157"/>
      <c r="K766" s="157"/>
      <c r="L766" s="157"/>
      <c r="M766" s="157"/>
      <c r="N766" s="157"/>
      <c r="O766" s="157"/>
      <c r="P766" s="157"/>
      <c r="Q766" s="157"/>
      <c r="R766" s="157"/>
      <c r="S766" s="157"/>
      <c r="T766" s="157"/>
      <c r="U766" s="157"/>
      <c r="V766" s="157"/>
      <c r="W766" s="157"/>
      <c r="X766" s="157"/>
      <c r="Y766" s="148"/>
      <c r="Z766" s="148"/>
      <c r="AA766" s="148"/>
      <c r="AB766" s="148"/>
      <c r="AC766" s="148"/>
      <c r="AD766" s="148"/>
      <c r="AE766" s="148"/>
      <c r="AF766" s="148"/>
      <c r="AG766" s="148" t="s">
        <v>164</v>
      </c>
      <c r="AH766" s="148">
        <v>0</v>
      </c>
      <c r="AI766" s="148"/>
      <c r="AJ766" s="148"/>
      <c r="AK766" s="148"/>
      <c r="AL766" s="148"/>
      <c r="AM766" s="148"/>
      <c r="AN766" s="148"/>
      <c r="AO766" s="148"/>
      <c r="AP766" s="148"/>
      <c r="AQ766" s="148"/>
      <c r="AR766" s="148"/>
      <c r="AS766" s="148"/>
      <c r="AT766" s="148"/>
      <c r="AU766" s="148"/>
      <c r="AV766" s="148"/>
      <c r="AW766" s="148"/>
      <c r="AX766" s="148"/>
      <c r="AY766" s="148"/>
      <c r="AZ766" s="148"/>
      <c r="BA766" s="148"/>
      <c r="BB766" s="148"/>
      <c r="BC766" s="148"/>
      <c r="BD766" s="148"/>
      <c r="BE766" s="148"/>
      <c r="BF766" s="148"/>
      <c r="BG766" s="148"/>
      <c r="BH766" s="148"/>
    </row>
    <row r="767" spans="1:60" outlineLevel="1" x14ac:dyDescent="0.2">
      <c r="A767" s="155"/>
      <c r="B767" s="156"/>
      <c r="C767" s="189" t="s">
        <v>758</v>
      </c>
      <c r="D767" s="158"/>
      <c r="E767" s="159"/>
      <c r="F767" s="157"/>
      <c r="G767" s="157"/>
      <c r="H767" s="157"/>
      <c r="I767" s="157"/>
      <c r="J767" s="157"/>
      <c r="K767" s="157"/>
      <c r="L767" s="157"/>
      <c r="M767" s="157"/>
      <c r="N767" s="157"/>
      <c r="O767" s="157"/>
      <c r="P767" s="157"/>
      <c r="Q767" s="157"/>
      <c r="R767" s="157"/>
      <c r="S767" s="157"/>
      <c r="T767" s="157"/>
      <c r="U767" s="157"/>
      <c r="V767" s="157"/>
      <c r="W767" s="157"/>
      <c r="X767" s="157"/>
      <c r="Y767" s="148"/>
      <c r="Z767" s="148"/>
      <c r="AA767" s="148"/>
      <c r="AB767" s="148"/>
      <c r="AC767" s="148"/>
      <c r="AD767" s="148"/>
      <c r="AE767" s="148"/>
      <c r="AF767" s="148"/>
      <c r="AG767" s="148" t="s">
        <v>164</v>
      </c>
      <c r="AH767" s="148">
        <v>0</v>
      </c>
      <c r="AI767" s="148"/>
      <c r="AJ767" s="148"/>
      <c r="AK767" s="148"/>
      <c r="AL767" s="148"/>
      <c r="AM767" s="148"/>
      <c r="AN767" s="148"/>
      <c r="AO767" s="148"/>
      <c r="AP767" s="148"/>
      <c r="AQ767" s="148"/>
      <c r="AR767" s="148"/>
      <c r="AS767" s="148"/>
      <c r="AT767" s="148"/>
      <c r="AU767" s="148"/>
      <c r="AV767" s="148"/>
      <c r="AW767" s="148"/>
      <c r="AX767" s="148"/>
      <c r="AY767" s="148"/>
      <c r="AZ767" s="148"/>
      <c r="BA767" s="148"/>
      <c r="BB767" s="148"/>
      <c r="BC767" s="148"/>
      <c r="BD767" s="148"/>
      <c r="BE767" s="148"/>
      <c r="BF767" s="148"/>
      <c r="BG767" s="148"/>
      <c r="BH767" s="148"/>
    </row>
    <row r="768" spans="1:60" outlineLevel="1" x14ac:dyDescent="0.2">
      <c r="A768" s="155"/>
      <c r="B768" s="156"/>
      <c r="C768" s="189" t="s">
        <v>731</v>
      </c>
      <c r="D768" s="158"/>
      <c r="E768" s="159">
        <v>25.1206</v>
      </c>
      <c r="F768" s="157"/>
      <c r="G768" s="157"/>
      <c r="H768" s="157"/>
      <c r="I768" s="157"/>
      <c r="J768" s="157"/>
      <c r="K768" s="157"/>
      <c r="L768" s="157"/>
      <c r="M768" s="157"/>
      <c r="N768" s="157"/>
      <c r="O768" s="157"/>
      <c r="P768" s="157"/>
      <c r="Q768" s="157"/>
      <c r="R768" s="157"/>
      <c r="S768" s="157"/>
      <c r="T768" s="157"/>
      <c r="U768" s="157"/>
      <c r="V768" s="157"/>
      <c r="W768" s="157"/>
      <c r="X768" s="157"/>
      <c r="Y768" s="148"/>
      <c r="Z768" s="148"/>
      <c r="AA768" s="148"/>
      <c r="AB768" s="148"/>
      <c r="AC768" s="148"/>
      <c r="AD768" s="148"/>
      <c r="AE768" s="148"/>
      <c r="AF768" s="148"/>
      <c r="AG768" s="148" t="s">
        <v>164</v>
      </c>
      <c r="AH768" s="148">
        <v>0</v>
      </c>
      <c r="AI768" s="148"/>
      <c r="AJ768" s="148"/>
      <c r="AK768" s="148"/>
      <c r="AL768" s="148"/>
      <c r="AM768" s="148"/>
      <c r="AN768" s="148"/>
      <c r="AO768" s="148"/>
      <c r="AP768" s="148"/>
      <c r="AQ768" s="148"/>
      <c r="AR768" s="148"/>
      <c r="AS768" s="148"/>
      <c r="AT768" s="148"/>
      <c r="AU768" s="148"/>
      <c r="AV768" s="148"/>
      <c r="AW768" s="148"/>
      <c r="AX768" s="148"/>
      <c r="AY768" s="148"/>
      <c r="AZ768" s="148"/>
      <c r="BA768" s="148"/>
      <c r="BB768" s="148"/>
      <c r="BC768" s="148"/>
      <c r="BD768" s="148"/>
      <c r="BE768" s="148"/>
      <c r="BF768" s="148"/>
      <c r="BG768" s="148"/>
      <c r="BH768" s="148"/>
    </row>
    <row r="769" spans="1:60" outlineLevel="1" x14ac:dyDescent="0.2">
      <c r="A769" s="155"/>
      <c r="B769" s="156"/>
      <c r="C769" s="189" t="s">
        <v>732</v>
      </c>
      <c r="D769" s="158"/>
      <c r="E769" s="159">
        <v>-1.18</v>
      </c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48"/>
      <c r="Z769" s="148"/>
      <c r="AA769" s="148"/>
      <c r="AB769" s="148"/>
      <c r="AC769" s="148"/>
      <c r="AD769" s="148"/>
      <c r="AE769" s="148"/>
      <c r="AF769" s="148"/>
      <c r="AG769" s="148" t="s">
        <v>164</v>
      </c>
      <c r="AH769" s="148">
        <v>0</v>
      </c>
      <c r="AI769" s="148"/>
      <c r="AJ769" s="148"/>
      <c r="AK769" s="148"/>
      <c r="AL769" s="148"/>
      <c r="AM769" s="148"/>
      <c r="AN769" s="148"/>
      <c r="AO769" s="148"/>
      <c r="AP769" s="148"/>
      <c r="AQ769" s="148"/>
      <c r="AR769" s="148"/>
      <c r="AS769" s="148"/>
      <c r="AT769" s="148"/>
      <c r="AU769" s="148"/>
      <c r="AV769" s="148"/>
      <c r="AW769" s="148"/>
      <c r="AX769" s="148"/>
      <c r="AY769" s="148"/>
      <c r="AZ769" s="148"/>
      <c r="BA769" s="148"/>
      <c r="BB769" s="148"/>
      <c r="BC769" s="148"/>
      <c r="BD769" s="148"/>
      <c r="BE769" s="148"/>
      <c r="BF769" s="148"/>
      <c r="BG769" s="148"/>
      <c r="BH769" s="148"/>
    </row>
    <row r="770" spans="1:60" outlineLevel="1" x14ac:dyDescent="0.2">
      <c r="A770" s="171">
        <v>87</v>
      </c>
      <c r="B770" s="172" t="s">
        <v>759</v>
      </c>
      <c r="C770" s="188" t="s">
        <v>760</v>
      </c>
      <c r="D770" s="173" t="s">
        <v>158</v>
      </c>
      <c r="E770" s="174">
        <v>23.9406</v>
      </c>
      <c r="F770" s="175"/>
      <c r="G770" s="176">
        <f>ROUND(E770*F770,2)</f>
        <v>0</v>
      </c>
      <c r="H770" s="175"/>
      <c r="I770" s="176">
        <f>ROUND(E770*H770,2)</f>
        <v>0</v>
      </c>
      <c r="J770" s="175"/>
      <c r="K770" s="176">
        <f>ROUND(E770*J770,2)</f>
        <v>0</v>
      </c>
      <c r="L770" s="176">
        <v>21</v>
      </c>
      <c r="M770" s="176">
        <f>G770*(1+L770/100)</f>
        <v>0</v>
      </c>
      <c r="N770" s="176">
        <v>3.0000000000000001E-5</v>
      </c>
      <c r="O770" s="176">
        <f>ROUND(E770*N770,2)</f>
        <v>0</v>
      </c>
      <c r="P770" s="176">
        <v>0</v>
      </c>
      <c r="Q770" s="176">
        <f>ROUND(E770*P770,2)</f>
        <v>0</v>
      </c>
      <c r="R770" s="176" t="s">
        <v>756</v>
      </c>
      <c r="S770" s="176" t="s">
        <v>160</v>
      </c>
      <c r="T770" s="177" t="s">
        <v>160</v>
      </c>
      <c r="U770" s="157">
        <v>0.22</v>
      </c>
      <c r="V770" s="157">
        <f>ROUND(E770*U770,2)</f>
        <v>5.27</v>
      </c>
      <c r="W770" s="157"/>
      <c r="X770" s="157" t="s">
        <v>170</v>
      </c>
      <c r="Y770" s="148"/>
      <c r="Z770" s="148"/>
      <c r="AA770" s="148"/>
      <c r="AB770" s="148"/>
      <c r="AC770" s="148"/>
      <c r="AD770" s="148"/>
      <c r="AE770" s="148"/>
      <c r="AF770" s="148"/>
      <c r="AG770" s="148" t="s">
        <v>171</v>
      </c>
      <c r="AH770" s="148"/>
      <c r="AI770" s="148"/>
      <c r="AJ770" s="148"/>
      <c r="AK770" s="148"/>
      <c r="AL770" s="148"/>
      <c r="AM770" s="148"/>
      <c r="AN770" s="148"/>
      <c r="AO770" s="148"/>
      <c r="AP770" s="148"/>
      <c r="AQ770" s="148"/>
      <c r="AR770" s="148"/>
      <c r="AS770" s="148"/>
      <c r="AT770" s="148"/>
      <c r="AU770" s="148"/>
      <c r="AV770" s="148"/>
      <c r="AW770" s="148"/>
      <c r="AX770" s="148"/>
      <c r="AY770" s="148"/>
      <c r="AZ770" s="148"/>
      <c r="BA770" s="148"/>
      <c r="BB770" s="148"/>
      <c r="BC770" s="148"/>
      <c r="BD770" s="148"/>
      <c r="BE770" s="148"/>
      <c r="BF770" s="148"/>
      <c r="BG770" s="148"/>
      <c r="BH770" s="148"/>
    </row>
    <row r="771" spans="1:60" outlineLevel="1" x14ac:dyDescent="0.2">
      <c r="A771" s="155"/>
      <c r="B771" s="156"/>
      <c r="C771" s="255" t="s">
        <v>757</v>
      </c>
      <c r="D771" s="256"/>
      <c r="E771" s="256"/>
      <c r="F771" s="256"/>
      <c r="G771" s="256"/>
      <c r="H771" s="157"/>
      <c r="I771" s="157"/>
      <c r="J771" s="157"/>
      <c r="K771" s="157"/>
      <c r="L771" s="157"/>
      <c r="M771" s="157"/>
      <c r="N771" s="157"/>
      <c r="O771" s="157"/>
      <c r="P771" s="157"/>
      <c r="Q771" s="157"/>
      <c r="R771" s="157"/>
      <c r="S771" s="157"/>
      <c r="T771" s="157"/>
      <c r="U771" s="157"/>
      <c r="V771" s="157"/>
      <c r="W771" s="157"/>
      <c r="X771" s="157"/>
      <c r="Y771" s="148"/>
      <c r="Z771" s="148"/>
      <c r="AA771" s="148"/>
      <c r="AB771" s="148"/>
      <c r="AC771" s="148"/>
      <c r="AD771" s="148"/>
      <c r="AE771" s="148"/>
      <c r="AF771" s="148"/>
      <c r="AG771" s="148" t="s">
        <v>192</v>
      </c>
      <c r="AH771" s="148"/>
      <c r="AI771" s="148"/>
      <c r="AJ771" s="148"/>
      <c r="AK771" s="148"/>
      <c r="AL771" s="148"/>
      <c r="AM771" s="148"/>
      <c r="AN771" s="148"/>
      <c r="AO771" s="148"/>
      <c r="AP771" s="148"/>
      <c r="AQ771" s="148"/>
      <c r="AR771" s="148"/>
      <c r="AS771" s="148"/>
      <c r="AT771" s="148"/>
      <c r="AU771" s="148"/>
      <c r="AV771" s="148"/>
      <c r="AW771" s="148"/>
      <c r="AX771" s="148"/>
      <c r="AY771" s="148"/>
      <c r="AZ771" s="148"/>
      <c r="BA771" s="148"/>
      <c r="BB771" s="148"/>
      <c r="BC771" s="148"/>
      <c r="BD771" s="148"/>
      <c r="BE771" s="148"/>
      <c r="BF771" s="148"/>
      <c r="BG771" s="148"/>
      <c r="BH771" s="148"/>
    </row>
    <row r="772" spans="1:60" outlineLevel="1" x14ac:dyDescent="0.2">
      <c r="A772" s="155"/>
      <c r="B772" s="156"/>
      <c r="C772" s="189" t="s">
        <v>728</v>
      </c>
      <c r="D772" s="158"/>
      <c r="E772" s="159"/>
      <c r="F772" s="157"/>
      <c r="G772" s="157"/>
      <c r="H772" s="157"/>
      <c r="I772" s="157"/>
      <c r="J772" s="157"/>
      <c r="K772" s="157"/>
      <c r="L772" s="157"/>
      <c r="M772" s="157"/>
      <c r="N772" s="157"/>
      <c r="O772" s="157"/>
      <c r="P772" s="157"/>
      <c r="Q772" s="157"/>
      <c r="R772" s="157"/>
      <c r="S772" s="157"/>
      <c r="T772" s="157"/>
      <c r="U772" s="157"/>
      <c r="V772" s="157"/>
      <c r="W772" s="157"/>
      <c r="X772" s="157"/>
      <c r="Y772" s="148"/>
      <c r="Z772" s="148"/>
      <c r="AA772" s="148"/>
      <c r="AB772" s="148"/>
      <c r="AC772" s="148"/>
      <c r="AD772" s="148"/>
      <c r="AE772" s="148"/>
      <c r="AF772" s="148"/>
      <c r="AG772" s="148" t="s">
        <v>164</v>
      </c>
      <c r="AH772" s="148">
        <v>0</v>
      </c>
      <c r="AI772" s="148"/>
      <c r="AJ772" s="148"/>
      <c r="AK772" s="148"/>
      <c r="AL772" s="148"/>
      <c r="AM772" s="148"/>
      <c r="AN772" s="148"/>
      <c r="AO772" s="148"/>
      <c r="AP772" s="148"/>
      <c r="AQ772" s="148"/>
      <c r="AR772" s="148"/>
      <c r="AS772" s="148"/>
      <c r="AT772" s="148"/>
      <c r="AU772" s="148"/>
      <c r="AV772" s="148"/>
      <c r="AW772" s="148"/>
      <c r="AX772" s="148"/>
      <c r="AY772" s="148"/>
      <c r="AZ772" s="148"/>
      <c r="BA772" s="148"/>
      <c r="BB772" s="148"/>
      <c r="BC772" s="148"/>
      <c r="BD772" s="148"/>
      <c r="BE772" s="148"/>
      <c r="BF772" s="148"/>
      <c r="BG772" s="148"/>
      <c r="BH772" s="148"/>
    </row>
    <row r="773" spans="1:60" outlineLevel="1" x14ac:dyDescent="0.2">
      <c r="A773" s="155"/>
      <c r="B773" s="156"/>
      <c r="C773" s="189" t="s">
        <v>729</v>
      </c>
      <c r="D773" s="158"/>
      <c r="E773" s="159"/>
      <c r="F773" s="157"/>
      <c r="G773" s="157"/>
      <c r="H773" s="157"/>
      <c r="I773" s="157"/>
      <c r="J773" s="157"/>
      <c r="K773" s="157"/>
      <c r="L773" s="157"/>
      <c r="M773" s="157"/>
      <c r="N773" s="157"/>
      <c r="O773" s="157"/>
      <c r="P773" s="157"/>
      <c r="Q773" s="157"/>
      <c r="R773" s="157"/>
      <c r="S773" s="157"/>
      <c r="T773" s="157"/>
      <c r="U773" s="157"/>
      <c r="V773" s="157"/>
      <c r="W773" s="157"/>
      <c r="X773" s="157"/>
      <c r="Y773" s="148"/>
      <c r="Z773" s="148"/>
      <c r="AA773" s="148"/>
      <c r="AB773" s="148"/>
      <c r="AC773" s="148"/>
      <c r="AD773" s="148"/>
      <c r="AE773" s="148"/>
      <c r="AF773" s="148"/>
      <c r="AG773" s="148" t="s">
        <v>164</v>
      </c>
      <c r="AH773" s="148">
        <v>0</v>
      </c>
      <c r="AI773" s="148"/>
      <c r="AJ773" s="148"/>
      <c r="AK773" s="148"/>
      <c r="AL773" s="148"/>
      <c r="AM773" s="148"/>
      <c r="AN773" s="148"/>
      <c r="AO773" s="148"/>
      <c r="AP773" s="148"/>
      <c r="AQ773" s="148"/>
      <c r="AR773" s="148"/>
      <c r="AS773" s="148"/>
      <c r="AT773" s="148"/>
      <c r="AU773" s="148"/>
      <c r="AV773" s="148"/>
      <c r="AW773" s="148"/>
      <c r="AX773" s="148"/>
      <c r="AY773" s="148"/>
      <c r="AZ773" s="148"/>
      <c r="BA773" s="148"/>
      <c r="BB773" s="148"/>
      <c r="BC773" s="148"/>
      <c r="BD773" s="148"/>
      <c r="BE773" s="148"/>
      <c r="BF773" s="148"/>
      <c r="BG773" s="148"/>
      <c r="BH773" s="148"/>
    </row>
    <row r="774" spans="1:60" outlineLevel="1" x14ac:dyDescent="0.2">
      <c r="A774" s="155"/>
      <c r="B774" s="156"/>
      <c r="C774" s="189" t="s">
        <v>761</v>
      </c>
      <c r="D774" s="158"/>
      <c r="E774" s="159"/>
      <c r="F774" s="157"/>
      <c r="G774" s="157"/>
      <c r="H774" s="157"/>
      <c r="I774" s="157"/>
      <c r="J774" s="157"/>
      <c r="K774" s="157"/>
      <c r="L774" s="157"/>
      <c r="M774" s="157"/>
      <c r="N774" s="157"/>
      <c r="O774" s="157"/>
      <c r="P774" s="157"/>
      <c r="Q774" s="157"/>
      <c r="R774" s="157"/>
      <c r="S774" s="157"/>
      <c r="T774" s="157"/>
      <c r="U774" s="157"/>
      <c r="V774" s="157"/>
      <c r="W774" s="157"/>
      <c r="X774" s="157"/>
      <c r="Y774" s="148"/>
      <c r="Z774" s="148"/>
      <c r="AA774" s="148"/>
      <c r="AB774" s="148"/>
      <c r="AC774" s="148"/>
      <c r="AD774" s="148"/>
      <c r="AE774" s="148"/>
      <c r="AF774" s="148"/>
      <c r="AG774" s="148" t="s">
        <v>164</v>
      </c>
      <c r="AH774" s="148">
        <v>0</v>
      </c>
      <c r="AI774" s="148"/>
      <c r="AJ774" s="148"/>
      <c r="AK774" s="148"/>
      <c r="AL774" s="148"/>
      <c r="AM774" s="148"/>
      <c r="AN774" s="148"/>
      <c r="AO774" s="148"/>
      <c r="AP774" s="148"/>
      <c r="AQ774" s="148"/>
      <c r="AR774" s="148"/>
      <c r="AS774" s="148"/>
      <c r="AT774" s="148"/>
      <c r="AU774" s="148"/>
      <c r="AV774" s="148"/>
      <c r="AW774" s="148"/>
      <c r="AX774" s="148"/>
      <c r="AY774" s="148"/>
      <c r="AZ774" s="148"/>
      <c r="BA774" s="148"/>
      <c r="BB774" s="148"/>
      <c r="BC774" s="148"/>
      <c r="BD774" s="148"/>
      <c r="BE774" s="148"/>
      <c r="BF774" s="148"/>
      <c r="BG774" s="148"/>
      <c r="BH774" s="148"/>
    </row>
    <row r="775" spans="1:60" outlineLevel="1" x14ac:dyDescent="0.2">
      <c r="A775" s="155"/>
      <c r="B775" s="156"/>
      <c r="C775" s="189" t="s">
        <v>762</v>
      </c>
      <c r="D775" s="158"/>
      <c r="E775" s="159"/>
      <c r="F775" s="157"/>
      <c r="G775" s="157"/>
      <c r="H775" s="157"/>
      <c r="I775" s="157"/>
      <c r="J775" s="157"/>
      <c r="K775" s="157"/>
      <c r="L775" s="157"/>
      <c r="M775" s="157"/>
      <c r="N775" s="157"/>
      <c r="O775" s="157"/>
      <c r="P775" s="157"/>
      <c r="Q775" s="157"/>
      <c r="R775" s="157"/>
      <c r="S775" s="157"/>
      <c r="T775" s="157"/>
      <c r="U775" s="157"/>
      <c r="V775" s="157"/>
      <c r="W775" s="157"/>
      <c r="X775" s="157"/>
      <c r="Y775" s="148"/>
      <c r="Z775" s="148"/>
      <c r="AA775" s="148"/>
      <c r="AB775" s="148"/>
      <c r="AC775" s="148"/>
      <c r="AD775" s="148"/>
      <c r="AE775" s="148"/>
      <c r="AF775" s="148"/>
      <c r="AG775" s="148" t="s">
        <v>164</v>
      </c>
      <c r="AH775" s="148">
        <v>0</v>
      </c>
      <c r="AI775" s="148"/>
      <c r="AJ775" s="148"/>
      <c r="AK775" s="148"/>
      <c r="AL775" s="148"/>
      <c r="AM775" s="148"/>
      <c r="AN775" s="148"/>
      <c r="AO775" s="148"/>
      <c r="AP775" s="148"/>
      <c r="AQ775" s="148"/>
      <c r="AR775" s="148"/>
      <c r="AS775" s="148"/>
      <c r="AT775" s="148"/>
      <c r="AU775" s="148"/>
      <c r="AV775" s="148"/>
      <c r="AW775" s="148"/>
      <c r="AX775" s="148"/>
      <c r="AY775" s="148"/>
      <c r="AZ775" s="148"/>
      <c r="BA775" s="148"/>
      <c r="BB775" s="148"/>
      <c r="BC775" s="148"/>
      <c r="BD775" s="148"/>
      <c r="BE775" s="148"/>
      <c r="BF775" s="148"/>
      <c r="BG775" s="148"/>
      <c r="BH775" s="148"/>
    </row>
    <row r="776" spans="1:60" outlineLevel="1" x14ac:dyDescent="0.2">
      <c r="A776" s="155"/>
      <c r="B776" s="156"/>
      <c r="C776" s="189" t="s">
        <v>731</v>
      </c>
      <c r="D776" s="158"/>
      <c r="E776" s="159">
        <v>25.1206</v>
      </c>
      <c r="F776" s="157"/>
      <c r="G776" s="157"/>
      <c r="H776" s="157"/>
      <c r="I776" s="157"/>
      <c r="J776" s="157"/>
      <c r="K776" s="157"/>
      <c r="L776" s="157"/>
      <c r="M776" s="157"/>
      <c r="N776" s="157"/>
      <c r="O776" s="157"/>
      <c r="P776" s="157"/>
      <c r="Q776" s="157"/>
      <c r="R776" s="157"/>
      <c r="S776" s="157"/>
      <c r="T776" s="157"/>
      <c r="U776" s="157"/>
      <c r="V776" s="157"/>
      <c r="W776" s="157"/>
      <c r="X776" s="157"/>
      <c r="Y776" s="148"/>
      <c r="Z776" s="148"/>
      <c r="AA776" s="148"/>
      <c r="AB776" s="148"/>
      <c r="AC776" s="148"/>
      <c r="AD776" s="148"/>
      <c r="AE776" s="148"/>
      <c r="AF776" s="148"/>
      <c r="AG776" s="148" t="s">
        <v>164</v>
      </c>
      <c r="AH776" s="148">
        <v>0</v>
      </c>
      <c r="AI776" s="148"/>
      <c r="AJ776" s="148"/>
      <c r="AK776" s="148"/>
      <c r="AL776" s="148"/>
      <c r="AM776" s="148"/>
      <c r="AN776" s="148"/>
      <c r="AO776" s="148"/>
      <c r="AP776" s="148"/>
      <c r="AQ776" s="148"/>
      <c r="AR776" s="148"/>
      <c r="AS776" s="148"/>
      <c r="AT776" s="148"/>
      <c r="AU776" s="148"/>
      <c r="AV776" s="148"/>
      <c r="AW776" s="148"/>
      <c r="AX776" s="148"/>
      <c r="AY776" s="148"/>
      <c r="AZ776" s="148"/>
      <c r="BA776" s="148"/>
      <c r="BB776" s="148"/>
      <c r="BC776" s="148"/>
      <c r="BD776" s="148"/>
      <c r="BE776" s="148"/>
      <c r="BF776" s="148"/>
      <c r="BG776" s="148"/>
      <c r="BH776" s="148"/>
    </row>
    <row r="777" spans="1:60" outlineLevel="1" x14ac:dyDescent="0.2">
      <c r="A777" s="155"/>
      <c r="B777" s="156"/>
      <c r="C777" s="189" t="s">
        <v>732</v>
      </c>
      <c r="D777" s="158"/>
      <c r="E777" s="159">
        <v>-1.18</v>
      </c>
      <c r="F777" s="157"/>
      <c r="G777" s="157"/>
      <c r="H777" s="157"/>
      <c r="I777" s="157"/>
      <c r="J777" s="157"/>
      <c r="K777" s="157"/>
      <c r="L777" s="157"/>
      <c r="M777" s="157"/>
      <c r="N777" s="157"/>
      <c r="O777" s="157"/>
      <c r="P777" s="157"/>
      <c r="Q777" s="157"/>
      <c r="R777" s="157"/>
      <c r="S777" s="157"/>
      <c r="T777" s="157"/>
      <c r="U777" s="157"/>
      <c r="V777" s="157"/>
      <c r="W777" s="157"/>
      <c r="X777" s="157"/>
      <c r="Y777" s="148"/>
      <c r="Z777" s="148"/>
      <c r="AA777" s="148"/>
      <c r="AB777" s="148"/>
      <c r="AC777" s="148"/>
      <c r="AD777" s="148"/>
      <c r="AE777" s="148"/>
      <c r="AF777" s="148"/>
      <c r="AG777" s="148" t="s">
        <v>164</v>
      </c>
      <c r="AH777" s="148">
        <v>0</v>
      </c>
      <c r="AI777" s="148"/>
      <c r="AJ777" s="148"/>
      <c r="AK777" s="148"/>
      <c r="AL777" s="148"/>
      <c r="AM777" s="148"/>
      <c r="AN777" s="148"/>
      <c r="AO777" s="148"/>
      <c r="AP777" s="148"/>
      <c r="AQ777" s="148"/>
      <c r="AR777" s="148"/>
      <c r="AS777" s="148"/>
      <c r="AT777" s="148"/>
      <c r="AU777" s="148"/>
      <c r="AV777" s="148"/>
      <c r="AW777" s="148"/>
      <c r="AX777" s="148"/>
      <c r="AY777" s="148"/>
      <c r="AZ777" s="148"/>
      <c r="BA777" s="148"/>
      <c r="BB777" s="148"/>
      <c r="BC777" s="148"/>
      <c r="BD777" s="148"/>
      <c r="BE777" s="148"/>
      <c r="BF777" s="148"/>
      <c r="BG777" s="148"/>
      <c r="BH777" s="148"/>
    </row>
    <row r="778" spans="1:60" outlineLevel="1" x14ac:dyDescent="0.2">
      <c r="A778" s="171">
        <v>88</v>
      </c>
      <c r="B778" s="172" t="s">
        <v>763</v>
      </c>
      <c r="C778" s="188" t="s">
        <v>764</v>
      </c>
      <c r="D778" s="173" t="s">
        <v>158</v>
      </c>
      <c r="E778" s="174">
        <v>23.9406</v>
      </c>
      <c r="F778" s="175"/>
      <c r="G778" s="176">
        <f>ROUND(E778*F778,2)</f>
        <v>0</v>
      </c>
      <c r="H778" s="175"/>
      <c r="I778" s="176">
        <f>ROUND(E778*H778,2)</f>
        <v>0</v>
      </c>
      <c r="J778" s="175"/>
      <c r="K778" s="176">
        <f>ROUND(E778*J778,2)</f>
        <v>0</v>
      </c>
      <c r="L778" s="176">
        <v>21</v>
      </c>
      <c r="M778" s="176">
        <f>G778*(1+L778/100)</f>
        <v>0</v>
      </c>
      <c r="N778" s="176">
        <v>8.0000000000000007E-5</v>
      </c>
      <c r="O778" s="176">
        <f>ROUND(E778*N778,2)</f>
        <v>0</v>
      </c>
      <c r="P778" s="176">
        <v>0</v>
      </c>
      <c r="Q778" s="176">
        <f>ROUND(E778*P778,2)</f>
        <v>0</v>
      </c>
      <c r="R778" s="176" t="s">
        <v>756</v>
      </c>
      <c r="S778" s="176" t="s">
        <v>160</v>
      </c>
      <c r="T778" s="177" t="s">
        <v>160</v>
      </c>
      <c r="U778" s="157">
        <v>0.26</v>
      </c>
      <c r="V778" s="157">
        <f>ROUND(E778*U778,2)</f>
        <v>6.22</v>
      </c>
      <c r="W778" s="157"/>
      <c r="X778" s="157" t="s">
        <v>170</v>
      </c>
      <c r="Y778" s="148"/>
      <c r="Z778" s="148"/>
      <c r="AA778" s="148"/>
      <c r="AB778" s="148"/>
      <c r="AC778" s="148"/>
      <c r="AD778" s="148"/>
      <c r="AE778" s="148"/>
      <c r="AF778" s="148"/>
      <c r="AG778" s="148" t="s">
        <v>171</v>
      </c>
      <c r="AH778" s="148"/>
      <c r="AI778" s="148"/>
      <c r="AJ778" s="148"/>
      <c r="AK778" s="148"/>
      <c r="AL778" s="148"/>
      <c r="AM778" s="148"/>
      <c r="AN778" s="148"/>
      <c r="AO778" s="148"/>
      <c r="AP778" s="148"/>
      <c r="AQ778" s="148"/>
      <c r="AR778" s="148"/>
      <c r="AS778" s="148"/>
      <c r="AT778" s="148"/>
      <c r="AU778" s="148"/>
      <c r="AV778" s="148"/>
      <c r="AW778" s="148"/>
      <c r="AX778" s="148"/>
      <c r="AY778" s="148"/>
      <c r="AZ778" s="148"/>
      <c r="BA778" s="148"/>
      <c r="BB778" s="148"/>
      <c r="BC778" s="148"/>
      <c r="BD778" s="148"/>
      <c r="BE778" s="148"/>
      <c r="BF778" s="148"/>
      <c r="BG778" s="148"/>
      <c r="BH778" s="148"/>
    </row>
    <row r="779" spans="1:60" outlineLevel="1" x14ac:dyDescent="0.2">
      <c r="A779" s="155"/>
      <c r="B779" s="156"/>
      <c r="C779" s="255" t="s">
        <v>757</v>
      </c>
      <c r="D779" s="256"/>
      <c r="E779" s="256"/>
      <c r="F779" s="256"/>
      <c r="G779" s="256"/>
      <c r="H779" s="157"/>
      <c r="I779" s="157"/>
      <c r="J779" s="157"/>
      <c r="K779" s="157"/>
      <c r="L779" s="157"/>
      <c r="M779" s="157"/>
      <c r="N779" s="157"/>
      <c r="O779" s="157"/>
      <c r="P779" s="157"/>
      <c r="Q779" s="157"/>
      <c r="R779" s="157"/>
      <c r="S779" s="157"/>
      <c r="T779" s="157"/>
      <c r="U779" s="157"/>
      <c r="V779" s="157"/>
      <c r="W779" s="157"/>
      <c r="X779" s="157"/>
      <c r="Y779" s="148"/>
      <c r="Z779" s="148"/>
      <c r="AA779" s="148"/>
      <c r="AB779" s="148"/>
      <c r="AC779" s="148"/>
      <c r="AD779" s="148"/>
      <c r="AE779" s="148"/>
      <c r="AF779" s="148"/>
      <c r="AG779" s="148" t="s">
        <v>192</v>
      </c>
      <c r="AH779" s="148"/>
      <c r="AI779" s="148"/>
      <c r="AJ779" s="148"/>
      <c r="AK779" s="148"/>
      <c r="AL779" s="148"/>
      <c r="AM779" s="148"/>
      <c r="AN779" s="148"/>
      <c r="AO779" s="148"/>
      <c r="AP779" s="148"/>
      <c r="AQ779" s="148"/>
      <c r="AR779" s="148"/>
      <c r="AS779" s="148"/>
      <c r="AT779" s="148"/>
      <c r="AU779" s="148"/>
      <c r="AV779" s="148"/>
      <c r="AW779" s="148"/>
      <c r="AX779" s="148"/>
      <c r="AY779" s="148"/>
      <c r="AZ779" s="148"/>
      <c r="BA779" s="148"/>
      <c r="BB779" s="148"/>
      <c r="BC779" s="148"/>
      <c r="BD779" s="148"/>
      <c r="BE779" s="148"/>
      <c r="BF779" s="148"/>
      <c r="BG779" s="148"/>
      <c r="BH779" s="148"/>
    </row>
    <row r="780" spans="1:60" outlineLevel="1" x14ac:dyDescent="0.2">
      <c r="A780" s="155"/>
      <c r="B780" s="156"/>
      <c r="C780" s="189" t="s">
        <v>728</v>
      </c>
      <c r="D780" s="158"/>
      <c r="E780" s="159"/>
      <c r="F780" s="157"/>
      <c r="G780" s="157"/>
      <c r="H780" s="157"/>
      <c r="I780" s="157"/>
      <c r="J780" s="157"/>
      <c r="K780" s="157"/>
      <c r="L780" s="157"/>
      <c r="M780" s="157"/>
      <c r="N780" s="157"/>
      <c r="O780" s="157"/>
      <c r="P780" s="157"/>
      <c r="Q780" s="157"/>
      <c r="R780" s="157"/>
      <c r="S780" s="157"/>
      <c r="T780" s="157"/>
      <c r="U780" s="157"/>
      <c r="V780" s="157"/>
      <c r="W780" s="157"/>
      <c r="X780" s="157"/>
      <c r="Y780" s="148"/>
      <c r="Z780" s="148"/>
      <c r="AA780" s="148"/>
      <c r="AB780" s="148"/>
      <c r="AC780" s="148"/>
      <c r="AD780" s="148"/>
      <c r="AE780" s="148"/>
      <c r="AF780" s="148"/>
      <c r="AG780" s="148" t="s">
        <v>164</v>
      </c>
      <c r="AH780" s="148">
        <v>0</v>
      </c>
      <c r="AI780" s="148"/>
      <c r="AJ780" s="148"/>
      <c r="AK780" s="148"/>
      <c r="AL780" s="148"/>
      <c r="AM780" s="148"/>
      <c r="AN780" s="148"/>
      <c r="AO780" s="148"/>
      <c r="AP780" s="148"/>
      <c r="AQ780" s="148"/>
      <c r="AR780" s="148"/>
      <c r="AS780" s="148"/>
      <c r="AT780" s="148"/>
      <c r="AU780" s="148"/>
      <c r="AV780" s="148"/>
      <c r="AW780" s="148"/>
      <c r="AX780" s="148"/>
      <c r="AY780" s="148"/>
      <c r="AZ780" s="148"/>
      <c r="BA780" s="148"/>
      <c r="BB780" s="148"/>
      <c r="BC780" s="148"/>
      <c r="BD780" s="148"/>
      <c r="BE780" s="148"/>
      <c r="BF780" s="148"/>
      <c r="BG780" s="148"/>
      <c r="BH780" s="148"/>
    </row>
    <row r="781" spans="1:60" outlineLevel="1" x14ac:dyDescent="0.2">
      <c r="A781" s="155"/>
      <c r="B781" s="156"/>
      <c r="C781" s="189" t="s">
        <v>729</v>
      </c>
      <c r="D781" s="158"/>
      <c r="E781" s="159"/>
      <c r="F781" s="157"/>
      <c r="G781" s="157"/>
      <c r="H781" s="157"/>
      <c r="I781" s="157"/>
      <c r="J781" s="157"/>
      <c r="K781" s="157"/>
      <c r="L781" s="157"/>
      <c r="M781" s="157"/>
      <c r="N781" s="157"/>
      <c r="O781" s="157"/>
      <c r="P781" s="157"/>
      <c r="Q781" s="157"/>
      <c r="R781" s="157"/>
      <c r="S781" s="157"/>
      <c r="T781" s="157"/>
      <c r="U781" s="157"/>
      <c r="V781" s="157"/>
      <c r="W781" s="157"/>
      <c r="X781" s="157"/>
      <c r="Y781" s="148"/>
      <c r="Z781" s="148"/>
      <c r="AA781" s="148"/>
      <c r="AB781" s="148"/>
      <c r="AC781" s="148"/>
      <c r="AD781" s="148"/>
      <c r="AE781" s="148"/>
      <c r="AF781" s="148"/>
      <c r="AG781" s="148" t="s">
        <v>164</v>
      </c>
      <c r="AH781" s="148">
        <v>0</v>
      </c>
      <c r="AI781" s="148"/>
      <c r="AJ781" s="148"/>
      <c r="AK781" s="148"/>
      <c r="AL781" s="148"/>
      <c r="AM781" s="148"/>
      <c r="AN781" s="148"/>
      <c r="AO781" s="148"/>
      <c r="AP781" s="148"/>
      <c r="AQ781" s="148"/>
      <c r="AR781" s="148"/>
      <c r="AS781" s="148"/>
      <c r="AT781" s="148"/>
      <c r="AU781" s="148"/>
      <c r="AV781" s="148"/>
      <c r="AW781" s="148"/>
      <c r="AX781" s="148"/>
      <c r="AY781" s="148"/>
      <c r="AZ781" s="148"/>
      <c r="BA781" s="148"/>
      <c r="BB781" s="148"/>
      <c r="BC781" s="148"/>
      <c r="BD781" s="148"/>
      <c r="BE781" s="148"/>
      <c r="BF781" s="148"/>
      <c r="BG781" s="148"/>
      <c r="BH781" s="148"/>
    </row>
    <row r="782" spans="1:60" outlineLevel="1" x14ac:dyDescent="0.2">
      <c r="A782" s="155"/>
      <c r="B782" s="156"/>
      <c r="C782" s="189" t="s">
        <v>765</v>
      </c>
      <c r="D782" s="158"/>
      <c r="E782" s="159"/>
      <c r="F782" s="157"/>
      <c r="G782" s="157"/>
      <c r="H782" s="157"/>
      <c r="I782" s="157"/>
      <c r="J782" s="157"/>
      <c r="K782" s="157"/>
      <c r="L782" s="157"/>
      <c r="M782" s="157"/>
      <c r="N782" s="157"/>
      <c r="O782" s="157"/>
      <c r="P782" s="157"/>
      <c r="Q782" s="157"/>
      <c r="R782" s="157"/>
      <c r="S782" s="157"/>
      <c r="T782" s="157"/>
      <c r="U782" s="157"/>
      <c r="V782" s="157"/>
      <c r="W782" s="157"/>
      <c r="X782" s="157"/>
      <c r="Y782" s="148"/>
      <c r="Z782" s="148"/>
      <c r="AA782" s="148"/>
      <c r="AB782" s="148"/>
      <c r="AC782" s="148"/>
      <c r="AD782" s="148"/>
      <c r="AE782" s="148"/>
      <c r="AF782" s="148"/>
      <c r="AG782" s="148" t="s">
        <v>164</v>
      </c>
      <c r="AH782" s="148">
        <v>0</v>
      </c>
      <c r="AI782" s="148"/>
      <c r="AJ782" s="148"/>
      <c r="AK782" s="148"/>
      <c r="AL782" s="148"/>
      <c r="AM782" s="148"/>
      <c r="AN782" s="148"/>
      <c r="AO782" s="148"/>
      <c r="AP782" s="148"/>
      <c r="AQ782" s="148"/>
      <c r="AR782" s="148"/>
      <c r="AS782" s="148"/>
      <c r="AT782" s="148"/>
      <c r="AU782" s="148"/>
      <c r="AV782" s="148"/>
      <c r="AW782" s="148"/>
      <c r="AX782" s="148"/>
      <c r="AY782" s="148"/>
      <c r="AZ782" s="148"/>
      <c r="BA782" s="148"/>
      <c r="BB782" s="148"/>
      <c r="BC782" s="148"/>
      <c r="BD782" s="148"/>
      <c r="BE782" s="148"/>
      <c r="BF782" s="148"/>
      <c r="BG782" s="148"/>
      <c r="BH782" s="148"/>
    </row>
    <row r="783" spans="1:60" outlineLevel="1" x14ac:dyDescent="0.2">
      <c r="A783" s="155"/>
      <c r="B783" s="156"/>
      <c r="C783" s="189" t="s">
        <v>731</v>
      </c>
      <c r="D783" s="158"/>
      <c r="E783" s="159">
        <v>25.1206</v>
      </c>
      <c r="F783" s="157"/>
      <c r="G783" s="157"/>
      <c r="H783" s="157"/>
      <c r="I783" s="157"/>
      <c r="J783" s="157"/>
      <c r="K783" s="157"/>
      <c r="L783" s="157"/>
      <c r="M783" s="157"/>
      <c r="N783" s="157"/>
      <c r="O783" s="157"/>
      <c r="P783" s="157"/>
      <c r="Q783" s="157"/>
      <c r="R783" s="157"/>
      <c r="S783" s="157"/>
      <c r="T783" s="157"/>
      <c r="U783" s="157"/>
      <c r="V783" s="157"/>
      <c r="W783" s="157"/>
      <c r="X783" s="157"/>
      <c r="Y783" s="148"/>
      <c r="Z783" s="148"/>
      <c r="AA783" s="148"/>
      <c r="AB783" s="148"/>
      <c r="AC783" s="148"/>
      <c r="AD783" s="148"/>
      <c r="AE783" s="148"/>
      <c r="AF783" s="148"/>
      <c r="AG783" s="148" t="s">
        <v>164</v>
      </c>
      <c r="AH783" s="148">
        <v>0</v>
      </c>
      <c r="AI783" s="148"/>
      <c r="AJ783" s="148"/>
      <c r="AK783" s="148"/>
      <c r="AL783" s="148"/>
      <c r="AM783" s="148"/>
      <c r="AN783" s="148"/>
      <c r="AO783" s="148"/>
      <c r="AP783" s="148"/>
      <c r="AQ783" s="148"/>
      <c r="AR783" s="148"/>
      <c r="AS783" s="148"/>
      <c r="AT783" s="148"/>
      <c r="AU783" s="148"/>
      <c r="AV783" s="148"/>
      <c r="AW783" s="148"/>
      <c r="AX783" s="148"/>
      <c r="AY783" s="148"/>
      <c r="AZ783" s="148"/>
      <c r="BA783" s="148"/>
      <c r="BB783" s="148"/>
      <c r="BC783" s="148"/>
      <c r="BD783" s="148"/>
      <c r="BE783" s="148"/>
      <c r="BF783" s="148"/>
      <c r="BG783" s="148"/>
      <c r="BH783" s="148"/>
    </row>
    <row r="784" spans="1:60" outlineLevel="1" x14ac:dyDescent="0.2">
      <c r="A784" s="155"/>
      <c r="B784" s="156"/>
      <c r="C784" s="189" t="s">
        <v>732</v>
      </c>
      <c r="D784" s="158"/>
      <c r="E784" s="159">
        <v>-1.18</v>
      </c>
      <c r="F784" s="157"/>
      <c r="G784" s="157"/>
      <c r="H784" s="157"/>
      <c r="I784" s="157"/>
      <c r="J784" s="157"/>
      <c r="K784" s="157"/>
      <c r="L784" s="157"/>
      <c r="M784" s="157"/>
      <c r="N784" s="157"/>
      <c r="O784" s="157"/>
      <c r="P784" s="157"/>
      <c r="Q784" s="157"/>
      <c r="R784" s="157"/>
      <c r="S784" s="157"/>
      <c r="T784" s="157"/>
      <c r="U784" s="157"/>
      <c r="V784" s="157"/>
      <c r="W784" s="157"/>
      <c r="X784" s="157"/>
      <c r="Y784" s="148"/>
      <c r="Z784" s="148"/>
      <c r="AA784" s="148"/>
      <c r="AB784" s="148"/>
      <c r="AC784" s="148"/>
      <c r="AD784" s="148"/>
      <c r="AE784" s="148"/>
      <c r="AF784" s="148"/>
      <c r="AG784" s="148" t="s">
        <v>164</v>
      </c>
      <c r="AH784" s="148">
        <v>0</v>
      </c>
      <c r="AI784" s="148"/>
      <c r="AJ784" s="148"/>
      <c r="AK784" s="148"/>
      <c r="AL784" s="148"/>
      <c r="AM784" s="148"/>
      <c r="AN784" s="148"/>
      <c r="AO784" s="148"/>
      <c r="AP784" s="148"/>
      <c r="AQ784" s="148"/>
      <c r="AR784" s="148"/>
      <c r="AS784" s="148"/>
      <c r="AT784" s="148"/>
      <c r="AU784" s="148"/>
      <c r="AV784" s="148"/>
      <c r="AW784" s="148"/>
      <c r="AX784" s="148"/>
      <c r="AY784" s="148"/>
      <c r="AZ784" s="148"/>
      <c r="BA784" s="148"/>
      <c r="BB784" s="148"/>
      <c r="BC784" s="148"/>
      <c r="BD784" s="148"/>
      <c r="BE784" s="148"/>
      <c r="BF784" s="148"/>
      <c r="BG784" s="148"/>
      <c r="BH784" s="148"/>
    </row>
    <row r="785" spans="1:60" ht="22.5" outlineLevel="1" x14ac:dyDescent="0.2">
      <c r="A785" s="171">
        <v>89</v>
      </c>
      <c r="B785" s="172" t="s">
        <v>766</v>
      </c>
      <c r="C785" s="188" t="s">
        <v>767</v>
      </c>
      <c r="D785" s="173" t="s">
        <v>281</v>
      </c>
      <c r="E785" s="174">
        <v>28.2</v>
      </c>
      <c r="F785" s="175"/>
      <c r="G785" s="176">
        <f>ROUND(E785*F785,2)</f>
        <v>0</v>
      </c>
      <c r="H785" s="175"/>
      <c r="I785" s="176">
        <f>ROUND(E785*H785,2)</f>
        <v>0</v>
      </c>
      <c r="J785" s="175"/>
      <c r="K785" s="176">
        <f>ROUND(E785*J785,2)</f>
        <v>0</v>
      </c>
      <c r="L785" s="176">
        <v>21</v>
      </c>
      <c r="M785" s="176">
        <f>G785*(1+L785/100)</f>
        <v>0</v>
      </c>
      <c r="N785" s="176">
        <v>0</v>
      </c>
      <c r="O785" s="176">
        <f>ROUND(E785*N785,2)</f>
        <v>0</v>
      </c>
      <c r="P785" s="176">
        <v>0</v>
      </c>
      <c r="Q785" s="176">
        <f>ROUND(E785*P785,2)</f>
        <v>0</v>
      </c>
      <c r="R785" s="176"/>
      <c r="S785" s="176" t="s">
        <v>220</v>
      </c>
      <c r="T785" s="177" t="s">
        <v>232</v>
      </c>
      <c r="U785" s="157">
        <v>0</v>
      </c>
      <c r="V785" s="157">
        <f>ROUND(E785*U785,2)</f>
        <v>0</v>
      </c>
      <c r="W785" s="157"/>
      <c r="X785" s="157" t="s">
        <v>170</v>
      </c>
      <c r="Y785" s="148"/>
      <c r="Z785" s="148"/>
      <c r="AA785" s="148"/>
      <c r="AB785" s="148"/>
      <c r="AC785" s="148"/>
      <c r="AD785" s="148"/>
      <c r="AE785" s="148"/>
      <c r="AF785" s="148"/>
      <c r="AG785" s="148" t="s">
        <v>171</v>
      </c>
      <c r="AH785" s="148"/>
      <c r="AI785" s="148"/>
      <c r="AJ785" s="148"/>
      <c r="AK785" s="148"/>
      <c r="AL785" s="148"/>
      <c r="AM785" s="148"/>
      <c r="AN785" s="148"/>
      <c r="AO785" s="148"/>
      <c r="AP785" s="148"/>
      <c r="AQ785" s="148"/>
      <c r="AR785" s="148"/>
      <c r="AS785" s="148"/>
      <c r="AT785" s="148"/>
      <c r="AU785" s="148"/>
      <c r="AV785" s="148"/>
      <c r="AW785" s="148"/>
      <c r="AX785" s="148"/>
      <c r="AY785" s="148"/>
      <c r="AZ785" s="148"/>
      <c r="BA785" s="148"/>
      <c r="BB785" s="148"/>
      <c r="BC785" s="148"/>
      <c r="BD785" s="148"/>
      <c r="BE785" s="148"/>
      <c r="BF785" s="148"/>
      <c r="BG785" s="148"/>
      <c r="BH785" s="148"/>
    </row>
    <row r="786" spans="1:60" outlineLevel="1" x14ac:dyDescent="0.2">
      <c r="A786" s="155"/>
      <c r="B786" s="156"/>
      <c r="C786" s="189" t="s">
        <v>768</v>
      </c>
      <c r="D786" s="158"/>
      <c r="E786" s="159"/>
      <c r="F786" s="157"/>
      <c r="G786" s="157"/>
      <c r="H786" s="157"/>
      <c r="I786" s="157"/>
      <c r="J786" s="157"/>
      <c r="K786" s="157"/>
      <c r="L786" s="157"/>
      <c r="M786" s="157"/>
      <c r="N786" s="157"/>
      <c r="O786" s="157"/>
      <c r="P786" s="157"/>
      <c r="Q786" s="157"/>
      <c r="R786" s="157"/>
      <c r="S786" s="157"/>
      <c r="T786" s="157"/>
      <c r="U786" s="157"/>
      <c r="V786" s="157"/>
      <c r="W786" s="157"/>
      <c r="X786" s="157"/>
      <c r="Y786" s="148"/>
      <c r="Z786" s="148"/>
      <c r="AA786" s="148"/>
      <c r="AB786" s="148"/>
      <c r="AC786" s="148"/>
      <c r="AD786" s="148"/>
      <c r="AE786" s="148"/>
      <c r="AF786" s="148"/>
      <c r="AG786" s="148" t="s">
        <v>164</v>
      </c>
      <c r="AH786" s="148">
        <v>0</v>
      </c>
      <c r="AI786" s="148"/>
      <c r="AJ786" s="148"/>
      <c r="AK786" s="148"/>
      <c r="AL786" s="148"/>
      <c r="AM786" s="148"/>
      <c r="AN786" s="148"/>
      <c r="AO786" s="148"/>
      <c r="AP786" s="148"/>
      <c r="AQ786" s="148"/>
      <c r="AR786" s="148"/>
      <c r="AS786" s="148"/>
      <c r="AT786" s="148"/>
      <c r="AU786" s="148"/>
      <c r="AV786" s="148"/>
      <c r="AW786" s="148"/>
      <c r="AX786" s="148"/>
      <c r="AY786" s="148"/>
      <c r="AZ786" s="148"/>
      <c r="BA786" s="148"/>
      <c r="BB786" s="148"/>
      <c r="BC786" s="148"/>
      <c r="BD786" s="148"/>
      <c r="BE786" s="148"/>
      <c r="BF786" s="148"/>
      <c r="BG786" s="148"/>
      <c r="BH786" s="148"/>
    </row>
    <row r="787" spans="1:60" outlineLevel="1" x14ac:dyDescent="0.2">
      <c r="A787" s="155"/>
      <c r="B787" s="156"/>
      <c r="C787" s="189" t="s">
        <v>769</v>
      </c>
      <c r="D787" s="158"/>
      <c r="E787" s="159">
        <v>28.2</v>
      </c>
      <c r="F787" s="157"/>
      <c r="G787" s="157"/>
      <c r="H787" s="157"/>
      <c r="I787" s="157"/>
      <c r="J787" s="157"/>
      <c r="K787" s="157"/>
      <c r="L787" s="157"/>
      <c r="M787" s="157"/>
      <c r="N787" s="157"/>
      <c r="O787" s="157"/>
      <c r="P787" s="157"/>
      <c r="Q787" s="157"/>
      <c r="R787" s="157"/>
      <c r="S787" s="157"/>
      <c r="T787" s="157"/>
      <c r="U787" s="157"/>
      <c r="V787" s="157"/>
      <c r="W787" s="157"/>
      <c r="X787" s="157"/>
      <c r="Y787" s="148"/>
      <c r="Z787" s="148"/>
      <c r="AA787" s="148"/>
      <c r="AB787" s="148"/>
      <c r="AC787" s="148"/>
      <c r="AD787" s="148"/>
      <c r="AE787" s="148"/>
      <c r="AF787" s="148"/>
      <c r="AG787" s="148" t="s">
        <v>164</v>
      </c>
      <c r="AH787" s="148">
        <v>0</v>
      </c>
      <c r="AI787" s="148"/>
      <c r="AJ787" s="148"/>
      <c r="AK787" s="148"/>
      <c r="AL787" s="148"/>
      <c r="AM787" s="148"/>
      <c r="AN787" s="148"/>
      <c r="AO787" s="148"/>
      <c r="AP787" s="148"/>
      <c r="AQ787" s="148"/>
      <c r="AR787" s="148"/>
      <c r="AS787" s="148"/>
      <c r="AT787" s="148"/>
      <c r="AU787" s="148"/>
      <c r="AV787" s="148"/>
      <c r="AW787" s="148"/>
      <c r="AX787" s="148"/>
      <c r="AY787" s="148"/>
      <c r="AZ787" s="148"/>
      <c r="BA787" s="148"/>
      <c r="BB787" s="148"/>
      <c r="BC787" s="148"/>
      <c r="BD787" s="148"/>
      <c r="BE787" s="148"/>
      <c r="BF787" s="148"/>
      <c r="BG787" s="148"/>
      <c r="BH787" s="148"/>
    </row>
    <row r="788" spans="1:60" ht="45" outlineLevel="1" x14ac:dyDescent="0.2">
      <c r="A788" s="171">
        <v>90</v>
      </c>
      <c r="B788" s="172" t="s">
        <v>770</v>
      </c>
      <c r="C788" s="188" t="s">
        <v>771</v>
      </c>
      <c r="D788" s="173" t="s">
        <v>281</v>
      </c>
      <c r="E788" s="174">
        <v>31.02</v>
      </c>
      <c r="F788" s="175"/>
      <c r="G788" s="176">
        <f>ROUND(E788*F788,2)</f>
        <v>0</v>
      </c>
      <c r="H788" s="175"/>
      <c r="I788" s="176">
        <f>ROUND(E788*H788,2)</f>
        <v>0</v>
      </c>
      <c r="J788" s="175"/>
      <c r="K788" s="176">
        <f>ROUND(E788*J788,2)</f>
        <v>0</v>
      </c>
      <c r="L788" s="176">
        <v>21</v>
      </c>
      <c r="M788" s="176">
        <f>G788*(1+L788/100)</f>
        <v>0</v>
      </c>
      <c r="N788" s="176">
        <v>3.6999999999999999E-4</v>
      </c>
      <c r="O788" s="176">
        <f>ROUND(E788*N788,2)</f>
        <v>0.01</v>
      </c>
      <c r="P788" s="176">
        <v>0</v>
      </c>
      <c r="Q788" s="176">
        <f>ROUND(E788*P788,2)</f>
        <v>0</v>
      </c>
      <c r="R788" s="176" t="s">
        <v>340</v>
      </c>
      <c r="S788" s="176" t="s">
        <v>160</v>
      </c>
      <c r="T788" s="177" t="s">
        <v>160</v>
      </c>
      <c r="U788" s="157">
        <v>0</v>
      </c>
      <c r="V788" s="157">
        <f>ROUND(E788*U788,2)</f>
        <v>0</v>
      </c>
      <c r="W788" s="157"/>
      <c r="X788" s="157" t="s">
        <v>341</v>
      </c>
      <c r="Y788" s="148"/>
      <c r="Z788" s="148"/>
      <c r="AA788" s="148"/>
      <c r="AB788" s="148"/>
      <c r="AC788" s="148"/>
      <c r="AD788" s="148"/>
      <c r="AE788" s="148"/>
      <c r="AF788" s="148"/>
      <c r="AG788" s="148" t="s">
        <v>342</v>
      </c>
      <c r="AH788" s="148"/>
      <c r="AI788" s="148"/>
      <c r="AJ788" s="148"/>
      <c r="AK788" s="148"/>
      <c r="AL788" s="148"/>
      <c r="AM788" s="148"/>
      <c r="AN788" s="148"/>
      <c r="AO788" s="148"/>
      <c r="AP788" s="148"/>
      <c r="AQ788" s="148"/>
      <c r="AR788" s="148"/>
      <c r="AS788" s="148"/>
      <c r="AT788" s="148"/>
      <c r="AU788" s="148"/>
      <c r="AV788" s="148"/>
      <c r="AW788" s="148"/>
      <c r="AX788" s="148"/>
      <c r="AY788" s="148"/>
      <c r="AZ788" s="148"/>
      <c r="BA788" s="148"/>
      <c r="BB788" s="148"/>
      <c r="BC788" s="148"/>
      <c r="BD788" s="148"/>
      <c r="BE788" s="148"/>
      <c r="BF788" s="148"/>
      <c r="BG788" s="148"/>
      <c r="BH788" s="148"/>
    </row>
    <row r="789" spans="1:60" outlineLevel="1" x14ac:dyDescent="0.2">
      <c r="A789" s="155"/>
      <c r="B789" s="156"/>
      <c r="C789" s="189" t="s">
        <v>721</v>
      </c>
      <c r="D789" s="158"/>
      <c r="E789" s="159"/>
      <c r="F789" s="157"/>
      <c r="G789" s="157"/>
      <c r="H789" s="157"/>
      <c r="I789" s="157"/>
      <c r="J789" s="157"/>
      <c r="K789" s="157"/>
      <c r="L789" s="157"/>
      <c r="M789" s="157"/>
      <c r="N789" s="157"/>
      <c r="O789" s="157"/>
      <c r="P789" s="157"/>
      <c r="Q789" s="157"/>
      <c r="R789" s="157"/>
      <c r="S789" s="157"/>
      <c r="T789" s="157"/>
      <c r="U789" s="157"/>
      <c r="V789" s="157"/>
      <c r="W789" s="157"/>
      <c r="X789" s="157"/>
      <c r="Y789" s="148"/>
      <c r="Z789" s="148"/>
      <c r="AA789" s="148"/>
      <c r="AB789" s="148"/>
      <c r="AC789" s="148"/>
      <c r="AD789" s="148"/>
      <c r="AE789" s="148"/>
      <c r="AF789" s="148"/>
      <c r="AG789" s="148" t="s">
        <v>164</v>
      </c>
      <c r="AH789" s="148">
        <v>0</v>
      </c>
      <c r="AI789" s="148"/>
      <c r="AJ789" s="148"/>
      <c r="AK789" s="148"/>
      <c r="AL789" s="148"/>
      <c r="AM789" s="148"/>
      <c r="AN789" s="148"/>
      <c r="AO789" s="148"/>
      <c r="AP789" s="148"/>
      <c r="AQ789" s="148"/>
      <c r="AR789" s="148"/>
      <c r="AS789" s="148"/>
      <c r="AT789" s="148"/>
      <c r="AU789" s="148"/>
      <c r="AV789" s="148"/>
      <c r="AW789" s="148"/>
      <c r="AX789" s="148"/>
      <c r="AY789" s="148"/>
      <c r="AZ789" s="148"/>
      <c r="BA789" s="148"/>
      <c r="BB789" s="148"/>
      <c r="BC789" s="148"/>
      <c r="BD789" s="148"/>
      <c r="BE789" s="148"/>
      <c r="BF789" s="148"/>
      <c r="BG789" s="148"/>
      <c r="BH789" s="148"/>
    </row>
    <row r="790" spans="1:60" outlineLevel="1" x14ac:dyDescent="0.2">
      <c r="A790" s="155"/>
      <c r="B790" s="156"/>
      <c r="C790" s="189" t="s">
        <v>772</v>
      </c>
      <c r="D790" s="158"/>
      <c r="E790" s="159">
        <v>31.02</v>
      </c>
      <c r="F790" s="157"/>
      <c r="G790" s="157"/>
      <c r="H790" s="157"/>
      <c r="I790" s="157"/>
      <c r="J790" s="157"/>
      <c r="K790" s="157"/>
      <c r="L790" s="157"/>
      <c r="M790" s="157"/>
      <c r="N790" s="157"/>
      <c r="O790" s="157"/>
      <c r="P790" s="157"/>
      <c r="Q790" s="157"/>
      <c r="R790" s="157"/>
      <c r="S790" s="157"/>
      <c r="T790" s="157"/>
      <c r="U790" s="157"/>
      <c r="V790" s="157"/>
      <c r="W790" s="157"/>
      <c r="X790" s="157"/>
      <c r="Y790" s="148"/>
      <c r="Z790" s="148"/>
      <c r="AA790" s="148"/>
      <c r="AB790" s="148"/>
      <c r="AC790" s="148"/>
      <c r="AD790" s="148"/>
      <c r="AE790" s="148"/>
      <c r="AF790" s="148"/>
      <c r="AG790" s="148" t="s">
        <v>164</v>
      </c>
      <c r="AH790" s="148">
        <v>5</v>
      </c>
      <c r="AI790" s="148"/>
      <c r="AJ790" s="148"/>
      <c r="AK790" s="148"/>
      <c r="AL790" s="148"/>
      <c r="AM790" s="148"/>
      <c r="AN790" s="148"/>
      <c r="AO790" s="148"/>
      <c r="AP790" s="148"/>
      <c r="AQ790" s="148"/>
      <c r="AR790" s="148"/>
      <c r="AS790" s="148"/>
      <c r="AT790" s="148"/>
      <c r="AU790" s="148"/>
      <c r="AV790" s="148"/>
      <c r="AW790" s="148"/>
      <c r="AX790" s="148"/>
      <c r="AY790" s="148"/>
      <c r="AZ790" s="148"/>
      <c r="BA790" s="148"/>
      <c r="BB790" s="148"/>
      <c r="BC790" s="148"/>
      <c r="BD790" s="148"/>
      <c r="BE790" s="148"/>
      <c r="BF790" s="148"/>
      <c r="BG790" s="148"/>
      <c r="BH790" s="148"/>
    </row>
    <row r="791" spans="1:60" ht="22.5" outlineLevel="1" x14ac:dyDescent="0.2">
      <c r="A791" s="171">
        <v>91</v>
      </c>
      <c r="B791" s="172" t="s">
        <v>773</v>
      </c>
      <c r="C791" s="188" t="s">
        <v>774</v>
      </c>
      <c r="D791" s="173" t="s">
        <v>158</v>
      </c>
      <c r="E791" s="174">
        <v>52.669319999999999</v>
      </c>
      <c r="F791" s="175"/>
      <c r="G791" s="176">
        <f>ROUND(E791*F791,2)</f>
        <v>0</v>
      </c>
      <c r="H791" s="175"/>
      <c r="I791" s="176">
        <f>ROUND(E791*H791,2)</f>
        <v>0</v>
      </c>
      <c r="J791" s="175"/>
      <c r="K791" s="176">
        <f>ROUND(E791*J791,2)</f>
        <v>0</v>
      </c>
      <c r="L791" s="176">
        <v>21</v>
      </c>
      <c r="M791" s="176">
        <f>G791*(1+L791/100)</f>
        <v>0</v>
      </c>
      <c r="N791" s="176">
        <v>6.6E-3</v>
      </c>
      <c r="O791" s="176">
        <f>ROUND(E791*N791,2)</f>
        <v>0.35</v>
      </c>
      <c r="P791" s="176">
        <v>0</v>
      </c>
      <c r="Q791" s="176">
        <f>ROUND(E791*P791,2)</f>
        <v>0</v>
      </c>
      <c r="R791" s="176" t="s">
        <v>340</v>
      </c>
      <c r="S791" s="176" t="s">
        <v>160</v>
      </c>
      <c r="T791" s="177" t="s">
        <v>160</v>
      </c>
      <c r="U791" s="157">
        <v>0</v>
      </c>
      <c r="V791" s="157">
        <f>ROUND(E791*U791,2)</f>
        <v>0</v>
      </c>
      <c r="W791" s="157"/>
      <c r="X791" s="157" t="s">
        <v>341</v>
      </c>
      <c r="Y791" s="148"/>
      <c r="Z791" s="148"/>
      <c r="AA791" s="148"/>
      <c r="AB791" s="148"/>
      <c r="AC791" s="148"/>
      <c r="AD791" s="148"/>
      <c r="AE791" s="148"/>
      <c r="AF791" s="148"/>
      <c r="AG791" s="148" t="s">
        <v>342</v>
      </c>
      <c r="AH791" s="148"/>
      <c r="AI791" s="148"/>
      <c r="AJ791" s="148"/>
      <c r="AK791" s="148"/>
      <c r="AL791" s="148"/>
      <c r="AM791" s="148"/>
      <c r="AN791" s="148"/>
      <c r="AO791" s="148"/>
      <c r="AP791" s="148"/>
      <c r="AQ791" s="148"/>
      <c r="AR791" s="148"/>
      <c r="AS791" s="148"/>
      <c r="AT791" s="148"/>
      <c r="AU791" s="148"/>
      <c r="AV791" s="148"/>
      <c r="AW791" s="148"/>
      <c r="AX791" s="148"/>
      <c r="AY791" s="148"/>
      <c r="AZ791" s="148"/>
      <c r="BA791" s="148"/>
      <c r="BB791" s="148"/>
      <c r="BC791" s="148"/>
      <c r="BD791" s="148"/>
      <c r="BE791" s="148"/>
      <c r="BF791" s="148"/>
      <c r="BG791" s="148"/>
      <c r="BH791" s="148"/>
    </row>
    <row r="792" spans="1:60" outlineLevel="1" x14ac:dyDescent="0.2">
      <c r="A792" s="155"/>
      <c r="B792" s="156"/>
      <c r="C792" s="189" t="s">
        <v>728</v>
      </c>
      <c r="D792" s="158"/>
      <c r="E792" s="159"/>
      <c r="F792" s="157"/>
      <c r="G792" s="157"/>
      <c r="H792" s="157"/>
      <c r="I792" s="157"/>
      <c r="J792" s="157"/>
      <c r="K792" s="157"/>
      <c r="L792" s="157"/>
      <c r="M792" s="157"/>
      <c r="N792" s="157"/>
      <c r="O792" s="157"/>
      <c r="P792" s="157"/>
      <c r="Q792" s="157"/>
      <c r="R792" s="157"/>
      <c r="S792" s="157"/>
      <c r="T792" s="157"/>
      <c r="U792" s="157"/>
      <c r="V792" s="157"/>
      <c r="W792" s="157"/>
      <c r="X792" s="157"/>
      <c r="Y792" s="148"/>
      <c r="Z792" s="148"/>
      <c r="AA792" s="148"/>
      <c r="AB792" s="148"/>
      <c r="AC792" s="148"/>
      <c r="AD792" s="148"/>
      <c r="AE792" s="148"/>
      <c r="AF792" s="148"/>
      <c r="AG792" s="148" t="s">
        <v>164</v>
      </c>
      <c r="AH792" s="148">
        <v>0</v>
      </c>
      <c r="AI792" s="148"/>
      <c r="AJ792" s="148"/>
      <c r="AK792" s="148"/>
      <c r="AL792" s="148"/>
      <c r="AM792" s="148"/>
      <c r="AN792" s="148"/>
      <c r="AO792" s="148"/>
      <c r="AP792" s="148"/>
      <c r="AQ792" s="148"/>
      <c r="AR792" s="148"/>
      <c r="AS792" s="148"/>
      <c r="AT792" s="148"/>
      <c r="AU792" s="148"/>
      <c r="AV792" s="148"/>
      <c r="AW792" s="148"/>
      <c r="AX792" s="148"/>
      <c r="AY792" s="148"/>
      <c r="AZ792" s="148"/>
      <c r="BA792" s="148"/>
      <c r="BB792" s="148"/>
      <c r="BC792" s="148"/>
      <c r="BD792" s="148"/>
      <c r="BE792" s="148"/>
      <c r="BF792" s="148"/>
      <c r="BG792" s="148"/>
      <c r="BH792" s="148"/>
    </row>
    <row r="793" spans="1:60" outlineLevel="1" x14ac:dyDescent="0.2">
      <c r="A793" s="155"/>
      <c r="B793" s="156"/>
      <c r="C793" s="189" t="s">
        <v>729</v>
      </c>
      <c r="D793" s="158"/>
      <c r="E793" s="159"/>
      <c r="F793" s="157"/>
      <c r="G793" s="157"/>
      <c r="H793" s="157"/>
      <c r="I793" s="157"/>
      <c r="J793" s="157"/>
      <c r="K793" s="157"/>
      <c r="L793" s="157"/>
      <c r="M793" s="157"/>
      <c r="N793" s="157"/>
      <c r="O793" s="157"/>
      <c r="P793" s="157"/>
      <c r="Q793" s="157"/>
      <c r="R793" s="157"/>
      <c r="S793" s="157"/>
      <c r="T793" s="157"/>
      <c r="U793" s="157"/>
      <c r="V793" s="157"/>
      <c r="W793" s="157"/>
      <c r="X793" s="157"/>
      <c r="Y793" s="148"/>
      <c r="Z793" s="148"/>
      <c r="AA793" s="148"/>
      <c r="AB793" s="148"/>
      <c r="AC793" s="148"/>
      <c r="AD793" s="148"/>
      <c r="AE793" s="148"/>
      <c r="AF793" s="148"/>
      <c r="AG793" s="148" t="s">
        <v>164</v>
      </c>
      <c r="AH793" s="148">
        <v>0</v>
      </c>
      <c r="AI793" s="148"/>
      <c r="AJ793" s="148"/>
      <c r="AK793" s="148"/>
      <c r="AL793" s="148"/>
      <c r="AM793" s="148"/>
      <c r="AN793" s="148"/>
      <c r="AO793" s="148"/>
      <c r="AP793" s="148"/>
      <c r="AQ793" s="148"/>
      <c r="AR793" s="148"/>
      <c r="AS793" s="148"/>
      <c r="AT793" s="148"/>
      <c r="AU793" s="148"/>
      <c r="AV793" s="148"/>
      <c r="AW793" s="148"/>
      <c r="AX793" s="148"/>
      <c r="AY793" s="148"/>
      <c r="AZ793" s="148"/>
      <c r="BA793" s="148"/>
      <c r="BB793" s="148"/>
      <c r="BC793" s="148"/>
      <c r="BD793" s="148"/>
      <c r="BE793" s="148"/>
      <c r="BF793" s="148"/>
      <c r="BG793" s="148"/>
      <c r="BH793" s="148"/>
    </row>
    <row r="794" spans="1:60" outlineLevel="1" x14ac:dyDescent="0.2">
      <c r="A794" s="155"/>
      <c r="B794" s="156"/>
      <c r="C794" s="189" t="s">
        <v>761</v>
      </c>
      <c r="D794" s="158"/>
      <c r="E794" s="159"/>
      <c r="F794" s="157"/>
      <c r="G794" s="157"/>
      <c r="H794" s="157"/>
      <c r="I794" s="157"/>
      <c r="J794" s="157"/>
      <c r="K794" s="157"/>
      <c r="L794" s="157"/>
      <c r="M794" s="157"/>
      <c r="N794" s="157"/>
      <c r="O794" s="157"/>
      <c r="P794" s="157"/>
      <c r="Q794" s="157"/>
      <c r="R794" s="157"/>
      <c r="S794" s="157"/>
      <c r="T794" s="157"/>
      <c r="U794" s="157"/>
      <c r="V794" s="157"/>
      <c r="W794" s="157"/>
      <c r="X794" s="157"/>
      <c r="Y794" s="148"/>
      <c r="Z794" s="148"/>
      <c r="AA794" s="148"/>
      <c r="AB794" s="148"/>
      <c r="AC794" s="148"/>
      <c r="AD794" s="148"/>
      <c r="AE794" s="148"/>
      <c r="AF794" s="148"/>
      <c r="AG794" s="148" t="s">
        <v>164</v>
      </c>
      <c r="AH794" s="148">
        <v>0</v>
      </c>
      <c r="AI794" s="148"/>
      <c r="AJ794" s="148"/>
      <c r="AK794" s="148"/>
      <c r="AL794" s="148"/>
      <c r="AM794" s="148"/>
      <c r="AN794" s="148"/>
      <c r="AO794" s="148"/>
      <c r="AP794" s="148"/>
      <c r="AQ794" s="148"/>
      <c r="AR794" s="148"/>
      <c r="AS794" s="148"/>
      <c r="AT794" s="148"/>
      <c r="AU794" s="148"/>
      <c r="AV794" s="148"/>
      <c r="AW794" s="148"/>
      <c r="AX794" s="148"/>
      <c r="AY794" s="148"/>
      <c r="AZ794" s="148"/>
      <c r="BA794" s="148"/>
      <c r="BB794" s="148"/>
      <c r="BC794" s="148"/>
      <c r="BD794" s="148"/>
      <c r="BE794" s="148"/>
      <c r="BF794" s="148"/>
      <c r="BG794" s="148"/>
      <c r="BH794" s="148"/>
    </row>
    <row r="795" spans="1:60" outlineLevel="1" x14ac:dyDescent="0.2">
      <c r="A795" s="155"/>
      <c r="B795" s="156"/>
      <c r="C795" s="189" t="s">
        <v>775</v>
      </c>
      <c r="D795" s="158"/>
      <c r="E795" s="159"/>
      <c r="F795" s="157"/>
      <c r="G795" s="157"/>
      <c r="H795" s="157"/>
      <c r="I795" s="157"/>
      <c r="J795" s="157"/>
      <c r="K795" s="157"/>
      <c r="L795" s="157"/>
      <c r="M795" s="157"/>
      <c r="N795" s="157"/>
      <c r="O795" s="157"/>
      <c r="P795" s="157"/>
      <c r="Q795" s="157"/>
      <c r="R795" s="157"/>
      <c r="S795" s="157"/>
      <c r="T795" s="157"/>
      <c r="U795" s="157"/>
      <c r="V795" s="157"/>
      <c r="W795" s="157"/>
      <c r="X795" s="157"/>
      <c r="Y795" s="148"/>
      <c r="Z795" s="148"/>
      <c r="AA795" s="148"/>
      <c r="AB795" s="148"/>
      <c r="AC795" s="148"/>
      <c r="AD795" s="148"/>
      <c r="AE795" s="148"/>
      <c r="AF795" s="148"/>
      <c r="AG795" s="148" t="s">
        <v>164</v>
      </c>
      <c r="AH795" s="148">
        <v>0</v>
      </c>
      <c r="AI795" s="148"/>
      <c r="AJ795" s="148"/>
      <c r="AK795" s="148"/>
      <c r="AL795" s="148"/>
      <c r="AM795" s="148"/>
      <c r="AN795" s="148"/>
      <c r="AO795" s="148"/>
      <c r="AP795" s="148"/>
      <c r="AQ795" s="148"/>
      <c r="AR795" s="148"/>
      <c r="AS795" s="148"/>
      <c r="AT795" s="148"/>
      <c r="AU795" s="148"/>
      <c r="AV795" s="148"/>
      <c r="AW795" s="148"/>
      <c r="AX795" s="148"/>
      <c r="AY795" s="148"/>
      <c r="AZ795" s="148"/>
      <c r="BA795" s="148"/>
      <c r="BB795" s="148"/>
      <c r="BC795" s="148"/>
      <c r="BD795" s="148"/>
      <c r="BE795" s="148"/>
      <c r="BF795" s="148"/>
      <c r="BG795" s="148"/>
      <c r="BH795" s="148"/>
    </row>
    <row r="796" spans="1:60" outlineLevel="1" x14ac:dyDescent="0.2">
      <c r="A796" s="155"/>
      <c r="B796" s="156"/>
      <c r="C796" s="189" t="s">
        <v>776</v>
      </c>
      <c r="D796" s="158"/>
      <c r="E796" s="159">
        <v>23.9406</v>
      </c>
      <c r="F796" s="157"/>
      <c r="G796" s="157"/>
      <c r="H796" s="157"/>
      <c r="I796" s="157"/>
      <c r="J796" s="157"/>
      <c r="K796" s="157"/>
      <c r="L796" s="157"/>
      <c r="M796" s="157"/>
      <c r="N796" s="157"/>
      <c r="O796" s="157"/>
      <c r="P796" s="157"/>
      <c r="Q796" s="157"/>
      <c r="R796" s="157"/>
      <c r="S796" s="157"/>
      <c r="T796" s="157"/>
      <c r="U796" s="157"/>
      <c r="V796" s="157"/>
      <c r="W796" s="157"/>
      <c r="X796" s="157"/>
      <c r="Y796" s="148"/>
      <c r="Z796" s="148"/>
      <c r="AA796" s="148"/>
      <c r="AB796" s="148"/>
      <c r="AC796" s="148"/>
      <c r="AD796" s="148"/>
      <c r="AE796" s="148"/>
      <c r="AF796" s="148"/>
      <c r="AG796" s="148" t="s">
        <v>164</v>
      </c>
      <c r="AH796" s="148">
        <v>5</v>
      </c>
      <c r="AI796" s="148"/>
      <c r="AJ796" s="148"/>
      <c r="AK796" s="148"/>
      <c r="AL796" s="148"/>
      <c r="AM796" s="148"/>
      <c r="AN796" s="148"/>
      <c r="AO796" s="148"/>
      <c r="AP796" s="148"/>
      <c r="AQ796" s="148"/>
      <c r="AR796" s="148"/>
      <c r="AS796" s="148"/>
      <c r="AT796" s="148"/>
      <c r="AU796" s="148"/>
      <c r="AV796" s="148"/>
      <c r="AW796" s="148"/>
      <c r="AX796" s="148"/>
      <c r="AY796" s="148"/>
      <c r="AZ796" s="148"/>
      <c r="BA796" s="148"/>
      <c r="BB796" s="148"/>
      <c r="BC796" s="148"/>
      <c r="BD796" s="148"/>
      <c r="BE796" s="148"/>
      <c r="BF796" s="148"/>
      <c r="BG796" s="148"/>
      <c r="BH796" s="148"/>
    </row>
    <row r="797" spans="1:60" outlineLevel="1" x14ac:dyDescent="0.2">
      <c r="A797" s="155"/>
      <c r="B797" s="156"/>
      <c r="C797" s="189" t="s">
        <v>777</v>
      </c>
      <c r="D797" s="158"/>
      <c r="E797" s="159">
        <v>23.9406</v>
      </c>
      <c r="F797" s="157"/>
      <c r="G797" s="157"/>
      <c r="H797" s="157"/>
      <c r="I797" s="157"/>
      <c r="J797" s="157"/>
      <c r="K797" s="157"/>
      <c r="L797" s="157"/>
      <c r="M797" s="157"/>
      <c r="N797" s="157"/>
      <c r="O797" s="157"/>
      <c r="P797" s="157"/>
      <c r="Q797" s="157"/>
      <c r="R797" s="157"/>
      <c r="S797" s="157"/>
      <c r="T797" s="157"/>
      <c r="U797" s="157"/>
      <c r="V797" s="157"/>
      <c r="W797" s="157"/>
      <c r="X797" s="157"/>
      <c r="Y797" s="148"/>
      <c r="Z797" s="148"/>
      <c r="AA797" s="148"/>
      <c r="AB797" s="148"/>
      <c r="AC797" s="148"/>
      <c r="AD797" s="148"/>
      <c r="AE797" s="148"/>
      <c r="AF797" s="148"/>
      <c r="AG797" s="148" t="s">
        <v>164</v>
      </c>
      <c r="AH797" s="148">
        <v>5</v>
      </c>
      <c r="AI797" s="148"/>
      <c r="AJ797" s="148"/>
      <c r="AK797" s="148"/>
      <c r="AL797" s="148"/>
      <c r="AM797" s="148"/>
      <c r="AN797" s="148"/>
      <c r="AO797" s="148"/>
      <c r="AP797" s="148"/>
      <c r="AQ797" s="148"/>
      <c r="AR797" s="148"/>
      <c r="AS797" s="148"/>
      <c r="AT797" s="148"/>
      <c r="AU797" s="148"/>
      <c r="AV797" s="148"/>
      <c r="AW797" s="148"/>
      <c r="AX797" s="148"/>
      <c r="AY797" s="148"/>
      <c r="AZ797" s="148"/>
      <c r="BA797" s="148"/>
      <c r="BB797" s="148"/>
      <c r="BC797" s="148"/>
      <c r="BD797" s="148"/>
      <c r="BE797" s="148"/>
      <c r="BF797" s="148"/>
      <c r="BG797" s="148"/>
      <c r="BH797" s="148"/>
    </row>
    <row r="798" spans="1:60" outlineLevel="1" x14ac:dyDescent="0.2">
      <c r="A798" s="155"/>
      <c r="B798" s="156"/>
      <c r="C798" s="192" t="s">
        <v>736</v>
      </c>
      <c r="D798" s="162"/>
      <c r="E798" s="163">
        <v>4.7881200000000002</v>
      </c>
      <c r="F798" s="157"/>
      <c r="G798" s="157"/>
      <c r="H798" s="157"/>
      <c r="I798" s="157"/>
      <c r="J798" s="157"/>
      <c r="K798" s="157"/>
      <c r="L798" s="157"/>
      <c r="M798" s="157"/>
      <c r="N798" s="157"/>
      <c r="O798" s="157"/>
      <c r="P798" s="157"/>
      <c r="Q798" s="157"/>
      <c r="R798" s="157"/>
      <c r="S798" s="157"/>
      <c r="T798" s="157"/>
      <c r="U798" s="157"/>
      <c r="V798" s="157"/>
      <c r="W798" s="157"/>
      <c r="X798" s="157"/>
      <c r="Y798" s="148"/>
      <c r="Z798" s="148"/>
      <c r="AA798" s="148"/>
      <c r="AB798" s="148"/>
      <c r="AC798" s="148"/>
      <c r="AD798" s="148"/>
      <c r="AE798" s="148"/>
      <c r="AF798" s="148"/>
      <c r="AG798" s="148" t="s">
        <v>164</v>
      </c>
      <c r="AH798" s="148">
        <v>4</v>
      </c>
      <c r="AI798" s="148"/>
      <c r="AJ798" s="148"/>
      <c r="AK798" s="148"/>
      <c r="AL798" s="148"/>
      <c r="AM798" s="148"/>
      <c r="AN798" s="148"/>
      <c r="AO798" s="148"/>
      <c r="AP798" s="148"/>
      <c r="AQ798" s="148"/>
      <c r="AR798" s="148"/>
      <c r="AS798" s="148"/>
      <c r="AT798" s="148"/>
      <c r="AU798" s="148"/>
      <c r="AV798" s="148"/>
      <c r="AW798" s="148"/>
      <c r="AX798" s="148"/>
      <c r="AY798" s="148"/>
      <c r="AZ798" s="148"/>
      <c r="BA798" s="148"/>
      <c r="BB798" s="148"/>
      <c r="BC798" s="148"/>
      <c r="BD798" s="148"/>
      <c r="BE798" s="148"/>
      <c r="BF798" s="148"/>
      <c r="BG798" s="148"/>
      <c r="BH798" s="148"/>
    </row>
    <row r="799" spans="1:60" ht="22.5" outlineLevel="1" x14ac:dyDescent="0.2">
      <c r="A799" s="171">
        <v>92</v>
      </c>
      <c r="B799" s="172" t="s">
        <v>778</v>
      </c>
      <c r="C799" s="188" t="s">
        <v>779</v>
      </c>
      <c r="D799" s="173" t="s">
        <v>158</v>
      </c>
      <c r="E799" s="174">
        <v>26.33466</v>
      </c>
      <c r="F799" s="175"/>
      <c r="G799" s="176">
        <f>ROUND(E799*F799,2)</f>
        <v>0</v>
      </c>
      <c r="H799" s="175"/>
      <c r="I799" s="176">
        <f>ROUND(E799*H799,2)</f>
        <v>0</v>
      </c>
      <c r="J799" s="175"/>
      <c r="K799" s="176">
        <f>ROUND(E799*J799,2)</f>
        <v>0</v>
      </c>
      <c r="L799" s="176">
        <v>21</v>
      </c>
      <c r="M799" s="176">
        <f>G799*(1+L799/100)</f>
        <v>0</v>
      </c>
      <c r="N799" s="176">
        <v>1.298E-2</v>
      </c>
      <c r="O799" s="176">
        <f>ROUND(E799*N799,2)</f>
        <v>0.34</v>
      </c>
      <c r="P799" s="176">
        <v>0</v>
      </c>
      <c r="Q799" s="176">
        <f>ROUND(E799*P799,2)</f>
        <v>0</v>
      </c>
      <c r="R799" s="176" t="s">
        <v>340</v>
      </c>
      <c r="S799" s="176" t="s">
        <v>160</v>
      </c>
      <c r="T799" s="177" t="s">
        <v>160</v>
      </c>
      <c r="U799" s="157">
        <v>0</v>
      </c>
      <c r="V799" s="157">
        <f>ROUND(E799*U799,2)</f>
        <v>0</v>
      </c>
      <c r="W799" s="157"/>
      <c r="X799" s="157" t="s">
        <v>341</v>
      </c>
      <c r="Y799" s="148"/>
      <c r="Z799" s="148"/>
      <c r="AA799" s="148"/>
      <c r="AB799" s="148"/>
      <c r="AC799" s="148"/>
      <c r="AD799" s="148"/>
      <c r="AE799" s="148"/>
      <c r="AF799" s="148"/>
      <c r="AG799" s="148" t="s">
        <v>342</v>
      </c>
      <c r="AH799" s="148"/>
      <c r="AI799" s="148"/>
      <c r="AJ799" s="148"/>
      <c r="AK799" s="148"/>
      <c r="AL799" s="148"/>
      <c r="AM799" s="148"/>
      <c r="AN799" s="148"/>
      <c r="AO799" s="148"/>
      <c r="AP799" s="148"/>
      <c r="AQ799" s="148"/>
      <c r="AR799" s="148"/>
      <c r="AS799" s="148"/>
      <c r="AT799" s="148"/>
      <c r="AU799" s="148"/>
      <c r="AV799" s="148"/>
      <c r="AW799" s="148"/>
      <c r="AX799" s="148"/>
      <c r="AY799" s="148"/>
      <c r="AZ799" s="148"/>
      <c r="BA799" s="148"/>
      <c r="BB799" s="148"/>
      <c r="BC799" s="148"/>
      <c r="BD799" s="148"/>
      <c r="BE799" s="148"/>
      <c r="BF799" s="148"/>
      <c r="BG799" s="148"/>
      <c r="BH799" s="148"/>
    </row>
    <row r="800" spans="1:60" outlineLevel="1" x14ac:dyDescent="0.2">
      <c r="A800" s="155"/>
      <c r="B800" s="156"/>
      <c r="C800" s="189" t="s">
        <v>728</v>
      </c>
      <c r="D800" s="158"/>
      <c r="E800" s="159"/>
      <c r="F800" s="157"/>
      <c r="G800" s="157"/>
      <c r="H800" s="157"/>
      <c r="I800" s="157"/>
      <c r="J800" s="157"/>
      <c r="K800" s="157"/>
      <c r="L800" s="157"/>
      <c r="M800" s="157"/>
      <c r="N800" s="157"/>
      <c r="O800" s="157"/>
      <c r="P800" s="157"/>
      <c r="Q800" s="157"/>
      <c r="R800" s="157"/>
      <c r="S800" s="157"/>
      <c r="T800" s="157"/>
      <c r="U800" s="157"/>
      <c r="V800" s="157"/>
      <c r="W800" s="157"/>
      <c r="X800" s="157"/>
      <c r="Y800" s="148"/>
      <c r="Z800" s="148"/>
      <c r="AA800" s="148"/>
      <c r="AB800" s="148"/>
      <c r="AC800" s="148"/>
      <c r="AD800" s="148"/>
      <c r="AE800" s="148"/>
      <c r="AF800" s="148"/>
      <c r="AG800" s="148" t="s">
        <v>164</v>
      </c>
      <c r="AH800" s="148">
        <v>0</v>
      </c>
      <c r="AI800" s="148"/>
      <c r="AJ800" s="148"/>
      <c r="AK800" s="148"/>
      <c r="AL800" s="148"/>
      <c r="AM800" s="148"/>
      <c r="AN800" s="148"/>
      <c r="AO800" s="148"/>
      <c r="AP800" s="148"/>
      <c r="AQ800" s="148"/>
      <c r="AR800" s="148"/>
      <c r="AS800" s="148"/>
      <c r="AT800" s="148"/>
      <c r="AU800" s="148"/>
      <c r="AV800" s="148"/>
      <c r="AW800" s="148"/>
      <c r="AX800" s="148"/>
      <c r="AY800" s="148"/>
      <c r="AZ800" s="148"/>
      <c r="BA800" s="148"/>
      <c r="BB800" s="148"/>
      <c r="BC800" s="148"/>
      <c r="BD800" s="148"/>
      <c r="BE800" s="148"/>
      <c r="BF800" s="148"/>
      <c r="BG800" s="148"/>
      <c r="BH800" s="148"/>
    </row>
    <row r="801" spans="1:60" outlineLevel="1" x14ac:dyDescent="0.2">
      <c r="A801" s="155"/>
      <c r="B801" s="156"/>
      <c r="C801" s="189" t="s">
        <v>729</v>
      </c>
      <c r="D801" s="158"/>
      <c r="E801" s="159"/>
      <c r="F801" s="157"/>
      <c r="G801" s="157"/>
      <c r="H801" s="157"/>
      <c r="I801" s="157"/>
      <c r="J801" s="157"/>
      <c r="K801" s="157"/>
      <c r="L801" s="157"/>
      <c r="M801" s="157"/>
      <c r="N801" s="157"/>
      <c r="O801" s="157"/>
      <c r="P801" s="157"/>
      <c r="Q801" s="157"/>
      <c r="R801" s="157"/>
      <c r="S801" s="157"/>
      <c r="T801" s="157"/>
      <c r="U801" s="157"/>
      <c r="V801" s="157"/>
      <c r="W801" s="157"/>
      <c r="X801" s="157"/>
      <c r="Y801" s="148"/>
      <c r="Z801" s="148"/>
      <c r="AA801" s="148"/>
      <c r="AB801" s="148"/>
      <c r="AC801" s="148"/>
      <c r="AD801" s="148"/>
      <c r="AE801" s="148"/>
      <c r="AF801" s="148"/>
      <c r="AG801" s="148" t="s">
        <v>164</v>
      </c>
      <c r="AH801" s="148">
        <v>0</v>
      </c>
      <c r="AI801" s="148"/>
      <c r="AJ801" s="148"/>
      <c r="AK801" s="148"/>
      <c r="AL801" s="148"/>
      <c r="AM801" s="148"/>
      <c r="AN801" s="148"/>
      <c r="AO801" s="148"/>
      <c r="AP801" s="148"/>
      <c r="AQ801" s="148"/>
      <c r="AR801" s="148"/>
      <c r="AS801" s="148"/>
      <c r="AT801" s="148"/>
      <c r="AU801" s="148"/>
      <c r="AV801" s="148"/>
      <c r="AW801" s="148"/>
      <c r="AX801" s="148"/>
      <c r="AY801" s="148"/>
      <c r="AZ801" s="148"/>
      <c r="BA801" s="148"/>
      <c r="BB801" s="148"/>
      <c r="BC801" s="148"/>
      <c r="BD801" s="148"/>
      <c r="BE801" s="148"/>
      <c r="BF801" s="148"/>
      <c r="BG801" s="148"/>
      <c r="BH801" s="148"/>
    </row>
    <row r="802" spans="1:60" outlineLevel="1" x14ac:dyDescent="0.2">
      <c r="A802" s="155"/>
      <c r="B802" s="156"/>
      <c r="C802" s="189" t="s">
        <v>765</v>
      </c>
      <c r="D802" s="158"/>
      <c r="E802" s="159"/>
      <c r="F802" s="157"/>
      <c r="G802" s="157"/>
      <c r="H802" s="157"/>
      <c r="I802" s="157"/>
      <c r="J802" s="157"/>
      <c r="K802" s="157"/>
      <c r="L802" s="157"/>
      <c r="M802" s="157"/>
      <c r="N802" s="157"/>
      <c r="O802" s="157"/>
      <c r="P802" s="157"/>
      <c r="Q802" s="157"/>
      <c r="R802" s="157"/>
      <c r="S802" s="157"/>
      <c r="T802" s="157"/>
      <c r="U802" s="157"/>
      <c r="V802" s="157"/>
      <c r="W802" s="157"/>
      <c r="X802" s="157"/>
      <c r="Y802" s="148"/>
      <c r="Z802" s="148"/>
      <c r="AA802" s="148"/>
      <c r="AB802" s="148"/>
      <c r="AC802" s="148"/>
      <c r="AD802" s="148"/>
      <c r="AE802" s="148"/>
      <c r="AF802" s="148"/>
      <c r="AG802" s="148" t="s">
        <v>164</v>
      </c>
      <c r="AH802" s="148">
        <v>0</v>
      </c>
      <c r="AI802" s="148"/>
      <c r="AJ802" s="148"/>
      <c r="AK802" s="148"/>
      <c r="AL802" s="148"/>
      <c r="AM802" s="148"/>
      <c r="AN802" s="148"/>
      <c r="AO802" s="148"/>
      <c r="AP802" s="148"/>
      <c r="AQ802" s="148"/>
      <c r="AR802" s="148"/>
      <c r="AS802" s="148"/>
      <c r="AT802" s="148"/>
      <c r="AU802" s="148"/>
      <c r="AV802" s="148"/>
      <c r="AW802" s="148"/>
      <c r="AX802" s="148"/>
      <c r="AY802" s="148"/>
      <c r="AZ802" s="148"/>
      <c r="BA802" s="148"/>
      <c r="BB802" s="148"/>
      <c r="BC802" s="148"/>
      <c r="BD802" s="148"/>
      <c r="BE802" s="148"/>
      <c r="BF802" s="148"/>
      <c r="BG802" s="148"/>
      <c r="BH802" s="148"/>
    </row>
    <row r="803" spans="1:60" outlineLevel="1" x14ac:dyDescent="0.2">
      <c r="A803" s="155"/>
      <c r="B803" s="156"/>
      <c r="C803" s="189" t="s">
        <v>780</v>
      </c>
      <c r="D803" s="158"/>
      <c r="E803" s="159">
        <v>23.9406</v>
      </c>
      <c r="F803" s="157"/>
      <c r="G803" s="157"/>
      <c r="H803" s="157"/>
      <c r="I803" s="157"/>
      <c r="J803" s="157"/>
      <c r="K803" s="157"/>
      <c r="L803" s="157"/>
      <c r="M803" s="157"/>
      <c r="N803" s="157"/>
      <c r="O803" s="157"/>
      <c r="P803" s="157"/>
      <c r="Q803" s="157"/>
      <c r="R803" s="157"/>
      <c r="S803" s="157"/>
      <c r="T803" s="157"/>
      <c r="U803" s="157"/>
      <c r="V803" s="157"/>
      <c r="W803" s="157"/>
      <c r="X803" s="157"/>
      <c r="Y803" s="148"/>
      <c r="Z803" s="148"/>
      <c r="AA803" s="148"/>
      <c r="AB803" s="148"/>
      <c r="AC803" s="148"/>
      <c r="AD803" s="148"/>
      <c r="AE803" s="148"/>
      <c r="AF803" s="148"/>
      <c r="AG803" s="148" t="s">
        <v>164</v>
      </c>
      <c r="AH803" s="148">
        <v>5</v>
      </c>
      <c r="AI803" s="148"/>
      <c r="AJ803" s="148"/>
      <c r="AK803" s="148"/>
      <c r="AL803" s="148"/>
      <c r="AM803" s="148"/>
      <c r="AN803" s="148"/>
      <c r="AO803" s="148"/>
      <c r="AP803" s="148"/>
      <c r="AQ803" s="148"/>
      <c r="AR803" s="148"/>
      <c r="AS803" s="148"/>
      <c r="AT803" s="148"/>
      <c r="AU803" s="148"/>
      <c r="AV803" s="148"/>
      <c r="AW803" s="148"/>
      <c r="AX803" s="148"/>
      <c r="AY803" s="148"/>
      <c r="AZ803" s="148"/>
      <c r="BA803" s="148"/>
      <c r="BB803" s="148"/>
      <c r="BC803" s="148"/>
      <c r="BD803" s="148"/>
      <c r="BE803" s="148"/>
      <c r="BF803" s="148"/>
      <c r="BG803" s="148"/>
      <c r="BH803" s="148"/>
    </row>
    <row r="804" spans="1:60" outlineLevel="1" x14ac:dyDescent="0.2">
      <c r="A804" s="155"/>
      <c r="B804" s="156"/>
      <c r="C804" s="192" t="s">
        <v>736</v>
      </c>
      <c r="D804" s="162"/>
      <c r="E804" s="163">
        <v>2.3940600000000001</v>
      </c>
      <c r="F804" s="157"/>
      <c r="G804" s="157"/>
      <c r="H804" s="157"/>
      <c r="I804" s="157"/>
      <c r="J804" s="157"/>
      <c r="K804" s="157"/>
      <c r="L804" s="157"/>
      <c r="M804" s="157"/>
      <c r="N804" s="157"/>
      <c r="O804" s="157"/>
      <c r="P804" s="157"/>
      <c r="Q804" s="157"/>
      <c r="R804" s="157"/>
      <c r="S804" s="157"/>
      <c r="T804" s="157"/>
      <c r="U804" s="157"/>
      <c r="V804" s="157"/>
      <c r="W804" s="157"/>
      <c r="X804" s="157"/>
      <c r="Y804" s="148"/>
      <c r="Z804" s="148"/>
      <c r="AA804" s="148"/>
      <c r="AB804" s="148"/>
      <c r="AC804" s="148"/>
      <c r="AD804" s="148"/>
      <c r="AE804" s="148"/>
      <c r="AF804" s="148"/>
      <c r="AG804" s="148" t="s">
        <v>164</v>
      </c>
      <c r="AH804" s="148">
        <v>4</v>
      </c>
      <c r="AI804" s="148"/>
      <c r="AJ804" s="148"/>
      <c r="AK804" s="148"/>
      <c r="AL804" s="148"/>
      <c r="AM804" s="148"/>
      <c r="AN804" s="148"/>
      <c r="AO804" s="148"/>
      <c r="AP804" s="148"/>
      <c r="AQ804" s="148"/>
      <c r="AR804" s="148"/>
      <c r="AS804" s="148"/>
      <c r="AT804" s="148"/>
      <c r="AU804" s="148"/>
      <c r="AV804" s="148"/>
      <c r="AW804" s="148"/>
      <c r="AX804" s="148"/>
      <c r="AY804" s="148"/>
      <c r="AZ804" s="148"/>
      <c r="BA804" s="148"/>
      <c r="BB804" s="148"/>
      <c r="BC804" s="148"/>
      <c r="BD804" s="148"/>
      <c r="BE804" s="148"/>
      <c r="BF804" s="148"/>
      <c r="BG804" s="148"/>
      <c r="BH804" s="148"/>
    </row>
    <row r="805" spans="1:60" outlineLevel="1" x14ac:dyDescent="0.2">
      <c r="A805" s="171">
        <v>93</v>
      </c>
      <c r="B805" s="172" t="s">
        <v>781</v>
      </c>
      <c r="C805" s="188" t="s">
        <v>782</v>
      </c>
      <c r="D805" s="173" t="s">
        <v>226</v>
      </c>
      <c r="E805" s="174">
        <v>1.6498999999999999</v>
      </c>
      <c r="F805" s="175"/>
      <c r="G805" s="176">
        <f>ROUND(E805*F805,2)</f>
        <v>0</v>
      </c>
      <c r="H805" s="175"/>
      <c r="I805" s="176">
        <f>ROUND(E805*H805,2)</f>
        <v>0</v>
      </c>
      <c r="J805" s="175"/>
      <c r="K805" s="176">
        <f>ROUND(E805*J805,2)</f>
        <v>0</v>
      </c>
      <c r="L805" s="176">
        <v>21</v>
      </c>
      <c r="M805" s="176">
        <f>G805*(1+L805/100)</f>
        <v>0</v>
      </c>
      <c r="N805" s="176">
        <v>0</v>
      </c>
      <c r="O805" s="176">
        <f>ROUND(E805*N805,2)</f>
        <v>0</v>
      </c>
      <c r="P805" s="176">
        <v>0</v>
      </c>
      <c r="Q805" s="176">
        <f>ROUND(E805*P805,2)</f>
        <v>0</v>
      </c>
      <c r="R805" s="176" t="s">
        <v>744</v>
      </c>
      <c r="S805" s="176" t="s">
        <v>160</v>
      </c>
      <c r="T805" s="177" t="s">
        <v>160</v>
      </c>
      <c r="U805" s="157">
        <v>1.75</v>
      </c>
      <c r="V805" s="157">
        <f>ROUND(E805*U805,2)</f>
        <v>2.89</v>
      </c>
      <c r="W805" s="157"/>
      <c r="X805" s="157" t="s">
        <v>679</v>
      </c>
      <c r="Y805" s="148"/>
      <c r="Z805" s="148"/>
      <c r="AA805" s="148"/>
      <c r="AB805" s="148"/>
      <c r="AC805" s="148"/>
      <c r="AD805" s="148"/>
      <c r="AE805" s="148"/>
      <c r="AF805" s="148"/>
      <c r="AG805" s="148" t="s">
        <v>680</v>
      </c>
      <c r="AH805" s="148"/>
      <c r="AI805" s="148"/>
      <c r="AJ805" s="148"/>
      <c r="AK805" s="148"/>
      <c r="AL805" s="148"/>
      <c r="AM805" s="148"/>
      <c r="AN805" s="148"/>
      <c r="AO805" s="148"/>
      <c r="AP805" s="148"/>
      <c r="AQ805" s="148"/>
      <c r="AR805" s="148"/>
      <c r="AS805" s="148"/>
      <c r="AT805" s="148"/>
      <c r="AU805" s="148"/>
      <c r="AV805" s="148"/>
      <c r="AW805" s="148"/>
      <c r="AX805" s="148"/>
      <c r="AY805" s="148"/>
      <c r="AZ805" s="148"/>
      <c r="BA805" s="148"/>
      <c r="BB805" s="148"/>
      <c r="BC805" s="148"/>
      <c r="BD805" s="148"/>
      <c r="BE805" s="148"/>
      <c r="BF805" s="148"/>
      <c r="BG805" s="148"/>
      <c r="BH805" s="148"/>
    </row>
    <row r="806" spans="1:60" outlineLevel="1" x14ac:dyDescent="0.2">
      <c r="A806" s="155"/>
      <c r="B806" s="156"/>
      <c r="C806" s="255" t="s">
        <v>725</v>
      </c>
      <c r="D806" s="256"/>
      <c r="E806" s="256"/>
      <c r="F806" s="256"/>
      <c r="G806" s="256"/>
      <c r="H806" s="157"/>
      <c r="I806" s="157"/>
      <c r="J806" s="157"/>
      <c r="K806" s="157"/>
      <c r="L806" s="157"/>
      <c r="M806" s="157"/>
      <c r="N806" s="157"/>
      <c r="O806" s="157"/>
      <c r="P806" s="157"/>
      <c r="Q806" s="157"/>
      <c r="R806" s="157"/>
      <c r="S806" s="157"/>
      <c r="T806" s="157"/>
      <c r="U806" s="157"/>
      <c r="V806" s="157"/>
      <c r="W806" s="157"/>
      <c r="X806" s="157"/>
      <c r="Y806" s="148"/>
      <c r="Z806" s="148"/>
      <c r="AA806" s="148"/>
      <c r="AB806" s="148"/>
      <c r="AC806" s="148"/>
      <c r="AD806" s="148"/>
      <c r="AE806" s="148"/>
      <c r="AF806" s="148"/>
      <c r="AG806" s="148" t="s">
        <v>192</v>
      </c>
      <c r="AH806" s="148"/>
      <c r="AI806" s="148"/>
      <c r="AJ806" s="148"/>
      <c r="AK806" s="148"/>
      <c r="AL806" s="148"/>
      <c r="AM806" s="148"/>
      <c r="AN806" s="148"/>
      <c r="AO806" s="148"/>
      <c r="AP806" s="148"/>
      <c r="AQ806" s="148"/>
      <c r="AR806" s="148"/>
      <c r="AS806" s="148"/>
      <c r="AT806" s="148"/>
      <c r="AU806" s="148"/>
      <c r="AV806" s="148"/>
      <c r="AW806" s="148"/>
      <c r="AX806" s="148"/>
      <c r="AY806" s="148"/>
      <c r="AZ806" s="148"/>
      <c r="BA806" s="148"/>
      <c r="BB806" s="148"/>
      <c r="BC806" s="148"/>
      <c r="BD806" s="148"/>
      <c r="BE806" s="148"/>
      <c r="BF806" s="148"/>
      <c r="BG806" s="148"/>
      <c r="BH806" s="148"/>
    </row>
    <row r="807" spans="1:60" x14ac:dyDescent="0.2">
      <c r="A807" s="165" t="s">
        <v>154</v>
      </c>
      <c r="B807" s="166" t="s">
        <v>103</v>
      </c>
      <c r="C807" s="187" t="s">
        <v>104</v>
      </c>
      <c r="D807" s="167"/>
      <c r="E807" s="168"/>
      <c r="F807" s="169"/>
      <c r="G807" s="169">
        <f>SUMIF(AG808:AG902,"&lt;&gt;NOR",G808:G902)</f>
        <v>0</v>
      </c>
      <c r="H807" s="169"/>
      <c r="I807" s="169">
        <f>SUM(I808:I902)</f>
        <v>0</v>
      </c>
      <c r="J807" s="169"/>
      <c r="K807" s="169">
        <f>SUM(K808:K902)</f>
        <v>0</v>
      </c>
      <c r="L807" s="169"/>
      <c r="M807" s="169">
        <f>SUM(M808:M902)</f>
        <v>0</v>
      </c>
      <c r="N807" s="169"/>
      <c r="O807" s="169">
        <f>SUM(O808:O902)</f>
        <v>0.97</v>
      </c>
      <c r="P807" s="169"/>
      <c r="Q807" s="169">
        <f>SUM(Q808:Q902)</f>
        <v>0.73</v>
      </c>
      <c r="R807" s="169"/>
      <c r="S807" s="169"/>
      <c r="T807" s="170"/>
      <c r="U807" s="164"/>
      <c r="V807" s="164">
        <f>SUM(V808:V902)</f>
        <v>240.11999999999998</v>
      </c>
      <c r="W807" s="164"/>
      <c r="X807" s="164"/>
      <c r="AG807" t="s">
        <v>155</v>
      </c>
    </row>
    <row r="808" spans="1:60" ht="22.5" outlineLevel="1" x14ac:dyDescent="0.2">
      <c r="A808" s="171">
        <v>94</v>
      </c>
      <c r="B808" s="172" t="s">
        <v>783</v>
      </c>
      <c r="C808" s="188" t="s">
        <v>784</v>
      </c>
      <c r="D808" s="173" t="s">
        <v>281</v>
      </c>
      <c r="E808" s="174">
        <v>18</v>
      </c>
      <c r="F808" s="175"/>
      <c r="G808" s="176">
        <f>ROUND(E808*F808,2)</f>
        <v>0</v>
      </c>
      <c r="H808" s="175"/>
      <c r="I808" s="176">
        <f>ROUND(E808*H808,2)</f>
        <v>0</v>
      </c>
      <c r="J808" s="175"/>
      <c r="K808" s="176">
        <f>ROUND(E808*J808,2)</f>
        <v>0</v>
      </c>
      <c r="L808" s="176">
        <v>21</v>
      </c>
      <c r="M808" s="176">
        <f>G808*(1+L808/100)</f>
        <v>0</v>
      </c>
      <c r="N808" s="176">
        <v>2.7399999999999998E-3</v>
      </c>
      <c r="O808" s="176">
        <f>ROUND(E808*N808,2)</f>
        <v>0.05</v>
      </c>
      <c r="P808" s="176">
        <v>0</v>
      </c>
      <c r="Q808" s="176">
        <f>ROUND(E808*P808,2)</f>
        <v>0</v>
      </c>
      <c r="R808" s="176" t="s">
        <v>785</v>
      </c>
      <c r="S808" s="176" t="s">
        <v>160</v>
      </c>
      <c r="T808" s="177" t="s">
        <v>160</v>
      </c>
      <c r="U808" s="157">
        <v>0.93</v>
      </c>
      <c r="V808" s="157">
        <f>ROUND(E808*U808,2)</f>
        <v>16.739999999999998</v>
      </c>
      <c r="W808" s="157"/>
      <c r="X808" s="157" t="s">
        <v>170</v>
      </c>
      <c r="Y808" s="148"/>
      <c r="Z808" s="148"/>
      <c r="AA808" s="148"/>
      <c r="AB808" s="148"/>
      <c r="AC808" s="148"/>
      <c r="AD808" s="148"/>
      <c r="AE808" s="148"/>
      <c r="AF808" s="148"/>
      <c r="AG808" s="148" t="s">
        <v>171</v>
      </c>
      <c r="AH808" s="148"/>
      <c r="AI808" s="148"/>
      <c r="AJ808" s="148"/>
      <c r="AK808" s="148"/>
      <c r="AL808" s="148"/>
      <c r="AM808" s="148"/>
      <c r="AN808" s="148"/>
      <c r="AO808" s="148"/>
      <c r="AP808" s="148"/>
      <c r="AQ808" s="148"/>
      <c r="AR808" s="148"/>
      <c r="AS808" s="148"/>
      <c r="AT808" s="148"/>
      <c r="AU808" s="148"/>
      <c r="AV808" s="148"/>
      <c r="AW808" s="148"/>
      <c r="AX808" s="148"/>
      <c r="AY808" s="148"/>
      <c r="AZ808" s="148"/>
      <c r="BA808" s="148"/>
      <c r="BB808" s="148"/>
      <c r="BC808" s="148"/>
      <c r="BD808" s="148"/>
      <c r="BE808" s="148"/>
      <c r="BF808" s="148"/>
      <c r="BG808" s="148"/>
      <c r="BH808" s="148"/>
    </row>
    <row r="809" spans="1:60" outlineLevel="1" x14ac:dyDescent="0.2">
      <c r="A809" s="155"/>
      <c r="B809" s="156"/>
      <c r="C809" s="255" t="s">
        <v>786</v>
      </c>
      <c r="D809" s="256"/>
      <c r="E809" s="256"/>
      <c r="F809" s="256"/>
      <c r="G809" s="256"/>
      <c r="H809" s="157"/>
      <c r="I809" s="157"/>
      <c r="J809" s="157"/>
      <c r="K809" s="157"/>
      <c r="L809" s="157"/>
      <c r="M809" s="157"/>
      <c r="N809" s="157"/>
      <c r="O809" s="157"/>
      <c r="P809" s="157"/>
      <c r="Q809" s="157"/>
      <c r="R809" s="157"/>
      <c r="S809" s="157"/>
      <c r="T809" s="157"/>
      <c r="U809" s="157"/>
      <c r="V809" s="157"/>
      <c r="W809" s="157"/>
      <c r="X809" s="157"/>
      <c r="Y809" s="148"/>
      <c r="Z809" s="148"/>
      <c r="AA809" s="148"/>
      <c r="AB809" s="148"/>
      <c r="AC809" s="148"/>
      <c r="AD809" s="148"/>
      <c r="AE809" s="148"/>
      <c r="AF809" s="148"/>
      <c r="AG809" s="148" t="s">
        <v>192</v>
      </c>
      <c r="AH809" s="148"/>
      <c r="AI809" s="148"/>
      <c r="AJ809" s="148"/>
      <c r="AK809" s="148"/>
      <c r="AL809" s="148"/>
      <c r="AM809" s="148"/>
      <c r="AN809" s="148"/>
      <c r="AO809" s="148"/>
      <c r="AP809" s="148"/>
      <c r="AQ809" s="148"/>
      <c r="AR809" s="148"/>
      <c r="AS809" s="148"/>
      <c r="AT809" s="148"/>
      <c r="AU809" s="148"/>
      <c r="AV809" s="148"/>
      <c r="AW809" s="148"/>
      <c r="AX809" s="148"/>
      <c r="AY809" s="148"/>
      <c r="AZ809" s="148"/>
      <c r="BA809" s="148"/>
      <c r="BB809" s="148"/>
      <c r="BC809" s="148"/>
      <c r="BD809" s="148"/>
      <c r="BE809" s="148"/>
      <c r="BF809" s="148"/>
      <c r="BG809" s="148"/>
      <c r="BH809" s="148"/>
    </row>
    <row r="810" spans="1:60" outlineLevel="1" x14ac:dyDescent="0.2">
      <c r="A810" s="155"/>
      <c r="B810" s="156"/>
      <c r="C810" s="189" t="s">
        <v>472</v>
      </c>
      <c r="D810" s="158"/>
      <c r="E810" s="159"/>
      <c r="F810" s="157"/>
      <c r="G810" s="157"/>
      <c r="H810" s="157"/>
      <c r="I810" s="157"/>
      <c r="J810" s="157"/>
      <c r="K810" s="157"/>
      <c r="L810" s="157"/>
      <c r="M810" s="157"/>
      <c r="N810" s="157"/>
      <c r="O810" s="157"/>
      <c r="P810" s="157"/>
      <c r="Q810" s="157"/>
      <c r="R810" s="157"/>
      <c r="S810" s="157"/>
      <c r="T810" s="157"/>
      <c r="U810" s="157"/>
      <c r="V810" s="157"/>
      <c r="W810" s="157"/>
      <c r="X810" s="157"/>
      <c r="Y810" s="148"/>
      <c r="Z810" s="148"/>
      <c r="AA810" s="148"/>
      <c r="AB810" s="148"/>
      <c r="AC810" s="148"/>
      <c r="AD810" s="148"/>
      <c r="AE810" s="148"/>
      <c r="AF810" s="148"/>
      <c r="AG810" s="148" t="s">
        <v>164</v>
      </c>
      <c r="AH810" s="148">
        <v>0</v>
      </c>
      <c r="AI810" s="148"/>
      <c r="AJ810" s="148"/>
      <c r="AK810" s="148"/>
      <c r="AL810" s="148"/>
      <c r="AM810" s="148"/>
      <c r="AN810" s="148"/>
      <c r="AO810" s="148"/>
      <c r="AP810" s="148"/>
      <c r="AQ810" s="148"/>
      <c r="AR810" s="148"/>
      <c r="AS810" s="148"/>
      <c r="AT810" s="148"/>
      <c r="AU810" s="148"/>
      <c r="AV810" s="148"/>
      <c r="AW810" s="148"/>
      <c r="AX810" s="148"/>
      <c r="AY810" s="148"/>
      <c r="AZ810" s="148"/>
      <c r="BA810" s="148"/>
      <c r="BB810" s="148"/>
      <c r="BC810" s="148"/>
      <c r="BD810" s="148"/>
      <c r="BE810" s="148"/>
      <c r="BF810" s="148"/>
      <c r="BG810" s="148"/>
      <c r="BH810" s="148"/>
    </row>
    <row r="811" spans="1:60" outlineLevel="1" x14ac:dyDescent="0.2">
      <c r="A811" s="155"/>
      <c r="B811" s="156"/>
      <c r="C811" s="189" t="s">
        <v>787</v>
      </c>
      <c r="D811" s="158"/>
      <c r="E811" s="159">
        <v>18</v>
      </c>
      <c r="F811" s="157"/>
      <c r="G811" s="157"/>
      <c r="H811" s="157"/>
      <c r="I811" s="157"/>
      <c r="J811" s="157"/>
      <c r="K811" s="157"/>
      <c r="L811" s="157"/>
      <c r="M811" s="157"/>
      <c r="N811" s="157"/>
      <c r="O811" s="157"/>
      <c r="P811" s="157"/>
      <c r="Q811" s="157"/>
      <c r="R811" s="157"/>
      <c r="S811" s="157"/>
      <c r="T811" s="157"/>
      <c r="U811" s="157"/>
      <c r="V811" s="157"/>
      <c r="W811" s="157"/>
      <c r="X811" s="157"/>
      <c r="Y811" s="148"/>
      <c r="Z811" s="148"/>
      <c r="AA811" s="148"/>
      <c r="AB811" s="148"/>
      <c r="AC811" s="148"/>
      <c r="AD811" s="148"/>
      <c r="AE811" s="148"/>
      <c r="AF811" s="148"/>
      <c r="AG811" s="148" t="s">
        <v>164</v>
      </c>
      <c r="AH811" s="148">
        <v>0</v>
      </c>
      <c r="AI811" s="148"/>
      <c r="AJ811" s="148"/>
      <c r="AK811" s="148"/>
      <c r="AL811" s="148"/>
      <c r="AM811" s="148"/>
      <c r="AN811" s="148"/>
      <c r="AO811" s="148"/>
      <c r="AP811" s="148"/>
      <c r="AQ811" s="148"/>
      <c r="AR811" s="148"/>
      <c r="AS811" s="148"/>
      <c r="AT811" s="148"/>
      <c r="AU811" s="148"/>
      <c r="AV811" s="148"/>
      <c r="AW811" s="148"/>
      <c r="AX811" s="148"/>
      <c r="AY811" s="148"/>
      <c r="AZ811" s="148"/>
      <c r="BA811" s="148"/>
      <c r="BB811" s="148"/>
      <c r="BC811" s="148"/>
      <c r="BD811" s="148"/>
      <c r="BE811" s="148"/>
      <c r="BF811" s="148"/>
      <c r="BG811" s="148"/>
      <c r="BH811" s="148"/>
    </row>
    <row r="812" spans="1:60" ht="22.5" outlineLevel="1" x14ac:dyDescent="0.2">
      <c r="A812" s="171">
        <v>95</v>
      </c>
      <c r="B812" s="172" t="s">
        <v>788</v>
      </c>
      <c r="C812" s="188" t="s">
        <v>789</v>
      </c>
      <c r="D812" s="173" t="s">
        <v>158</v>
      </c>
      <c r="E812" s="174">
        <v>58.784999999999997</v>
      </c>
      <c r="F812" s="175"/>
      <c r="G812" s="176">
        <f>ROUND(E812*F812,2)</f>
        <v>0</v>
      </c>
      <c r="H812" s="175"/>
      <c r="I812" s="176">
        <f>ROUND(E812*H812,2)</f>
        <v>0</v>
      </c>
      <c r="J812" s="175"/>
      <c r="K812" s="176">
        <f>ROUND(E812*J812,2)</f>
        <v>0</v>
      </c>
      <c r="L812" s="176">
        <v>21</v>
      </c>
      <c r="M812" s="176">
        <f>G812*(1+L812/100)</f>
        <v>0</v>
      </c>
      <c r="N812" s="176">
        <v>2.7200000000000002E-3</v>
      </c>
      <c r="O812" s="176">
        <f>ROUND(E812*N812,2)</f>
        <v>0.16</v>
      </c>
      <c r="P812" s="176">
        <v>0</v>
      </c>
      <c r="Q812" s="176">
        <f>ROUND(E812*P812,2)</f>
        <v>0</v>
      </c>
      <c r="R812" s="176" t="s">
        <v>785</v>
      </c>
      <c r="S812" s="176" t="s">
        <v>160</v>
      </c>
      <c r="T812" s="177" t="s">
        <v>160</v>
      </c>
      <c r="U812" s="157">
        <v>0.61</v>
      </c>
      <c r="V812" s="157">
        <f>ROUND(E812*U812,2)</f>
        <v>35.86</v>
      </c>
      <c r="W812" s="157"/>
      <c r="X812" s="157" t="s">
        <v>170</v>
      </c>
      <c r="Y812" s="148"/>
      <c r="Z812" s="148"/>
      <c r="AA812" s="148"/>
      <c r="AB812" s="148"/>
      <c r="AC812" s="148"/>
      <c r="AD812" s="148"/>
      <c r="AE812" s="148"/>
      <c r="AF812" s="148"/>
      <c r="AG812" s="148" t="s">
        <v>171</v>
      </c>
      <c r="AH812" s="148"/>
      <c r="AI812" s="148"/>
      <c r="AJ812" s="148"/>
      <c r="AK812" s="148"/>
      <c r="AL812" s="148"/>
      <c r="AM812" s="148"/>
      <c r="AN812" s="148"/>
      <c r="AO812" s="148"/>
      <c r="AP812" s="148"/>
      <c r="AQ812" s="148"/>
      <c r="AR812" s="148"/>
      <c r="AS812" s="148"/>
      <c r="AT812" s="148"/>
      <c r="AU812" s="148"/>
      <c r="AV812" s="148"/>
      <c r="AW812" s="148"/>
      <c r="AX812" s="148"/>
      <c r="AY812" s="148"/>
      <c r="AZ812" s="148"/>
      <c r="BA812" s="148"/>
      <c r="BB812" s="148"/>
      <c r="BC812" s="148"/>
      <c r="BD812" s="148"/>
      <c r="BE812" s="148"/>
      <c r="BF812" s="148"/>
      <c r="BG812" s="148"/>
      <c r="BH812" s="148"/>
    </row>
    <row r="813" spans="1:60" outlineLevel="1" x14ac:dyDescent="0.2">
      <c r="A813" s="155"/>
      <c r="B813" s="156"/>
      <c r="C813" s="255" t="s">
        <v>790</v>
      </c>
      <c r="D813" s="256"/>
      <c r="E813" s="256"/>
      <c r="F813" s="256"/>
      <c r="G813" s="256"/>
      <c r="H813" s="157"/>
      <c r="I813" s="157"/>
      <c r="J813" s="157"/>
      <c r="K813" s="157"/>
      <c r="L813" s="157"/>
      <c r="M813" s="157"/>
      <c r="N813" s="157"/>
      <c r="O813" s="157"/>
      <c r="P813" s="157"/>
      <c r="Q813" s="157"/>
      <c r="R813" s="157"/>
      <c r="S813" s="157"/>
      <c r="T813" s="157"/>
      <c r="U813" s="157"/>
      <c r="V813" s="157"/>
      <c r="W813" s="157"/>
      <c r="X813" s="157"/>
      <c r="Y813" s="148"/>
      <c r="Z813" s="148"/>
      <c r="AA813" s="148"/>
      <c r="AB813" s="148"/>
      <c r="AC813" s="148"/>
      <c r="AD813" s="148"/>
      <c r="AE813" s="148"/>
      <c r="AF813" s="148"/>
      <c r="AG813" s="148" t="s">
        <v>192</v>
      </c>
      <c r="AH813" s="148"/>
      <c r="AI813" s="148"/>
      <c r="AJ813" s="148"/>
      <c r="AK813" s="148"/>
      <c r="AL813" s="148"/>
      <c r="AM813" s="148"/>
      <c r="AN813" s="148"/>
      <c r="AO813" s="148"/>
      <c r="AP813" s="148"/>
      <c r="AQ813" s="148"/>
      <c r="AR813" s="148"/>
      <c r="AS813" s="148"/>
      <c r="AT813" s="148"/>
      <c r="AU813" s="148"/>
      <c r="AV813" s="148"/>
      <c r="AW813" s="148"/>
      <c r="AX813" s="148"/>
      <c r="AY813" s="148"/>
      <c r="AZ813" s="148"/>
      <c r="BA813" s="148"/>
      <c r="BB813" s="148"/>
      <c r="BC813" s="148"/>
      <c r="BD813" s="148"/>
      <c r="BE813" s="148"/>
      <c r="BF813" s="148"/>
      <c r="BG813" s="148"/>
      <c r="BH813" s="148"/>
    </row>
    <row r="814" spans="1:60" outlineLevel="1" x14ac:dyDescent="0.2">
      <c r="A814" s="155"/>
      <c r="B814" s="156"/>
      <c r="C814" s="257" t="s">
        <v>791</v>
      </c>
      <c r="D814" s="258"/>
      <c r="E814" s="258"/>
      <c r="F814" s="258"/>
      <c r="G814" s="258"/>
      <c r="H814" s="157"/>
      <c r="I814" s="157"/>
      <c r="J814" s="157"/>
      <c r="K814" s="157"/>
      <c r="L814" s="157"/>
      <c r="M814" s="157"/>
      <c r="N814" s="157"/>
      <c r="O814" s="157"/>
      <c r="P814" s="157"/>
      <c r="Q814" s="157"/>
      <c r="R814" s="157"/>
      <c r="S814" s="157"/>
      <c r="T814" s="157"/>
      <c r="U814" s="157"/>
      <c r="V814" s="157"/>
      <c r="W814" s="157"/>
      <c r="X814" s="157"/>
      <c r="Y814" s="148"/>
      <c r="Z814" s="148"/>
      <c r="AA814" s="148"/>
      <c r="AB814" s="148"/>
      <c r="AC814" s="148"/>
      <c r="AD814" s="148"/>
      <c r="AE814" s="148"/>
      <c r="AF814" s="148"/>
      <c r="AG814" s="148" t="s">
        <v>180</v>
      </c>
      <c r="AH814" s="148"/>
      <c r="AI814" s="148"/>
      <c r="AJ814" s="148"/>
      <c r="AK814" s="148"/>
      <c r="AL814" s="148"/>
      <c r="AM814" s="148"/>
      <c r="AN814" s="148"/>
      <c r="AO814" s="148"/>
      <c r="AP814" s="148"/>
      <c r="AQ814" s="148"/>
      <c r="AR814" s="148"/>
      <c r="AS814" s="148"/>
      <c r="AT814" s="148"/>
      <c r="AU814" s="148"/>
      <c r="AV814" s="148"/>
      <c r="AW814" s="148"/>
      <c r="AX814" s="148"/>
      <c r="AY814" s="148"/>
      <c r="AZ814" s="148"/>
      <c r="BA814" s="148"/>
      <c r="BB814" s="148"/>
      <c r="BC814" s="148"/>
      <c r="BD814" s="148"/>
      <c r="BE814" s="148"/>
      <c r="BF814" s="148"/>
      <c r="BG814" s="148"/>
      <c r="BH814" s="148"/>
    </row>
    <row r="815" spans="1:60" outlineLevel="1" x14ac:dyDescent="0.2">
      <c r="A815" s="155"/>
      <c r="B815" s="156"/>
      <c r="C815" s="189" t="s">
        <v>186</v>
      </c>
      <c r="D815" s="158"/>
      <c r="E815" s="159"/>
      <c r="F815" s="157"/>
      <c r="G815" s="157"/>
      <c r="H815" s="157"/>
      <c r="I815" s="157"/>
      <c r="J815" s="157"/>
      <c r="K815" s="157"/>
      <c r="L815" s="157"/>
      <c r="M815" s="157"/>
      <c r="N815" s="157"/>
      <c r="O815" s="157"/>
      <c r="P815" s="157"/>
      <c r="Q815" s="157"/>
      <c r="R815" s="157"/>
      <c r="S815" s="157"/>
      <c r="T815" s="157"/>
      <c r="U815" s="157"/>
      <c r="V815" s="157"/>
      <c r="W815" s="157"/>
      <c r="X815" s="157"/>
      <c r="Y815" s="148"/>
      <c r="Z815" s="148"/>
      <c r="AA815" s="148"/>
      <c r="AB815" s="148"/>
      <c r="AC815" s="148"/>
      <c r="AD815" s="148"/>
      <c r="AE815" s="148"/>
      <c r="AF815" s="148"/>
      <c r="AG815" s="148" t="s">
        <v>164</v>
      </c>
      <c r="AH815" s="148">
        <v>0</v>
      </c>
      <c r="AI815" s="148"/>
      <c r="AJ815" s="148"/>
      <c r="AK815" s="148"/>
      <c r="AL815" s="148"/>
      <c r="AM815" s="148"/>
      <c r="AN815" s="148"/>
      <c r="AO815" s="148"/>
      <c r="AP815" s="148"/>
      <c r="AQ815" s="148"/>
      <c r="AR815" s="148"/>
      <c r="AS815" s="148"/>
      <c r="AT815" s="148"/>
      <c r="AU815" s="148"/>
      <c r="AV815" s="148"/>
      <c r="AW815" s="148"/>
      <c r="AX815" s="148"/>
      <c r="AY815" s="148"/>
      <c r="AZ815" s="148"/>
      <c r="BA815" s="148"/>
      <c r="BB815" s="148"/>
      <c r="BC815" s="148"/>
      <c r="BD815" s="148"/>
      <c r="BE815" s="148"/>
      <c r="BF815" s="148"/>
      <c r="BG815" s="148"/>
      <c r="BH815" s="148"/>
    </row>
    <row r="816" spans="1:60" outlineLevel="1" x14ac:dyDescent="0.2">
      <c r="A816" s="155"/>
      <c r="B816" s="156"/>
      <c r="C816" s="189" t="s">
        <v>193</v>
      </c>
      <c r="D816" s="158"/>
      <c r="E816" s="159"/>
      <c r="F816" s="157"/>
      <c r="G816" s="157"/>
      <c r="H816" s="157"/>
      <c r="I816" s="157"/>
      <c r="J816" s="157"/>
      <c r="K816" s="157"/>
      <c r="L816" s="157"/>
      <c r="M816" s="157"/>
      <c r="N816" s="157"/>
      <c r="O816" s="157"/>
      <c r="P816" s="157"/>
      <c r="Q816" s="157"/>
      <c r="R816" s="157"/>
      <c r="S816" s="157"/>
      <c r="T816" s="157"/>
      <c r="U816" s="157"/>
      <c r="V816" s="157"/>
      <c r="W816" s="157"/>
      <c r="X816" s="157"/>
      <c r="Y816" s="148"/>
      <c r="Z816" s="148"/>
      <c r="AA816" s="148"/>
      <c r="AB816" s="148"/>
      <c r="AC816" s="148"/>
      <c r="AD816" s="148"/>
      <c r="AE816" s="148"/>
      <c r="AF816" s="148"/>
      <c r="AG816" s="148" t="s">
        <v>164</v>
      </c>
      <c r="AH816" s="148">
        <v>0</v>
      </c>
      <c r="AI816" s="148"/>
      <c r="AJ816" s="148"/>
      <c r="AK816" s="148"/>
      <c r="AL816" s="148"/>
      <c r="AM816" s="148"/>
      <c r="AN816" s="148"/>
      <c r="AO816" s="148"/>
      <c r="AP816" s="148"/>
      <c r="AQ816" s="148"/>
      <c r="AR816" s="148"/>
      <c r="AS816" s="148"/>
      <c r="AT816" s="148"/>
      <c r="AU816" s="148"/>
      <c r="AV816" s="148"/>
      <c r="AW816" s="148"/>
      <c r="AX816" s="148"/>
      <c r="AY816" s="148"/>
      <c r="AZ816" s="148"/>
      <c r="BA816" s="148"/>
      <c r="BB816" s="148"/>
      <c r="BC816" s="148"/>
      <c r="BD816" s="148"/>
      <c r="BE816" s="148"/>
      <c r="BF816" s="148"/>
      <c r="BG816" s="148"/>
      <c r="BH816" s="148"/>
    </row>
    <row r="817" spans="1:60" outlineLevel="1" x14ac:dyDescent="0.2">
      <c r="A817" s="155"/>
      <c r="B817" s="156"/>
      <c r="C817" s="189" t="s">
        <v>194</v>
      </c>
      <c r="D817" s="158"/>
      <c r="E817" s="159"/>
      <c r="F817" s="157"/>
      <c r="G817" s="157"/>
      <c r="H817" s="157"/>
      <c r="I817" s="157"/>
      <c r="J817" s="157"/>
      <c r="K817" s="157"/>
      <c r="L817" s="157"/>
      <c r="M817" s="157"/>
      <c r="N817" s="157"/>
      <c r="O817" s="157"/>
      <c r="P817" s="157"/>
      <c r="Q817" s="157"/>
      <c r="R817" s="157"/>
      <c r="S817" s="157"/>
      <c r="T817" s="157"/>
      <c r="U817" s="157"/>
      <c r="V817" s="157"/>
      <c r="W817" s="157"/>
      <c r="X817" s="157"/>
      <c r="Y817" s="148"/>
      <c r="Z817" s="148"/>
      <c r="AA817" s="148"/>
      <c r="AB817" s="148"/>
      <c r="AC817" s="148"/>
      <c r="AD817" s="148"/>
      <c r="AE817" s="148"/>
      <c r="AF817" s="148"/>
      <c r="AG817" s="148" t="s">
        <v>164</v>
      </c>
      <c r="AH817" s="148">
        <v>0</v>
      </c>
      <c r="AI817" s="148"/>
      <c r="AJ817" s="148"/>
      <c r="AK817" s="148"/>
      <c r="AL817" s="148"/>
      <c r="AM817" s="148"/>
      <c r="AN817" s="148"/>
      <c r="AO817" s="148"/>
      <c r="AP817" s="148"/>
      <c r="AQ817" s="148"/>
      <c r="AR817" s="148"/>
      <c r="AS817" s="148"/>
      <c r="AT817" s="148"/>
      <c r="AU817" s="148"/>
      <c r="AV817" s="148"/>
      <c r="AW817" s="148"/>
      <c r="AX817" s="148"/>
      <c r="AY817" s="148"/>
      <c r="AZ817" s="148"/>
      <c r="BA817" s="148"/>
      <c r="BB817" s="148"/>
      <c r="BC817" s="148"/>
      <c r="BD817" s="148"/>
      <c r="BE817" s="148"/>
      <c r="BF817" s="148"/>
      <c r="BG817" s="148"/>
      <c r="BH817" s="148"/>
    </row>
    <row r="818" spans="1:60" outlineLevel="1" x14ac:dyDescent="0.2">
      <c r="A818" s="155"/>
      <c r="B818" s="156"/>
      <c r="C818" s="189" t="s">
        <v>195</v>
      </c>
      <c r="D818" s="158"/>
      <c r="E818" s="159"/>
      <c r="F818" s="157"/>
      <c r="G818" s="157"/>
      <c r="H818" s="157"/>
      <c r="I818" s="157"/>
      <c r="J818" s="157"/>
      <c r="K818" s="157"/>
      <c r="L818" s="157"/>
      <c r="M818" s="157"/>
      <c r="N818" s="157"/>
      <c r="O818" s="157"/>
      <c r="P818" s="157"/>
      <c r="Q818" s="157"/>
      <c r="R818" s="157"/>
      <c r="S818" s="157"/>
      <c r="T818" s="157"/>
      <c r="U818" s="157"/>
      <c r="V818" s="157"/>
      <c r="W818" s="157"/>
      <c r="X818" s="157"/>
      <c r="Y818" s="148"/>
      <c r="Z818" s="148"/>
      <c r="AA818" s="148"/>
      <c r="AB818" s="148"/>
      <c r="AC818" s="148"/>
      <c r="AD818" s="148"/>
      <c r="AE818" s="148"/>
      <c r="AF818" s="148"/>
      <c r="AG818" s="148" t="s">
        <v>164</v>
      </c>
      <c r="AH818" s="148">
        <v>0</v>
      </c>
      <c r="AI818" s="148"/>
      <c r="AJ818" s="148"/>
      <c r="AK818" s="148"/>
      <c r="AL818" s="148"/>
      <c r="AM818" s="148"/>
      <c r="AN818" s="148"/>
      <c r="AO818" s="148"/>
      <c r="AP818" s="148"/>
      <c r="AQ818" s="148"/>
      <c r="AR818" s="148"/>
      <c r="AS818" s="148"/>
      <c r="AT818" s="148"/>
      <c r="AU818" s="148"/>
      <c r="AV818" s="148"/>
      <c r="AW818" s="148"/>
      <c r="AX818" s="148"/>
      <c r="AY818" s="148"/>
      <c r="AZ818" s="148"/>
      <c r="BA818" s="148"/>
      <c r="BB818" s="148"/>
      <c r="BC818" s="148"/>
      <c r="BD818" s="148"/>
      <c r="BE818" s="148"/>
      <c r="BF818" s="148"/>
      <c r="BG818" s="148"/>
      <c r="BH818" s="148"/>
    </row>
    <row r="819" spans="1:60" outlineLevel="1" x14ac:dyDescent="0.2">
      <c r="A819" s="155"/>
      <c r="B819" s="156"/>
      <c r="C819" s="189" t="s">
        <v>172</v>
      </c>
      <c r="D819" s="158"/>
      <c r="E819" s="159"/>
      <c r="F819" s="157"/>
      <c r="G819" s="157"/>
      <c r="H819" s="157"/>
      <c r="I819" s="157"/>
      <c r="J819" s="157"/>
      <c r="K819" s="157"/>
      <c r="L819" s="157"/>
      <c r="M819" s="157"/>
      <c r="N819" s="157"/>
      <c r="O819" s="157"/>
      <c r="P819" s="157"/>
      <c r="Q819" s="157"/>
      <c r="R819" s="157"/>
      <c r="S819" s="157"/>
      <c r="T819" s="157"/>
      <c r="U819" s="157"/>
      <c r="V819" s="157"/>
      <c r="W819" s="157"/>
      <c r="X819" s="157"/>
      <c r="Y819" s="148"/>
      <c r="Z819" s="148"/>
      <c r="AA819" s="148"/>
      <c r="AB819" s="148"/>
      <c r="AC819" s="148"/>
      <c r="AD819" s="148"/>
      <c r="AE819" s="148"/>
      <c r="AF819" s="148"/>
      <c r="AG819" s="148" t="s">
        <v>164</v>
      </c>
      <c r="AH819" s="148">
        <v>0</v>
      </c>
      <c r="AI819" s="148"/>
      <c r="AJ819" s="148"/>
      <c r="AK819" s="148"/>
      <c r="AL819" s="148"/>
      <c r="AM819" s="148"/>
      <c r="AN819" s="148"/>
      <c r="AO819" s="148"/>
      <c r="AP819" s="148"/>
      <c r="AQ819" s="148"/>
      <c r="AR819" s="148"/>
      <c r="AS819" s="148"/>
      <c r="AT819" s="148"/>
      <c r="AU819" s="148"/>
      <c r="AV819" s="148"/>
      <c r="AW819" s="148"/>
      <c r="AX819" s="148"/>
      <c r="AY819" s="148"/>
      <c r="AZ819" s="148"/>
      <c r="BA819" s="148"/>
      <c r="BB819" s="148"/>
      <c r="BC819" s="148"/>
      <c r="BD819" s="148"/>
      <c r="BE819" s="148"/>
      <c r="BF819" s="148"/>
      <c r="BG819" s="148"/>
      <c r="BH819" s="148"/>
    </row>
    <row r="820" spans="1:60" outlineLevel="1" x14ac:dyDescent="0.2">
      <c r="A820" s="155"/>
      <c r="B820" s="156"/>
      <c r="C820" s="189" t="s">
        <v>196</v>
      </c>
      <c r="D820" s="158"/>
      <c r="E820" s="159"/>
      <c r="F820" s="157"/>
      <c r="G820" s="157"/>
      <c r="H820" s="157"/>
      <c r="I820" s="157"/>
      <c r="J820" s="157"/>
      <c r="K820" s="157"/>
      <c r="L820" s="157"/>
      <c r="M820" s="157"/>
      <c r="N820" s="157"/>
      <c r="O820" s="157"/>
      <c r="P820" s="157"/>
      <c r="Q820" s="157"/>
      <c r="R820" s="157"/>
      <c r="S820" s="157"/>
      <c r="T820" s="157"/>
      <c r="U820" s="157"/>
      <c r="V820" s="157"/>
      <c r="W820" s="157"/>
      <c r="X820" s="157"/>
      <c r="Y820" s="148"/>
      <c r="Z820" s="148"/>
      <c r="AA820" s="148"/>
      <c r="AB820" s="148"/>
      <c r="AC820" s="148"/>
      <c r="AD820" s="148"/>
      <c r="AE820" s="148"/>
      <c r="AF820" s="148"/>
      <c r="AG820" s="148" t="s">
        <v>164</v>
      </c>
      <c r="AH820" s="148">
        <v>0</v>
      </c>
      <c r="AI820" s="148"/>
      <c r="AJ820" s="148"/>
      <c r="AK820" s="148"/>
      <c r="AL820" s="148"/>
      <c r="AM820" s="148"/>
      <c r="AN820" s="148"/>
      <c r="AO820" s="148"/>
      <c r="AP820" s="148"/>
      <c r="AQ820" s="148"/>
      <c r="AR820" s="148"/>
      <c r="AS820" s="148"/>
      <c r="AT820" s="148"/>
      <c r="AU820" s="148"/>
      <c r="AV820" s="148"/>
      <c r="AW820" s="148"/>
      <c r="AX820" s="148"/>
      <c r="AY820" s="148"/>
      <c r="AZ820" s="148"/>
      <c r="BA820" s="148"/>
      <c r="BB820" s="148"/>
      <c r="BC820" s="148"/>
      <c r="BD820" s="148"/>
      <c r="BE820" s="148"/>
      <c r="BF820" s="148"/>
      <c r="BG820" s="148"/>
      <c r="BH820" s="148"/>
    </row>
    <row r="821" spans="1:60" outlineLevel="1" x14ac:dyDescent="0.2">
      <c r="A821" s="155"/>
      <c r="B821" s="156"/>
      <c r="C821" s="189" t="s">
        <v>197</v>
      </c>
      <c r="D821" s="158"/>
      <c r="E821" s="159"/>
      <c r="F821" s="157"/>
      <c r="G821" s="157"/>
      <c r="H821" s="157"/>
      <c r="I821" s="157"/>
      <c r="J821" s="157"/>
      <c r="K821" s="157"/>
      <c r="L821" s="157"/>
      <c r="M821" s="157"/>
      <c r="N821" s="157"/>
      <c r="O821" s="157"/>
      <c r="P821" s="157"/>
      <c r="Q821" s="157"/>
      <c r="R821" s="157"/>
      <c r="S821" s="157"/>
      <c r="T821" s="157"/>
      <c r="U821" s="157"/>
      <c r="V821" s="157"/>
      <c r="W821" s="157"/>
      <c r="X821" s="157"/>
      <c r="Y821" s="148"/>
      <c r="Z821" s="148"/>
      <c r="AA821" s="148"/>
      <c r="AB821" s="148"/>
      <c r="AC821" s="148"/>
      <c r="AD821" s="148"/>
      <c r="AE821" s="148"/>
      <c r="AF821" s="148"/>
      <c r="AG821" s="148" t="s">
        <v>164</v>
      </c>
      <c r="AH821" s="148">
        <v>0</v>
      </c>
      <c r="AI821" s="148"/>
      <c r="AJ821" s="148"/>
      <c r="AK821" s="148"/>
      <c r="AL821" s="148"/>
      <c r="AM821" s="148"/>
      <c r="AN821" s="148"/>
      <c r="AO821" s="148"/>
      <c r="AP821" s="148"/>
      <c r="AQ821" s="148"/>
      <c r="AR821" s="148"/>
      <c r="AS821" s="148"/>
      <c r="AT821" s="148"/>
      <c r="AU821" s="148"/>
      <c r="AV821" s="148"/>
      <c r="AW821" s="148"/>
      <c r="AX821" s="148"/>
      <c r="AY821" s="148"/>
      <c r="AZ821" s="148"/>
      <c r="BA821" s="148"/>
      <c r="BB821" s="148"/>
      <c r="BC821" s="148"/>
      <c r="BD821" s="148"/>
      <c r="BE821" s="148"/>
      <c r="BF821" s="148"/>
      <c r="BG821" s="148"/>
      <c r="BH821" s="148"/>
    </row>
    <row r="822" spans="1:60" outlineLevel="1" x14ac:dyDescent="0.2">
      <c r="A822" s="155"/>
      <c r="B822" s="156"/>
      <c r="C822" s="189" t="s">
        <v>198</v>
      </c>
      <c r="D822" s="158"/>
      <c r="E822" s="159"/>
      <c r="F822" s="157"/>
      <c r="G822" s="157"/>
      <c r="H822" s="157"/>
      <c r="I822" s="157"/>
      <c r="J822" s="157"/>
      <c r="K822" s="157"/>
      <c r="L822" s="157"/>
      <c r="M822" s="157"/>
      <c r="N822" s="157"/>
      <c r="O822" s="157"/>
      <c r="P822" s="157"/>
      <c r="Q822" s="157"/>
      <c r="R822" s="157"/>
      <c r="S822" s="157"/>
      <c r="T822" s="157"/>
      <c r="U822" s="157"/>
      <c r="V822" s="157"/>
      <c r="W822" s="157"/>
      <c r="X822" s="157"/>
      <c r="Y822" s="148"/>
      <c r="Z822" s="148"/>
      <c r="AA822" s="148"/>
      <c r="AB822" s="148"/>
      <c r="AC822" s="148"/>
      <c r="AD822" s="148"/>
      <c r="AE822" s="148"/>
      <c r="AF822" s="148"/>
      <c r="AG822" s="148" t="s">
        <v>164</v>
      </c>
      <c r="AH822" s="148">
        <v>0</v>
      </c>
      <c r="AI822" s="148"/>
      <c r="AJ822" s="148"/>
      <c r="AK822" s="148"/>
      <c r="AL822" s="148"/>
      <c r="AM822" s="148"/>
      <c r="AN822" s="148"/>
      <c r="AO822" s="148"/>
      <c r="AP822" s="148"/>
      <c r="AQ822" s="148"/>
      <c r="AR822" s="148"/>
      <c r="AS822" s="148"/>
      <c r="AT822" s="148"/>
      <c r="AU822" s="148"/>
      <c r="AV822" s="148"/>
      <c r="AW822" s="148"/>
      <c r="AX822" s="148"/>
      <c r="AY822" s="148"/>
      <c r="AZ822" s="148"/>
      <c r="BA822" s="148"/>
      <c r="BB822" s="148"/>
      <c r="BC822" s="148"/>
      <c r="BD822" s="148"/>
      <c r="BE822" s="148"/>
      <c r="BF822" s="148"/>
      <c r="BG822" s="148"/>
      <c r="BH822" s="148"/>
    </row>
    <row r="823" spans="1:60" outlineLevel="1" x14ac:dyDescent="0.2">
      <c r="A823" s="155"/>
      <c r="B823" s="156"/>
      <c r="C823" s="189" t="s">
        <v>199</v>
      </c>
      <c r="D823" s="158"/>
      <c r="E823" s="159"/>
      <c r="F823" s="157"/>
      <c r="G823" s="157"/>
      <c r="H823" s="157"/>
      <c r="I823" s="157"/>
      <c r="J823" s="157"/>
      <c r="K823" s="157"/>
      <c r="L823" s="157"/>
      <c r="M823" s="157"/>
      <c r="N823" s="157"/>
      <c r="O823" s="157"/>
      <c r="P823" s="157"/>
      <c r="Q823" s="157"/>
      <c r="R823" s="157"/>
      <c r="S823" s="157"/>
      <c r="T823" s="157"/>
      <c r="U823" s="157"/>
      <c r="V823" s="157"/>
      <c r="W823" s="157"/>
      <c r="X823" s="157"/>
      <c r="Y823" s="148"/>
      <c r="Z823" s="148"/>
      <c r="AA823" s="148"/>
      <c r="AB823" s="148"/>
      <c r="AC823" s="148"/>
      <c r="AD823" s="148"/>
      <c r="AE823" s="148"/>
      <c r="AF823" s="148"/>
      <c r="AG823" s="148" t="s">
        <v>164</v>
      </c>
      <c r="AH823" s="148">
        <v>0</v>
      </c>
      <c r="AI823" s="148"/>
      <c r="AJ823" s="148"/>
      <c r="AK823" s="148"/>
      <c r="AL823" s="148"/>
      <c r="AM823" s="148"/>
      <c r="AN823" s="148"/>
      <c r="AO823" s="148"/>
      <c r="AP823" s="148"/>
      <c r="AQ823" s="148"/>
      <c r="AR823" s="148"/>
      <c r="AS823" s="148"/>
      <c r="AT823" s="148"/>
      <c r="AU823" s="148"/>
      <c r="AV823" s="148"/>
      <c r="AW823" s="148"/>
      <c r="AX823" s="148"/>
      <c r="AY823" s="148"/>
      <c r="AZ823" s="148"/>
      <c r="BA823" s="148"/>
      <c r="BB823" s="148"/>
      <c r="BC823" s="148"/>
      <c r="BD823" s="148"/>
      <c r="BE823" s="148"/>
      <c r="BF823" s="148"/>
      <c r="BG823" s="148"/>
      <c r="BH823" s="148"/>
    </row>
    <row r="824" spans="1:60" ht="22.5" outlineLevel="1" x14ac:dyDescent="0.2">
      <c r="A824" s="155"/>
      <c r="B824" s="156"/>
      <c r="C824" s="189" t="s">
        <v>212</v>
      </c>
      <c r="D824" s="158"/>
      <c r="E824" s="159"/>
      <c r="F824" s="157"/>
      <c r="G824" s="157"/>
      <c r="H824" s="157"/>
      <c r="I824" s="157"/>
      <c r="J824" s="157"/>
      <c r="K824" s="157"/>
      <c r="L824" s="157"/>
      <c r="M824" s="157"/>
      <c r="N824" s="157"/>
      <c r="O824" s="157"/>
      <c r="P824" s="157"/>
      <c r="Q824" s="157"/>
      <c r="R824" s="157"/>
      <c r="S824" s="157"/>
      <c r="T824" s="157"/>
      <c r="U824" s="157"/>
      <c r="V824" s="157"/>
      <c r="W824" s="157"/>
      <c r="X824" s="157"/>
      <c r="Y824" s="148"/>
      <c r="Z824" s="148"/>
      <c r="AA824" s="148"/>
      <c r="AB824" s="148"/>
      <c r="AC824" s="148"/>
      <c r="AD824" s="148"/>
      <c r="AE824" s="148"/>
      <c r="AF824" s="148"/>
      <c r="AG824" s="148" t="s">
        <v>164</v>
      </c>
      <c r="AH824" s="148">
        <v>0</v>
      </c>
      <c r="AI824" s="148"/>
      <c r="AJ824" s="148"/>
      <c r="AK824" s="148"/>
      <c r="AL824" s="148"/>
      <c r="AM824" s="148"/>
      <c r="AN824" s="148"/>
      <c r="AO824" s="148"/>
      <c r="AP824" s="148"/>
      <c r="AQ824" s="148"/>
      <c r="AR824" s="148"/>
      <c r="AS824" s="148"/>
      <c r="AT824" s="148"/>
      <c r="AU824" s="148"/>
      <c r="AV824" s="148"/>
      <c r="AW824" s="148"/>
      <c r="AX824" s="148"/>
      <c r="AY824" s="148"/>
      <c r="AZ824" s="148"/>
      <c r="BA824" s="148"/>
      <c r="BB824" s="148"/>
      <c r="BC824" s="148"/>
      <c r="BD824" s="148"/>
      <c r="BE824" s="148"/>
      <c r="BF824" s="148"/>
      <c r="BG824" s="148"/>
      <c r="BH824" s="148"/>
    </row>
    <row r="825" spans="1:60" outlineLevel="1" x14ac:dyDescent="0.2">
      <c r="A825" s="155"/>
      <c r="B825" s="156"/>
      <c r="C825" s="189" t="s">
        <v>792</v>
      </c>
      <c r="D825" s="158"/>
      <c r="E825" s="159"/>
      <c r="F825" s="157"/>
      <c r="G825" s="157"/>
      <c r="H825" s="157"/>
      <c r="I825" s="157"/>
      <c r="J825" s="157"/>
      <c r="K825" s="157"/>
      <c r="L825" s="157"/>
      <c r="M825" s="157"/>
      <c r="N825" s="157"/>
      <c r="O825" s="157"/>
      <c r="P825" s="157"/>
      <c r="Q825" s="157"/>
      <c r="R825" s="157"/>
      <c r="S825" s="157"/>
      <c r="T825" s="157"/>
      <c r="U825" s="157"/>
      <c r="V825" s="157"/>
      <c r="W825" s="157"/>
      <c r="X825" s="157"/>
      <c r="Y825" s="148"/>
      <c r="Z825" s="148"/>
      <c r="AA825" s="148"/>
      <c r="AB825" s="148"/>
      <c r="AC825" s="148"/>
      <c r="AD825" s="148"/>
      <c r="AE825" s="148"/>
      <c r="AF825" s="148"/>
      <c r="AG825" s="148" t="s">
        <v>164</v>
      </c>
      <c r="AH825" s="148">
        <v>0</v>
      </c>
      <c r="AI825" s="148"/>
      <c r="AJ825" s="148"/>
      <c r="AK825" s="148"/>
      <c r="AL825" s="148"/>
      <c r="AM825" s="148"/>
      <c r="AN825" s="148"/>
      <c r="AO825" s="148"/>
      <c r="AP825" s="148"/>
      <c r="AQ825" s="148"/>
      <c r="AR825" s="148"/>
      <c r="AS825" s="148"/>
      <c r="AT825" s="148"/>
      <c r="AU825" s="148"/>
      <c r="AV825" s="148"/>
      <c r="AW825" s="148"/>
      <c r="AX825" s="148"/>
      <c r="AY825" s="148"/>
      <c r="AZ825" s="148"/>
      <c r="BA825" s="148"/>
      <c r="BB825" s="148"/>
      <c r="BC825" s="148"/>
      <c r="BD825" s="148"/>
      <c r="BE825" s="148"/>
      <c r="BF825" s="148"/>
      <c r="BG825" s="148"/>
      <c r="BH825" s="148"/>
    </row>
    <row r="826" spans="1:60" outlineLevel="1" x14ac:dyDescent="0.2">
      <c r="A826" s="155"/>
      <c r="B826" s="156"/>
      <c r="C826" s="189" t="s">
        <v>746</v>
      </c>
      <c r="D826" s="158"/>
      <c r="E826" s="159">
        <v>22.945</v>
      </c>
      <c r="F826" s="157"/>
      <c r="G826" s="157"/>
      <c r="H826" s="157"/>
      <c r="I826" s="157"/>
      <c r="J826" s="157"/>
      <c r="K826" s="157"/>
      <c r="L826" s="157"/>
      <c r="M826" s="157"/>
      <c r="N826" s="157"/>
      <c r="O826" s="157"/>
      <c r="P826" s="157"/>
      <c r="Q826" s="157"/>
      <c r="R826" s="157"/>
      <c r="S826" s="157"/>
      <c r="T826" s="157"/>
      <c r="U826" s="157"/>
      <c r="V826" s="157"/>
      <c r="W826" s="157"/>
      <c r="X826" s="157"/>
      <c r="Y826" s="148"/>
      <c r="Z826" s="148"/>
      <c r="AA826" s="148"/>
      <c r="AB826" s="148"/>
      <c r="AC826" s="148"/>
      <c r="AD826" s="148"/>
      <c r="AE826" s="148"/>
      <c r="AF826" s="148"/>
      <c r="AG826" s="148" t="s">
        <v>164</v>
      </c>
      <c r="AH826" s="148">
        <v>0</v>
      </c>
      <c r="AI826" s="148"/>
      <c r="AJ826" s="148"/>
      <c r="AK826" s="148"/>
      <c r="AL826" s="148"/>
      <c r="AM826" s="148"/>
      <c r="AN826" s="148"/>
      <c r="AO826" s="148"/>
      <c r="AP826" s="148"/>
      <c r="AQ826" s="148"/>
      <c r="AR826" s="148"/>
      <c r="AS826" s="148"/>
      <c r="AT826" s="148"/>
      <c r="AU826" s="148"/>
      <c r="AV826" s="148"/>
      <c r="AW826" s="148"/>
      <c r="AX826" s="148"/>
      <c r="AY826" s="148"/>
      <c r="AZ826" s="148"/>
      <c r="BA826" s="148"/>
      <c r="BB826" s="148"/>
      <c r="BC826" s="148"/>
      <c r="BD826" s="148"/>
      <c r="BE826" s="148"/>
      <c r="BF826" s="148"/>
      <c r="BG826" s="148"/>
      <c r="BH826" s="148"/>
    </row>
    <row r="827" spans="1:60" outlineLevel="1" x14ac:dyDescent="0.2">
      <c r="A827" s="155"/>
      <c r="B827" s="156"/>
      <c r="C827" s="191" t="s">
        <v>237</v>
      </c>
      <c r="D827" s="160"/>
      <c r="E827" s="161">
        <v>22.945</v>
      </c>
      <c r="F827" s="157"/>
      <c r="G827" s="157"/>
      <c r="H827" s="157"/>
      <c r="I827" s="157"/>
      <c r="J827" s="157"/>
      <c r="K827" s="157"/>
      <c r="L827" s="157"/>
      <c r="M827" s="157"/>
      <c r="N827" s="157"/>
      <c r="O827" s="157"/>
      <c r="P827" s="157"/>
      <c r="Q827" s="157"/>
      <c r="R827" s="157"/>
      <c r="S827" s="157"/>
      <c r="T827" s="157"/>
      <c r="U827" s="157"/>
      <c r="V827" s="157"/>
      <c r="W827" s="157"/>
      <c r="X827" s="157"/>
      <c r="Y827" s="148"/>
      <c r="Z827" s="148"/>
      <c r="AA827" s="148"/>
      <c r="AB827" s="148"/>
      <c r="AC827" s="148"/>
      <c r="AD827" s="148"/>
      <c r="AE827" s="148"/>
      <c r="AF827" s="148"/>
      <c r="AG827" s="148" t="s">
        <v>164</v>
      </c>
      <c r="AH827" s="148">
        <v>1</v>
      </c>
      <c r="AI827" s="148"/>
      <c r="AJ827" s="148"/>
      <c r="AK827" s="148"/>
      <c r="AL827" s="148"/>
      <c r="AM827" s="148"/>
      <c r="AN827" s="148"/>
      <c r="AO827" s="148"/>
      <c r="AP827" s="148"/>
      <c r="AQ827" s="148"/>
      <c r="AR827" s="148"/>
      <c r="AS827" s="148"/>
      <c r="AT827" s="148"/>
      <c r="AU827" s="148"/>
      <c r="AV827" s="148"/>
      <c r="AW827" s="148"/>
      <c r="AX827" s="148"/>
      <c r="AY827" s="148"/>
      <c r="AZ827" s="148"/>
      <c r="BA827" s="148"/>
      <c r="BB827" s="148"/>
      <c r="BC827" s="148"/>
      <c r="BD827" s="148"/>
      <c r="BE827" s="148"/>
      <c r="BF827" s="148"/>
      <c r="BG827" s="148"/>
      <c r="BH827" s="148"/>
    </row>
    <row r="828" spans="1:60" ht="22.5" outlineLevel="1" x14ac:dyDescent="0.2">
      <c r="A828" s="155"/>
      <c r="B828" s="156"/>
      <c r="C828" s="189" t="s">
        <v>709</v>
      </c>
      <c r="D828" s="158"/>
      <c r="E828" s="159"/>
      <c r="F828" s="157"/>
      <c r="G828" s="157"/>
      <c r="H828" s="157"/>
      <c r="I828" s="157"/>
      <c r="J828" s="157"/>
      <c r="K828" s="157"/>
      <c r="L828" s="157"/>
      <c r="M828" s="157"/>
      <c r="N828" s="157"/>
      <c r="O828" s="157"/>
      <c r="P828" s="157"/>
      <c r="Q828" s="157"/>
      <c r="R828" s="157"/>
      <c r="S828" s="157"/>
      <c r="T828" s="157"/>
      <c r="U828" s="157"/>
      <c r="V828" s="157"/>
      <c r="W828" s="157"/>
      <c r="X828" s="157"/>
      <c r="Y828" s="148"/>
      <c r="Z828" s="148"/>
      <c r="AA828" s="148"/>
      <c r="AB828" s="148"/>
      <c r="AC828" s="148"/>
      <c r="AD828" s="148"/>
      <c r="AE828" s="148"/>
      <c r="AF828" s="148"/>
      <c r="AG828" s="148" t="s">
        <v>164</v>
      </c>
      <c r="AH828" s="148">
        <v>0</v>
      </c>
      <c r="AI828" s="148"/>
      <c r="AJ828" s="148"/>
      <c r="AK828" s="148"/>
      <c r="AL828" s="148"/>
      <c r="AM828" s="148"/>
      <c r="AN828" s="148"/>
      <c r="AO828" s="148"/>
      <c r="AP828" s="148"/>
      <c r="AQ828" s="148"/>
      <c r="AR828" s="148"/>
      <c r="AS828" s="148"/>
      <c r="AT828" s="148"/>
      <c r="AU828" s="148"/>
      <c r="AV828" s="148"/>
      <c r="AW828" s="148"/>
      <c r="AX828" s="148"/>
      <c r="AY828" s="148"/>
      <c r="AZ828" s="148"/>
      <c r="BA828" s="148"/>
      <c r="BB828" s="148"/>
      <c r="BC828" s="148"/>
      <c r="BD828" s="148"/>
      <c r="BE828" s="148"/>
      <c r="BF828" s="148"/>
      <c r="BG828" s="148"/>
      <c r="BH828" s="148"/>
    </row>
    <row r="829" spans="1:60" outlineLevel="1" x14ac:dyDescent="0.2">
      <c r="A829" s="155"/>
      <c r="B829" s="156"/>
      <c r="C829" s="189" t="s">
        <v>792</v>
      </c>
      <c r="D829" s="158"/>
      <c r="E829" s="159"/>
      <c r="F829" s="157"/>
      <c r="G829" s="157"/>
      <c r="H829" s="157"/>
      <c r="I829" s="157"/>
      <c r="J829" s="157"/>
      <c r="K829" s="157"/>
      <c r="L829" s="157"/>
      <c r="M829" s="157"/>
      <c r="N829" s="157"/>
      <c r="O829" s="157"/>
      <c r="P829" s="157"/>
      <c r="Q829" s="157"/>
      <c r="R829" s="157"/>
      <c r="S829" s="157"/>
      <c r="T829" s="157"/>
      <c r="U829" s="157"/>
      <c r="V829" s="157"/>
      <c r="W829" s="157"/>
      <c r="X829" s="157"/>
      <c r="Y829" s="148"/>
      <c r="Z829" s="148"/>
      <c r="AA829" s="148"/>
      <c r="AB829" s="148"/>
      <c r="AC829" s="148"/>
      <c r="AD829" s="148"/>
      <c r="AE829" s="148"/>
      <c r="AF829" s="148"/>
      <c r="AG829" s="148" t="s">
        <v>164</v>
      </c>
      <c r="AH829" s="148">
        <v>0</v>
      </c>
      <c r="AI829" s="148"/>
      <c r="AJ829" s="148"/>
      <c r="AK829" s="148"/>
      <c r="AL829" s="148"/>
      <c r="AM829" s="148"/>
      <c r="AN829" s="148"/>
      <c r="AO829" s="148"/>
      <c r="AP829" s="148"/>
      <c r="AQ829" s="148"/>
      <c r="AR829" s="148"/>
      <c r="AS829" s="148"/>
      <c r="AT829" s="148"/>
      <c r="AU829" s="148"/>
      <c r="AV829" s="148"/>
      <c r="AW829" s="148"/>
      <c r="AX829" s="148"/>
      <c r="AY829" s="148"/>
      <c r="AZ829" s="148"/>
      <c r="BA829" s="148"/>
      <c r="BB829" s="148"/>
      <c r="BC829" s="148"/>
      <c r="BD829" s="148"/>
      <c r="BE829" s="148"/>
      <c r="BF829" s="148"/>
      <c r="BG829" s="148"/>
      <c r="BH829" s="148"/>
    </row>
    <row r="830" spans="1:60" outlineLevel="1" x14ac:dyDescent="0.2">
      <c r="A830" s="155"/>
      <c r="B830" s="156"/>
      <c r="C830" s="189" t="s">
        <v>747</v>
      </c>
      <c r="D830" s="158"/>
      <c r="E830" s="159">
        <v>35.840000000000003</v>
      </c>
      <c r="F830" s="157"/>
      <c r="G830" s="157"/>
      <c r="H830" s="157"/>
      <c r="I830" s="157"/>
      <c r="J830" s="157"/>
      <c r="K830" s="157"/>
      <c r="L830" s="157"/>
      <c r="M830" s="157"/>
      <c r="N830" s="157"/>
      <c r="O830" s="157"/>
      <c r="P830" s="157"/>
      <c r="Q830" s="157"/>
      <c r="R830" s="157"/>
      <c r="S830" s="157"/>
      <c r="T830" s="157"/>
      <c r="U830" s="157"/>
      <c r="V830" s="157"/>
      <c r="W830" s="157"/>
      <c r="X830" s="157"/>
      <c r="Y830" s="148"/>
      <c r="Z830" s="148"/>
      <c r="AA830" s="148"/>
      <c r="AB830" s="148"/>
      <c r="AC830" s="148"/>
      <c r="AD830" s="148"/>
      <c r="AE830" s="148"/>
      <c r="AF830" s="148"/>
      <c r="AG830" s="148" t="s">
        <v>164</v>
      </c>
      <c r="AH830" s="148">
        <v>0</v>
      </c>
      <c r="AI830" s="148"/>
      <c r="AJ830" s="148"/>
      <c r="AK830" s="148"/>
      <c r="AL830" s="148"/>
      <c r="AM830" s="148"/>
      <c r="AN830" s="148"/>
      <c r="AO830" s="148"/>
      <c r="AP830" s="148"/>
      <c r="AQ830" s="148"/>
      <c r="AR830" s="148"/>
      <c r="AS830" s="148"/>
      <c r="AT830" s="148"/>
      <c r="AU830" s="148"/>
      <c r="AV830" s="148"/>
      <c r="AW830" s="148"/>
      <c r="AX830" s="148"/>
      <c r="AY830" s="148"/>
      <c r="AZ830" s="148"/>
      <c r="BA830" s="148"/>
      <c r="BB830" s="148"/>
      <c r="BC830" s="148"/>
      <c r="BD830" s="148"/>
      <c r="BE830" s="148"/>
      <c r="BF830" s="148"/>
      <c r="BG830" s="148"/>
      <c r="BH830" s="148"/>
    </row>
    <row r="831" spans="1:60" outlineLevel="1" x14ac:dyDescent="0.2">
      <c r="A831" s="155"/>
      <c r="B831" s="156"/>
      <c r="C831" s="191" t="s">
        <v>237</v>
      </c>
      <c r="D831" s="160"/>
      <c r="E831" s="161">
        <v>35.840000000000003</v>
      </c>
      <c r="F831" s="157"/>
      <c r="G831" s="157"/>
      <c r="H831" s="157"/>
      <c r="I831" s="157"/>
      <c r="J831" s="157"/>
      <c r="K831" s="157"/>
      <c r="L831" s="157"/>
      <c r="M831" s="157"/>
      <c r="N831" s="157"/>
      <c r="O831" s="157"/>
      <c r="P831" s="157"/>
      <c r="Q831" s="157"/>
      <c r="R831" s="157"/>
      <c r="S831" s="157"/>
      <c r="T831" s="157"/>
      <c r="U831" s="157"/>
      <c r="V831" s="157"/>
      <c r="W831" s="157"/>
      <c r="X831" s="157"/>
      <c r="Y831" s="148"/>
      <c r="Z831" s="148"/>
      <c r="AA831" s="148"/>
      <c r="AB831" s="148"/>
      <c r="AC831" s="148"/>
      <c r="AD831" s="148"/>
      <c r="AE831" s="148"/>
      <c r="AF831" s="148"/>
      <c r="AG831" s="148" t="s">
        <v>164</v>
      </c>
      <c r="AH831" s="148">
        <v>1</v>
      </c>
      <c r="AI831" s="148"/>
      <c r="AJ831" s="148"/>
      <c r="AK831" s="148"/>
      <c r="AL831" s="148"/>
      <c r="AM831" s="148"/>
      <c r="AN831" s="148"/>
      <c r="AO831" s="148"/>
      <c r="AP831" s="148"/>
      <c r="AQ831" s="148"/>
      <c r="AR831" s="148"/>
      <c r="AS831" s="148"/>
      <c r="AT831" s="148"/>
      <c r="AU831" s="148"/>
      <c r="AV831" s="148"/>
      <c r="AW831" s="148"/>
      <c r="AX831" s="148"/>
      <c r="AY831" s="148"/>
      <c r="AZ831" s="148"/>
      <c r="BA831" s="148"/>
      <c r="BB831" s="148"/>
      <c r="BC831" s="148"/>
      <c r="BD831" s="148"/>
      <c r="BE831" s="148"/>
      <c r="BF831" s="148"/>
      <c r="BG831" s="148"/>
      <c r="BH831" s="148"/>
    </row>
    <row r="832" spans="1:60" ht="22.5" outlineLevel="1" x14ac:dyDescent="0.2">
      <c r="A832" s="171">
        <v>96</v>
      </c>
      <c r="B832" s="172" t="s">
        <v>793</v>
      </c>
      <c r="C832" s="188" t="s">
        <v>794</v>
      </c>
      <c r="D832" s="173" t="s">
        <v>281</v>
      </c>
      <c r="E832" s="174">
        <v>22.2</v>
      </c>
      <c r="F832" s="175"/>
      <c r="G832" s="176">
        <f>ROUND(E832*F832,2)</f>
        <v>0</v>
      </c>
      <c r="H832" s="175"/>
      <c r="I832" s="176">
        <f>ROUND(E832*H832,2)</f>
        <v>0</v>
      </c>
      <c r="J832" s="175"/>
      <c r="K832" s="176">
        <f>ROUND(E832*J832,2)</f>
        <v>0</v>
      </c>
      <c r="L832" s="176">
        <v>21</v>
      </c>
      <c r="M832" s="176">
        <f>G832*(1+L832/100)</f>
        <v>0</v>
      </c>
      <c r="N832" s="176">
        <v>1.58E-3</v>
      </c>
      <c r="O832" s="176">
        <f>ROUND(E832*N832,2)</f>
        <v>0.04</v>
      </c>
      <c r="P832" s="176">
        <v>0</v>
      </c>
      <c r="Q832" s="176">
        <f>ROUND(E832*P832,2)</f>
        <v>0</v>
      </c>
      <c r="R832" s="176" t="s">
        <v>785</v>
      </c>
      <c r="S832" s="176" t="s">
        <v>160</v>
      </c>
      <c r="T832" s="177" t="s">
        <v>160</v>
      </c>
      <c r="U832" s="157">
        <v>0.68</v>
      </c>
      <c r="V832" s="157">
        <f>ROUND(E832*U832,2)</f>
        <v>15.1</v>
      </c>
      <c r="W832" s="157"/>
      <c r="X832" s="157" t="s">
        <v>170</v>
      </c>
      <c r="Y832" s="148"/>
      <c r="Z832" s="148"/>
      <c r="AA832" s="148"/>
      <c r="AB832" s="148"/>
      <c r="AC832" s="148"/>
      <c r="AD832" s="148"/>
      <c r="AE832" s="148"/>
      <c r="AF832" s="148"/>
      <c r="AG832" s="148" t="s">
        <v>171</v>
      </c>
      <c r="AH832" s="148"/>
      <c r="AI832" s="148"/>
      <c r="AJ832" s="148"/>
      <c r="AK832" s="148"/>
      <c r="AL832" s="148"/>
      <c r="AM832" s="148"/>
      <c r="AN832" s="148"/>
      <c r="AO832" s="148"/>
      <c r="AP832" s="148"/>
      <c r="AQ832" s="148"/>
      <c r="AR832" s="148"/>
      <c r="AS832" s="148"/>
      <c r="AT832" s="148"/>
      <c r="AU832" s="148"/>
      <c r="AV832" s="148"/>
      <c r="AW832" s="148"/>
      <c r="AX832" s="148"/>
      <c r="AY832" s="148"/>
      <c r="AZ832" s="148"/>
      <c r="BA832" s="148"/>
      <c r="BB832" s="148"/>
      <c r="BC832" s="148"/>
      <c r="BD832" s="148"/>
      <c r="BE832" s="148"/>
      <c r="BF832" s="148"/>
      <c r="BG832" s="148"/>
      <c r="BH832" s="148"/>
    </row>
    <row r="833" spans="1:60" outlineLevel="1" x14ac:dyDescent="0.2">
      <c r="A833" s="155"/>
      <c r="B833" s="156"/>
      <c r="C833" s="255" t="s">
        <v>795</v>
      </c>
      <c r="D833" s="256"/>
      <c r="E833" s="256"/>
      <c r="F833" s="256"/>
      <c r="G833" s="256"/>
      <c r="H833" s="157"/>
      <c r="I833" s="157"/>
      <c r="J833" s="157"/>
      <c r="K833" s="157"/>
      <c r="L833" s="157"/>
      <c r="M833" s="157"/>
      <c r="N833" s="157"/>
      <c r="O833" s="157"/>
      <c r="P833" s="157"/>
      <c r="Q833" s="157"/>
      <c r="R833" s="157"/>
      <c r="S833" s="157"/>
      <c r="T833" s="157"/>
      <c r="U833" s="157"/>
      <c r="V833" s="157"/>
      <c r="W833" s="157"/>
      <c r="X833" s="157"/>
      <c r="Y833" s="148"/>
      <c r="Z833" s="148"/>
      <c r="AA833" s="148"/>
      <c r="AB833" s="148"/>
      <c r="AC833" s="148"/>
      <c r="AD833" s="148"/>
      <c r="AE833" s="148"/>
      <c r="AF833" s="148"/>
      <c r="AG833" s="148" t="s">
        <v>192</v>
      </c>
      <c r="AH833" s="148"/>
      <c r="AI833" s="148"/>
      <c r="AJ833" s="148"/>
      <c r="AK833" s="148"/>
      <c r="AL833" s="148"/>
      <c r="AM833" s="148"/>
      <c r="AN833" s="148"/>
      <c r="AO833" s="148"/>
      <c r="AP833" s="148"/>
      <c r="AQ833" s="148"/>
      <c r="AR833" s="148"/>
      <c r="AS833" s="148"/>
      <c r="AT833" s="148"/>
      <c r="AU833" s="148"/>
      <c r="AV833" s="148"/>
      <c r="AW833" s="148"/>
      <c r="AX833" s="148"/>
      <c r="AY833" s="148"/>
      <c r="AZ833" s="148"/>
      <c r="BA833" s="148"/>
      <c r="BB833" s="148"/>
      <c r="BC833" s="148"/>
      <c r="BD833" s="148"/>
      <c r="BE833" s="148"/>
      <c r="BF833" s="148"/>
      <c r="BG833" s="148"/>
      <c r="BH833" s="148"/>
    </row>
    <row r="834" spans="1:60" outlineLevel="1" x14ac:dyDescent="0.2">
      <c r="A834" s="155"/>
      <c r="B834" s="156"/>
      <c r="C834" s="257" t="s">
        <v>796</v>
      </c>
      <c r="D834" s="258"/>
      <c r="E834" s="258"/>
      <c r="F834" s="258"/>
      <c r="G834" s="258"/>
      <c r="H834" s="157"/>
      <c r="I834" s="157"/>
      <c r="J834" s="157"/>
      <c r="K834" s="157"/>
      <c r="L834" s="157"/>
      <c r="M834" s="157"/>
      <c r="N834" s="157"/>
      <c r="O834" s="157"/>
      <c r="P834" s="157"/>
      <c r="Q834" s="157"/>
      <c r="R834" s="157"/>
      <c r="S834" s="157"/>
      <c r="T834" s="157"/>
      <c r="U834" s="157"/>
      <c r="V834" s="157"/>
      <c r="W834" s="157"/>
      <c r="X834" s="157"/>
      <c r="Y834" s="148"/>
      <c r="Z834" s="148"/>
      <c r="AA834" s="148"/>
      <c r="AB834" s="148"/>
      <c r="AC834" s="148"/>
      <c r="AD834" s="148"/>
      <c r="AE834" s="148"/>
      <c r="AF834" s="148"/>
      <c r="AG834" s="148" t="s">
        <v>180</v>
      </c>
      <c r="AH834" s="148"/>
      <c r="AI834" s="148"/>
      <c r="AJ834" s="148"/>
      <c r="AK834" s="148"/>
      <c r="AL834" s="148"/>
      <c r="AM834" s="148"/>
      <c r="AN834" s="148"/>
      <c r="AO834" s="148"/>
      <c r="AP834" s="148"/>
      <c r="AQ834" s="148"/>
      <c r="AR834" s="148"/>
      <c r="AS834" s="148"/>
      <c r="AT834" s="148"/>
      <c r="AU834" s="148"/>
      <c r="AV834" s="148"/>
      <c r="AW834" s="148"/>
      <c r="AX834" s="148"/>
      <c r="AY834" s="148"/>
      <c r="AZ834" s="148"/>
      <c r="BA834" s="148"/>
      <c r="BB834" s="148"/>
      <c r="BC834" s="148"/>
      <c r="BD834" s="148"/>
      <c r="BE834" s="148"/>
      <c r="BF834" s="148"/>
      <c r="BG834" s="148"/>
      <c r="BH834" s="148"/>
    </row>
    <row r="835" spans="1:60" outlineLevel="1" x14ac:dyDescent="0.2">
      <c r="A835" s="155"/>
      <c r="B835" s="156"/>
      <c r="C835" s="189" t="s">
        <v>472</v>
      </c>
      <c r="D835" s="158"/>
      <c r="E835" s="159"/>
      <c r="F835" s="157"/>
      <c r="G835" s="157"/>
      <c r="H835" s="157"/>
      <c r="I835" s="157"/>
      <c r="J835" s="157"/>
      <c r="K835" s="157"/>
      <c r="L835" s="157"/>
      <c r="M835" s="157"/>
      <c r="N835" s="157"/>
      <c r="O835" s="157"/>
      <c r="P835" s="157"/>
      <c r="Q835" s="157"/>
      <c r="R835" s="157"/>
      <c r="S835" s="157"/>
      <c r="T835" s="157"/>
      <c r="U835" s="157"/>
      <c r="V835" s="157"/>
      <c r="W835" s="157"/>
      <c r="X835" s="157"/>
      <c r="Y835" s="148"/>
      <c r="Z835" s="148"/>
      <c r="AA835" s="148"/>
      <c r="AB835" s="148"/>
      <c r="AC835" s="148"/>
      <c r="AD835" s="148"/>
      <c r="AE835" s="148"/>
      <c r="AF835" s="148"/>
      <c r="AG835" s="148" t="s">
        <v>164</v>
      </c>
      <c r="AH835" s="148">
        <v>0</v>
      </c>
      <c r="AI835" s="148"/>
      <c r="AJ835" s="148"/>
      <c r="AK835" s="148"/>
      <c r="AL835" s="148"/>
      <c r="AM835" s="148"/>
      <c r="AN835" s="148"/>
      <c r="AO835" s="148"/>
      <c r="AP835" s="148"/>
      <c r="AQ835" s="148"/>
      <c r="AR835" s="148"/>
      <c r="AS835" s="148"/>
      <c r="AT835" s="148"/>
      <c r="AU835" s="148"/>
      <c r="AV835" s="148"/>
      <c r="AW835" s="148"/>
      <c r="AX835" s="148"/>
      <c r="AY835" s="148"/>
      <c r="AZ835" s="148"/>
      <c r="BA835" s="148"/>
      <c r="BB835" s="148"/>
      <c r="BC835" s="148"/>
      <c r="BD835" s="148"/>
      <c r="BE835" s="148"/>
      <c r="BF835" s="148"/>
      <c r="BG835" s="148"/>
      <c r="BH835" s="148"/>
    </row>
    <row r="836" spans="1:60" outlineLevel="1" x14ac:dyDescent="0.2">
      <c r="A836" s="155"/>
      <c r="B836" s="156"/>
      <c r="C836" s="189" t="s">
        <v>797</v>
      </c>
      <c r="D836" s="158"/>
      <c r="E836" s="159">
        <v>22.2</v>
      </c>
      <c r="F836" s="157"/>
      <c r="G836" s="157"/>
      <c r="H836" s="157"/>
      <c r="I836" s="157"/>
      <c r="J836" s="157"/>
      <c r="K836" s="157"/>
      <c r="L836" s="157"/>
      <c r="M836" s="157"/>
      <c r="N836" s="157"/>
      <c r="O836" s="157"/>
      <c r="P836" s="157"/>
      <c r="Q836" s="157"/>
      <c r="R836" s="157"/>
      <c r="S836" s="157"/>
      <c r="T836" s="157"/>
      <c r="U836" s="157"/>
      <c r="V836" s="157"/>
      <c r="W836" s="157"/>
      <c r="X836" s="157"/>
      <c r="Y836" s="148"/>
      <c r="Z836" s="148"/>
      <c r="AA836" s="148"/>
      <c r="AB836" s="148"/>
      <c r="AC836" s="148"/>
      <c r="AD836" s="148"/>
      <c r="AE836" s="148"/>
      <c r="AF836" s="148"/>
      <c r="AG836" s="148" t="s">
        <v>164</v>
      </c>
      <c r="AH836" s="148">
        <v>0</v>
      </c>
      <c r="AI836" s="148"/>
      <c r="AJ836" s="148"/>
      <c r="AK836" s="148"/>
      <c r="AL836" s="148"/>
      <c r="AM836" s="148"/>
      <c r="AN836" s="148"/>
      <c r="AO836" s="148"/>
      <c r="AP836" s="148"/>
      <c r="AQ836" s="148"/>
      <c r="AR836" s="148"/>
      <c r="AS836" s="148"/>
      <c r="AT836" s="148"/>
      <c r="AU836" s="148"/>
      <c r="AV836" s="148"/>
      <c r="AW836" s="148"/>
      <c r="AX836" s="148"/>
      <c r="AY836" s="148"/>
      <c r="AZ836" s="148"/>
      <c r="BA836" s="148"/>
      <c r="BB836" s="148"/>
      <c r="BC836" s="148"/>
      <c r="BD836" s="148"/>
      <c r="BE836" s="148"/>
      <c r="BF836" s="148"/>
      <c r="BG836" s="148"/>
      <c r="BH836" s="148"/>
    </row>
    <row r="837" spans="1:60" ht="22.5" outlineLevel="1" x14ac:dyDescent="0.2">
      <c r="A837" s="171">
        <v>97</v>
      </c>
      <c r="B837" s="172" t="s">
        <v>798</v>
      </c>
      <c r="C837" s="188" t="s">
        <v>799</v>
      </c>
      <c r="D837" s="173" t="s">
        <v>281</v>
      </c>
      <c r="E837" s="174">
        <v>36.299999999999997</v>
      </c>
      <c r="F837" s="175"/>
      <c r="G837" s="176">
        <f>ROUND(E837*F837,2)</f>
        <v>0</v>
      </c>
      <c r="H837" s="175"/>
      <c r="I837" s="176">
        <f>ROUND(E837*H837,2)</f>
        <v>0</v>
      </c>
      <c r="J837" s="175"/>
      <c r="K837" s="176">
        <f>ROUND(E837*J837,2)</f>
        <v>0</v>
      </c>
      <c r="L837" s="176">
        <v>21</v>
      </c>
      <c r="M837" s="176">
        <f>G837*(1+L837/100)</f>
        <v>0</v>
      </c>
      <c r="N837" s="176">
        <v>1.58E-3</v>
      </c>
      <c r="O837" s="176">
        <f>ROUND(E837*N837,2)</f>
        <v>0.06</v>
      </c>
      <c r="P837" s="176">
        <v>0</v>
      </c>
      <c r="Q837" s="176">
        <f>ROUND(E837*P837,2)</f>
        <v>0</v>
      </c>
      <c r="R837" s="176" t="s">
        <v>785</v>
      </c>
      <c r="S837" s="176" t="s">
        <v>160</v>
      </c>
      <c r="T837" s="177" t="s">
        <v>160</v>
      </c>
      <c r="U837" s="157">
        <v>0.68</v>
      </c>
      <c r="V837" s="157">
        <f>ROUND(E837*U837,2)</f>
        <v>24.68</v>
      </c>
      <c r="W837" s="157"/>
      <c r="X837" s="157" t="s">
        <v>170</v>
      </c>
      <c r="Y837" s="148"/>
      <c r="Z837" s="148"/>
      <c r="AA837" s="148"/>
      <c r="AB837" s="148"/>
      <c r="AC837" s="148"/>
      <c r="AD837" s="148"/>
      <c r="AE837" s="148"/>
      <c r="AF837" s="148"/>
      <c r="AG837" s="148" t="s">
        <v>171</v>
      </c>
      <c r="AH837" s="148"/>
      <c r="AI837" s="148"/>
      <c r="AJ837" s="148"/>
      <c r="AK837" s="148"/>
      <c r="AL837" s="148"/>
      <c r="AM837" s="148"/>
      <c r="AN837" s="148"/>
      <c r="AO837" s="148"/>
      <c r="AP837" s="148"/>
      <c r="AQ837" s="148"/>
      <c r="AR837" s="148"/>
      <c r="AS837" s="148"/>
      <c r="AT837" s="148"/>
      <c r="AU837" s="148"/>
      <c r="AV837" s="148"/>
      <c r="AW837" s="148"/>
      <c r="AX837" s="148"/>
      <c r="AY837" s="148"/>
      <c r="AZ837" s="148"/>
      <c r="BA837" s="148"/>
      <c r="BB837" s="148"/>
      <c r="BC837" s="148"/>
      <c r="BD837" s="148"/>
      <c r="BE837" s="148"/>
      <c r="BF837" s="148"/>
      <c r="BG837" s="148"/>
      <c r="BH837" s="148"/>
    </row>
    <row r="838" spans="1:60" outlineLevel="1" x14ac:dyDescent="0.2">
      <c r="A838" s="155"/>
      <c r="B838" s="156"/>
      <c r="C838" s="255" t="s">
        <v>795</v>
      </c>
      <c r="D838" s="256"/>
      <c r="E838" s="256"/>
      <c r="F838" s="256"/>
      <c r="G838" s="256"/>
      <c r="H838" s="157"/>
      <c r="I838" s="157"/>
      <c r="J838" s="157"/>
      <c r="K838" s="157"/>
      <c r="L838" s="157"/>
      <c r="M838" s="157"/>
      <c r="N838" s="157"/>
      <c r="O838" s="157"/>
      <c r="P838" s="157"/>
      <c r="Q838" s="157"/>
      <c r="R838" s="157"/>
      <c r="S838" s="157"/>
      <c r="T838" s="157"/>
      <c r="U838" s="157"/>
      <c r="V838" s="157"/>
      <c r="W838" s="157"/>
      <c r="X838" s="157"/>
      <c r="Y838" s="148"/>
      <c r="Z838" s="148"/>
      <c r="AA838" s="148"/>
      <c r="AB838" s="148"/>
      <c r="AC838" s="148"/>
      <c r="AD838" s="148"/>
      <c r="AE838" s="148"/>
      <c r="AF838" s="148"/>
      <c r="AG838" s="148" t="s">
        <v>192</v>
      </c>
      <c r="AH838" s="148"/>
      <c r="AI838" s="148"/>
      <c r="AJ838" s="148"/>
      <c r="AK838" s="148"/>
      <c r="AL838" s="148"/>
      <c r="AM838" s="148"/>
      <c r="AN838" s="148"/>
      <c r="AO838" s="148"/>
      <c r="AP838" s="148"/>
      <c r="AQ838" s="148"/>
      <c r="AR838" s="148"/>
      <c r="AS838" s="148"/>
      <c r="AT838" s="148"/>
      <c r="AU838" s="148"/>
      <c r="AV838" s="148"/>
      <c r="AW838" s="148"/>
      <c r="AX838" s="148"/>
      <c r="AY838" s="148"/>
      <c r="AZ838" s="148"/>
      <c r="BA838" s="148"/>
      <c r="BB838" s="148"/>
      <c r="BC838" s="148"/>
      <c r="BD838" s="148"/>
      <c r="BE838" s="148"/>
      <c r="BF838" s="148"/>
      <c r="BG838" s="148"/>
      <c r="BH838" s="148"/>
    </row>
    <row r="839" spans="1:60" outlineLevel="1" x14ac:dyDescent="0.2">
      <c r="A839" s="155"/>
      <c r="B839" s="156"/>
      <c r="C839" s="257" t="s">
        <v>796</v>
      </c>
      <c r="D839" s="258"/>
      <c r="E839" s="258"/>
      <c r="F839" s="258"/>
      <c r="G839" s="258"/>
      <c r="H839" s="157"/>
      <c r="I839" s="157"/>
      <c r="J839" s="157"/>
      <c r="K839" s="157"/>
      <c r="L839" s="157"/>
      <c r="M839" s="157"/>
      <c r="N839" s="157"/>
      <c r="O839" s="157"/>
      <c r="P839" s="157"/>
      <c r="Q839" s="157"/>
      <c r="R839" s="157"/>
      <c r="S839" s="157"/>
      <c r="T839" s="157"/>
      <c r="U839" s="157"/>
      <c r="V839" s="157"/>
      <c r="W839" s="157"/>
      <c r="X839" s="157"/>
      <c r="Y839" s="148"/>
      <c r="Z839" s="148"/>
      <c r="AA839" s="148"/>
      <c r="AB839" s="148"/>
      <c r="AC839" s="148"/>
      <c r="AD839" s="148"/>
      <c r="AE839" s="148"/>
      <c r="AF839" s="148"/>
      <c r="AG839" s="148" t="s">
        <v>180</v>
      </c>
      <c r="AH839" s="148"/>
      <c r="AI839" s="148"/>
      <c r="AJ839" s="148"/>
      <c r="AK839" s="148"/>
      <c r="AL839" s="148"/>
      <c r="AM839" s="148"/>
      <c r="AN839" s="148"/>
      <c r="AO839" s="148"/>
      <c r="AP839" s="148"/>
      <c r="AQ839" s="148"/>
      <c r="AR839" s="148"/>
      <c r="AS839" s="148"/>
      <c r="AT839" s="148"/>
      <c r="AU839" s="148"/>
      <c r="AV839" s="148"/>
      <c r="AW839" s="148"/>
      <c r="AX839" s="148"/>
      <c r="AY839" s="148"/>
      <c r="AZ839" s="148"/>
      <c r="BA839" s="148"/>
      <c r="BB839" s="148"/>
      <c r="BC839" s="148"/>
      <c r="BD839" s="148"/>
      <c r="BE839" s="148"/>
      <c r="BF839" s="148"/>
      <c r="BG839" s="148"/>
      <c r="BH839" s="148"/>
    </row>
    <row r="840" spans="1:60" outlineLevel="1" x14ac:dyDescent="0.2">
      <c r="A840" s="155"/>
      <c r="B840" s="156"/>
      <c r="C840" s="189" t="s">
        <v>472</v>
      </c>
      <c r="D840" s="158"/>
      <c r="E840" s="159"/>
      <c r="F840" s="157"/>
      <c r="G840" s="157"/>
      <c r="H840" s="157"/>
      <c r="I840" s="157"/>
      <c r="J840" s="157"/>
      <c r="K840" s="157"/>
      <c r="L840" s="157"/>
      <c r="M840" s="157"/>
      <c r="N840" s="157"/>
      <c r="O840" s="157"/>
      <c r="P840" s="157"/>
      <c r="Q840" s="157"/>
      <c r="R840" s="157"/>
      <c r="S840" s="157"/>
      <c r="T840" s="157"/>
      <c r="U840" s="157"/>
      <c r="V840" s="157"/>
      <c r="W840" s="157"/>
      <c r="X840" s="157"/>
      <c r="Y840" s="148"/>
      <c r="Z840" s="148"/>
      <c r="AA840" s="148"/>
      <c r="AB840" s="148"/>
      <c r="AC840" s="148"/>
      <c r="AD840" s="148"/>
      <c r="AE840" s="148"/>
      <c r="AF840" s="148"/>
      <c r="AG840" s="148" t="s">
        <v>164</v>
      </c>
      <c r="AH840" s="148">
        <v>0</v>
      </c>
      <c r="AI840" s="148"/>
      <c r="AJ840" s="148"/>
      <c r="AK840" s="148"/>
      <c r="AL840" s="148"/>
      <c r="AM840" s="148"/>
      <c r="AN840" s="148"/>
      <c r="AO840" s="148"/>
      <c r="AP840" s="148"/>
      <c r="AQ840" s="148"/>
      <c r="AR840" s="148"/>
      <c r="AS840" s="148"/>
      <c r="AT840" s="148"/>
      <c r="AU840" s="148"/>
      <c r="AV840" s="148"/>
      <c r="AW840" s="148"/>
      <c r="AX840" s="148"/>
      <c r="AY840" s="148"/>
      <c r="AZ840" s="148"/>
      <c r="BA840" s="148"/>
      <c r="BB840" s="148"/>
      <c r="BC840" s="148"/>
      <c r="BD840" s="148"/>
      <c r="BE840" s="148"/>
      <c r="BF840" s="148"/>
      <c r="BG840" s="148"/>
      <c r="BH840" s="148"/>
    </row>
    <row r="841" spans="1:60" outlineLevel="1" x14ac:dyDescent="0.2">
      <c r="A841" s="155"/>
      <c r="B841" s="156"/>
      <c r="C841" s="189" t="s">
        <v>800</v>
      </c>
      <c r="D841" s="158"/>
      <c r="E841" s="159">
        <v>36.299999999999997</v>
      </c>
      <c r="F841" s="157"/>
      <c r="G841" s="157"/>
      <c r="H841" s="157"/>
      <c r="I841" s="157"/>
      <c r="J841" s="157"/>
      <c r="K841" s="157"/>
      <c r="L841" s="157"/>
      <c r="M841" s="157"/>
      <c r="N841" s="157"/>
      <c r="O841" s="157"/>
      <c r="P841" s="157"/>
      <c r="Q841" s="157"/>
      <c r="R841" s="157"/>
      <c r="S841" s="157"/>
      <c r="T841" s="157"/>
      <c r="U841" s="157"/>
      <c r="V841" s="157"/>
      <c r="W841" s="157"/>
      <c r="X841" s="157"/>
      <c r="Y841" s="148"/>
      <c r="Z841" s="148"/>
      <c r="AA841" s="148"/>
      <c r="AB841" s="148"/>
      <c r="AC841" s="148"/>
      <c r="AD841" s="148"/>
      <c r="AE841" s="148"/>
      <c r="AF841" s="148"/>
      <c r="AG841" s="148" t="s">
        <v>164</v>
      </c>
      <c r="AH841" s="148">
        <v>0</v>
      </c>
      <c r="AI841" s="148"/>
      <c r="AJ841" s="148"/>
      <c r="AK841" s="148"/>
      <c r="AL841" s="148"/>
      <c r="AM841" s="148"/>
      <c r="AN841" s="148"/>
      <c r="AO841" s="148"/>
      <c r="AP841" s="148"/>
      <c r="AQ841" s="148"/>
      <c r="AR841" s="148"/>
      <c r="AS841" s="148"/>
      <c r="AT841" s="148"/>
      <c r="AU841" s="148"/>
      <c r="AV841" s="148"/>
      <c r="AW841" s="148"/>
      <c r="AX841" s="148"/>
      <c r="AY841" s="148"/>
      <c r="AZ841" s="148"/>
      <c r="BA841" s="148"/>
      <c r="BB841" s="148"/>
      <c r="BC841" s="148"/>
      <c r="BD841" s="148"/>
      <c r="BE841" s="148"/>
      <c r="BF841" s="148"/>
      <c r="BG841" s="148"/>
      <c r="BH841" s="148"/>
    </row>
    <row r="842" spans="1:60" ht="22.5" outlineLevel="1" x14ac:dyDescent="0.2">
      <c r="A842" s="171">
        <v>98</v>
      </c>
      <c r="B842" s="172" t="s">
        <v>801</v>
      </c>
      <c r="C842" s="188" t="s">
        <v>802</v>
      </c>
      <c r="D842" s="173" t="s">
        <v>281</v>
      </c>
      <c r="E842" s="174">
        <v>58.784999999999997</v>
      </c>
      <c r="F842" s="175"/>
      <c r="G842" s="176">
        <f>ROUND(E842*F842,2)</f>
        <v>0</v>
      </c>
      <c r="H842" s="175"/>
      <c r="I842" s="176">
        <f>ROUND(E842*H842,2)</f>
        <v>0</v>
      </c>
      <c r="J842" s="175"/>
      <c r="K842" s="176">
        <f>ROUND(E842*J842,2)</f>
        <v>0</v>
      </c>
      <c r="L842" s="176">
        <v>21</v>
      </c>
      <c r="M842" s="176">
        <f>G842*(1+L842/100)</f>
        <v>0</v>
      </c>
      <c r="N842" s="176">
        <v>7.6999999999999996E-4</v>
      </c>
      <c r="O842" s="176">
        <f>ROUND(E842*N842,2)</f>
        <v>0.05</v>
      </c>
      <c r="P842" s="176">
        <v>0</v>
      </c>
      <c r="Q842" s="176">
        <f>ROUND(E842*P842,2)</f>
        <v>0</v>
      </c>
      <c r="R842" s="176" t="s">
        <v>785</v>
      </c>
      <c r="S842" s="176" t="s">
        <v>160</v>
      </c>
      <c r="T842" s="177" t="s">
        <v>160</v>
      </c>
      <c r="U842" s="157">
        <v>0.39</v>
      </c>
      <c r="V842" s="157">
        <f>ROUND(E842*U842,2)</f>
        <v>22.93</v>
      </c>
      <c r="W842" s="157"/>
      <c r="X842" s="157" t="s">
        <v>170</v>
      </c>
      <c r="Y842" s="148"/>
      <c r="Z842" s="148"/>
      <c r="AA842" s="148"/>
      <c r="AB842" s="148"/>
      <c r="AC842" s="148"/>
      <c r="AD842" s="148"/>
      <c r="AE842" s="148"/>
      <c r="AF842" s="148"/>
      <c r="AG842" s="148" t="s">
        <v>171</v>
      </c>
      <c r="AH842" s="148"/>
      <c r="AI842" s="148"/>
      <c r="AJ842" s="148"/>
      <c r="AK842" s="148"/>
      <c r="AL842" s="148"/>
      <c r="AM842" s="148"/>
      <c r="AN842" s="148"/>
      <c r="AO842" s="148"/>
      <c r="AP842" s="148"/>
      <c r="AQ842" s="148"/>
      <c r="AR842" s="148"/>
      <c r="AS842" s="148"/>
      <c r="AT842" s="148"/>
      <c r="AU842" s="148"/>
      <c r="AV842" s="148"/>
      <c r="AW842" s="148"/>
      <c r="AX842" s="148"/>
      <c r="AY842" s="148"/>
      <c r="AZ842" s="148"/>
      <c r="BA842" s="148"/>
      <c r="BB842" s="148"/>
      <c r="BC842" s="148"/>
      <c r="BD842" s="148"/>
      <c r="BE842" s="148"/>
      <c r="BF842" s="148"/>
      <c r="BG842" s="148"/>
      <c r="BH842" s="148"/>
    </row>
    <row r="843" spans="1:60" outlineLevel="1" x14ac:dyDescent="0.2">
      <c r="A843" s="155"/>
      <c r="B843" s="156"/>
      <c r="C843" s="253" t="s">
        <v>791</v>
      </c>
      <c r="D843" s="254"/>
      <c r="E843" s="254"/>
      <c r="F843" s="254"/>
      <c r="G843" s="254"/>
      <c r="H843" s="157"/>
      <c r="I843" s="157"/>
      <c r="J843" s="157"/>
      <c r="K843" s="157"/>
      <c r="L843" s="157"/>
      <c r="M843" s="157"/>
      <c r="N843" s="157"/>
      <c r="O843" s="157"/>
      <c r="P843" s="157"/>
      <c r="Q843" s="157"/>
      <c r="R843" s="157"/>
      <c r="S843" s="157"/>
      <c r="T843" s="157"/>
      <c r="U843" s="157"/>
      <c r="V843" s="157"/>
      <c r="W843" s="157"/>
      <c r="X843" s="157"/>
      <c r="Y843" s="148"/>
      <c r="Z843" s="148"/>
      <c r="AA843" s="148"/>
      <c r="AB843" s="148"/>
      <c r="AC843" s="148"/>
      <c r="AD843" s="148"/>
      <c r="AE843" s="148"/>
      <c r="AF843" s="148"/>
      <c r="AG843" s="148" t="s">
        <v>180</v>
      </c>
      <c r="AH843" s="148"/>
      <c r="AI843" s="148"/>
      <c r="AJ843" s="148"/>
      <c r="AK843" s="148"/>
      <c r="AL843" s="148"/>
      <c r="AM843" s="148"/>
      <c r="AN843" s="148"/>
      <c r="AO843" s="148"/>
      <c r="AP843" s="148"/>
      <c r="AQ843" s="148"/>
      <c r="AR843" s="148"/>
      <c r="AS843" s="148"/>
      <c r="AT843" s="148"/>
      <c r="AU843" s="148"/>
      <c r="AV843" s="148"/>
      <c r="AW843" s="148"/>
      <c r="AX843" s="148"/>
      <c r="AY843" s="148"/>
      <c r="AZ843" s="148"/>
      <c r="BA843" s="148"/>
      <c r="BB843" s="148"/>
      <c r="BC843" s="148"/>
      <c r="BD843" s="148"/>
      <c r="BE843" s="148"/>
      <c r="BF843" s="148"/>
      <c r="BG843" s="148"/>
      <c r="BH843" s="148"/>
    </row>
    <row r="844" spans="1:60" outlineLevel="1" x14ac:dyDescent="0.2">
      <c r="A844" s="155"/>
      <c r="B844" s="156"/>
      <c r="C844" s="189" t="s">
        <v>803</v>
      </c>
      <c r="D844" s="158"/>
      <c r="E844" s="159">
        <v>58.784999999999997</v>
      </c>
      <c r="F844" s="157"/>
      <c r="G844" s="157"/>
      <c r="H844" s="157"/>
      <c r="I844" s="157"/>
      <c r="J844" s="157"/>
      <c r="K844" s="157"/>
      <c r="L844" s="157"/>
      <c r="M844" s="157"/>
      <c r="N844" s="157"/>
      <c r="O844" s="157"/>
      <c r="P844" s="157"/>
      <c r="Q844" s="157"/>
      <c r="R844" s="157"/>
      <c r="S844" s="157"/>
      <c r="T844" s="157"/>
      <c r="U844" s="157"/>
      <c r="V844" s="157"/>
      <c r="W844" s="157"/>
      <c r="X844" s="157"/>
      <c r="Y844" s="148"/>
      <c r="Z844" s="148"/>
      <c r="AA844" s="148"/>
      <c r="AB844" s="148"/>
      <c r="AC844" s="148"/>
      <c r="AD844" s="148"/>
      <c r="AE844" s="148"/>
      <c r="AF844" s="148"/>
      <c r="AG844" s="148" t="s">
        <v>164</v>
      </c>
      <c r="AH844" s="148">
        <v>5</v>
      </c>
      <c r="AI844" s="148"/>
      <c r="AJ844" s="148"/>
      <c r="AK844" s="148"/>
      <c r="AL844" s="148"/>
      <c r="AM844" s="148"/>
      <c r="AN844" s="148"/>
      <c r="AO844" s="148"/>
      <c r="AP844" s="148"/>
      <c r="AQ844" s="148"/>
      <c r="AR844" s="148"/>
      <c r="AS844" s="148"/>
      <c r="AT844" s="148"/>
      <c r="AU844" s="148"/>
      <c r="AV844" s="148"/>
      <c r="AW844" s="148"/>
      <c r="AX844" s="148"/>
      <c r="AY844" s="148"/>
      <c r="AZ844" s="148"/>
      <c r="BA844" s="148"/>
      <c r="BB844" s="148"/>
      <c r="BC844" s="148"/>
      <c r="BD844" s="148"/>
      <c r="BE844" s="148"/>
      <c r="BF844" s="148"/>
      <c r="BG844" s="148"/>
      <c r="BH844" s="148"/>
    </row>
    <row r="845" spans="1:60" ht="22.5" outlineLevel="1" x14ac:dyDescent="0.2">
      <c r="A845" s="179">
        <v>99</v>
      </c>
      <c r="B845" s="180" t="s">
        <v>804</v>
      </c>
      <c r="C845" s="190" t="s">
        <v>805</v>
      </c>
      <c r="D845" s="181" t="s">
        <v>598</v>
      </c>
      <c r="E845" s="182">
        <v>4</v>
      </c>
      <c r="F845" s="183"/>
      <c r="G845" s="184">
        <f>ROUND(E845*F845,2)</f>
        <v>0</v>
      </c>
      <c r="H845" s="183"/>
      <c r="I845" s="184">
        <f>ROUND(E845*H845,2)</f>
        <v>0</v>
      </c>
      <c r="J845" s="183"/>
      <c r="K845" s="184">
        <f>ROUND(E845*J845,2)</f>
        <v>0</v>
      </c>
      <c r="L845" s="184">
        <v>21</v>
      </c>
      <c r="M845" s="184">
        <f>G845*(1+L845/100)</f>
        <v>0</v>
      </c>
      <c r="N845" s="184">
        <v>0</v>
      </c>
      <c r="O845" s="184">
        <f>ROUND(E845*N845,2)</f>
        <v>0</v>
      </c>
      <c r="P845" s="184">
        <v>0</v>
      </c>
      <c r="Q845" s="184">
        <f>ROUND(E845*P845,2)</f>
        <v>0</v>
      </c>
      <c r="R845" s="184" t="s">
        <v>785</v>
      </c>
      <c r="S845" s="184" t="s">
        <v>160</v>
      </c>
      <c r="T845" s="185" t="s">
        <v>160</v>
      </c>
      <c r="U845" s="157">
        <v>1.1499999999999999</v>
      </c>
      <c r="V845" s="157">
        <f>ROUND(E845*U845,2)</f>
        <v>4.5999999999999996</v>
      </c>
      <c r="W845" s="157"/>
      <c r="X845" s="157" t="s">
        <v>170</v>
      </c>
      <c r="Y845" s="148"/>
      <c r="Z845" s="148"/>
      <c r="AA845" s="148"/>
      <c r="AB845" s="148"/>
      <c r="AC845" s="148"/>
      <c r="AD845" s="148"/>
      <c r="AE845" s="148"/>
      <c r="AF845" s="148"/>
      <c r="AG845" s="148" t="s">
        <v>171</v>
      </c>
      <c r="AH845" s="148"/>
      <c r="AI845" s="148"/>
      <c r="AJ845" s="148"/>
      <c r="AK845" s="148"/>
      <c r="AL845" s="148"/>
      <c r="AM845" s="148"/>
      <c r="AN845" s="148"/>
      <c r="AO845" s="148"/>
      <c r="AP845" s="148"/>
      <c r="AQ845" s="148"/>
      <c r="AR845" s="148"/>
      <c r="AS845" s="148"/>
      <c r="AT845" s="148"/>
      <c r="AU845" s="148"/>
      <c r="AV845" s="148"/>
      <c r="AW845" s="148"/>
      <c r="AX845" s="148"/>
      <c r="AY845" s="148"/>
      <c r="AZ845" s="148"/>
      <c r="BA845" s="148"/>
      <c r="BB845" s="148"/>
      <c r="BC845" s="148"/>
      <c r="BD845" s="148"/>
      <c r="BE845" s="148"/>
      <c r="BF845" s="148"/>
      <c r="BG845" s="148"/>
      <c r="BH845" s="148"/>
    </row>
    <row r="846" spans="1:60" ht="22.5" outlineLevel="1" x14ac:dyDescent="0.2">
      <c r="A846" s="171">
        <v>100</v>
      </c>
      <c r="B846" s="172" t="s">
        <v>806</v>
      </c>
      <c r="C846" s="188" t="s">
        <v>807</v>
      </c>
      <c r="D846" s="173" t="s">
        <v>281</v>
      </c>
      <c r="E846" s="174">
        <v>12.21</v>
      </c>
      <c r="F846" s="175"/>
      <c r="G846" s="176">
        <f>ROUND(E846*F846,2)</f>
        <v>0</v>
      </c>
      <c r="H846" s="175"/>
      <c r="I846" s="176">
        <f>ROUND(E846*H846,2)</f>
        <v>0</v>
      </c>
      <c r="J846" s="175"/>
      <c r="K846" s="176">
        <f>ROUND(E846*J846,2)</f>
        <v>0</v>
      </c>
      <c r="L846" s="176">
        <v>21</v>
      </c>
      <c r="M846" s="176">
        <f>G846*(1+L846/100)</f>
        <v>0</v>
      </c>
      <c r="N846" s="176">
        <v>2.64E-3</v>
      </c>
      <c r="O846" s="176">
        <f>ROUND(E846*N846,2)</f>
        <v>0.03</v>
      </c>
      <c r="P846" s="176">
        <v>0</v>
      </c>
      <c r="Q846" s="176">
        <f>ROUND(E846*P846,2)</f>
        <v>0</v>
      </c>
      <c r="R846" s="176" t="s">
        <v>785</v>
      </c>
      <c r="S846" s="176" t="s">
        <v>160</v>
      </c>
      <c r="T846" s="177" t="s">
        <v>160</v>
      </c>
      <c r="U846" s="157">
        <v>0.94</v>
      </c>
      <c r="V846" s="157">
        <f>ROUND(E846*U846,2)</f>
        <v>11.48</v>
      </c>
      <c r="W846" s="157"/>
      <c r="X846" s="157" t="s">
        <v>170</v>
      </c>
      <c r="Y846" s="148"/>
      <c r="Z846" s="148"/>
      <c r="AA846" s="148"/>
      <c r="AB846" s="148"/>
      <c r="AC846" s="148"/>
      <c r="AD846" s="148"/>
      <c r="AE846" s="148"/>
      <c r="AF846" s="148"/>
      <c r="AG846" s="148" t="s">
        <v>171</v>
      </c>
      <c r="AH846" s="148"/>
      <c r="AI846" s="148"/>
      <c r="AJ846" s="148"/>
      <c r="AK846" s="148"/>
      <c r="AL846" s="148"/>
      <c r="AM846" s="148"/>
      <c r="AN846" s="148"/>
      <c r="AO846" s="148"/>
      <c r="AP846" s="148"/>
      <c r="AQ846" s="148"/>
      <c r="AR846" s="148"/>
      <c r="AS846" s="148"/>
      <c r="AT846" s="148"/>
      <c r="AU846" s="148"/>
      <c r="AV846" s="148"/>
      <c r="AW846" s="148"/>
      <c r="AX846" s="148"/>
      <c r="AY846" s="148"/>
      <c r="AZ846" s="148"/>
      <c r="BA846" s="148"/>
      <c r="BB846" s="148"/>
      <c r="BC846" s="148"/>
      <c r="BD846" s="148"/>
      <c r="BE846" s="148"/>
      <c r="BF846" s="148"/>
      <c r="BG846" s="148"/>
      <c r="BH846" s="148"/>
    </row>
    <row r="847" spans="1:60" outlineLevel="1" x14ac:dyDescent="0.2">
      <c r="A847" s="155"/>
      <c r="B847" s="156"/>
      <c r="C847" s="255" t="s">
        <v>786</v>
      </c>
      <c r="D847" s="256"/>
      <c r="E847" s="256"/>
      <c r="F847" s="256"/>
      <c r="G847" s="256"/>
      <c r="H847" s="157"/>
      <c r="I847" s="157"/>
      <c r="J847" s="157"/>
      <c r="K847" s="157"/>
      <c r="L847" s="157"/>
      <c r="M847" s="157"/>
      <c r="N847" s="157"/>
      <c r="O847" s="157"/>
      <c r="P847" s="157"/>
      <c r="Q847" s="157"/>
      <c r="R847" s="157"/>
      <c r="S847" s="157"/>
      <c r="T847" s="157"/>
      <c r="U847" s="157"/>
      <c r="V847" s="157"/>
      <c r="W847" s="157"/>
      <c r="X847" s="157"/>
      <c r="Y847" s="148"/>
      <c r="Z847" s="148"/>
      <c r="AA847" s="148"/>
      <c r="AB847" s="148"/>
      <c r="AC847" s="148"/>
      <c r="AD847" s="148"/>
      <c r="AE847" s="148"/>
      <c r="AF847" s="148"/>
      <c r="AG847" s="148" t="s">
        <v>192</v>
      </c>
      <c r="AH847" s="148"/>
      <c r="AI847" s="148"/>
      <c r="AJ847" s="148"/>
      <c r="AK847" s="148"/>
      <c r="AL847" s="148"/>
      <c r="AM847" s="148"/>
      <c r="AN847" s="148"/>
      <c r="AO847" s="148"/>
      <c r="AP847" s="148"/>
      <c r="AQ847" s="148"/>
      <c r="AR847" s="148"/>
      <c r="AS847" s="148"/>
      <c r="AT847" s="148"/>
      <c r="AU847" s="148"/>
      <c r="AV847" s="148"/>
      <c r="AW847" s="148"/>
      <c r="AX847" s="148"/>
      <c r="AY847" s="148"/>
      <c r="AZ847" s="148"/>
      <c r="BA847" s="148"/>
      <c r="BB847" s="148"/>
      <c r="BC847" s="148"/>
      <c r="BD847" s="148"/>
      <c r="BE847" s="148"/>
      <c r="BF847" s="148"/>
      <c r="BG847" s="148"/>
      <c r="BH847" s="148"/>
    </row>
    <row r="848" spans="1:60" outlineLevel="1" x14ac:dyDescent="0.2">
      <c r="A848" s="155"/>
      <c r="B848" s="156"/>
      <c r="C848" s="257" t="s">
        <v>808</v>
      </c>
      <c r="D848" s="258"/>
      <c r="E848" s="258"/>
      <c r="F848" s="258"/>
      <c r="G848" s="258"/>
      <c r="H848" s="157"/>
      <c r="I848" s="157"/>
      <c r="J848" s="157"/>
      <c r="K848" s="157"/>
      <c r="L848" s="157"/>
      <c r="M848" s="157"/>
      <c r="N848" s="157"/>
      <c r="O848" s="157"/>
      <c r="P848" s="157"/>
      <c r="Q848" s="157"/>
      <c r="R848" s="157"/>
      <c r="S848" s="157"/>
      <c r="T848" s="157"/>
      <c r="U848" s="157"/>
      <c r="V848" s="157"/>
      <c r="W848" s="157"/>
      <c r="X848" s="157"/>
      <c r="Y848" s="148"/>
      <c r="Z848" s="148"/>
      <c r="AA848" s="148"/>
      <c r="AB848" s="148"/>
      <c r="AC848" s="148"/>
      <c r="AD848" s="148"/>
      <c r="AE848" s="148"/>
      <c r="AF848" s="148"/>
      <c r="AG848" s="148" t="s">
        <v>180</v>
      </c>
      <c r="AH848" s="148"/>
      <c r="AI848" s="148"/>
      <c r="AJ848" s="148"/>
      <c r="AK848" s="148"/>
      <c r="AL848" s="148"/>
      <c r="AM848" s="148"/>
      <c r="AN848" s="148"/>
      <c r="AO848" s="148"/>
      <c r="AP848" s="148"/>
      <c r="AQ848" s="148"/>
      <c r="AR848" s="148"/>
      <c r="AS848" s="148"/>
      <c r="AT848" s="148"/>
      <c r="AU848" s="148"/>
      <c r="AV848" s="148"/>
      <c r="AW848" s="148"/>
      <c r="AX848" s="148"/>
      <c r="AY848" s="148"/>
      <c r="AZ848" s="148"/>
      <c r="BA848" s="148"/>
      <c r="BB848" s="148"/>
      <c r="BC848" s="148"/>
      <c r="BD848" s="148"/>
      <c r="BE848" s="148"/>
      <c r="BF848" s="148"/>
      <c r="BG848" s="148"/>
      <c r="BH848" s="148"/>
    </row>
    <row r="849" spans="1:60" outlineLevel="1" x14ac:dyDescent="0.2">
      <c r="A849" s="155"/>
      <c r="B849" s="156"/>
      <c r="C849" s="189" t="s">
        <v>809</v>
      </c>
      <c r="D849" s="158"/>
      <c r="E849" s="159"/>
      <c r="F849" s="157"/>
      <c r="G849" s="157"/>
      <c r="H849" s="157"/>
      <c r="I849" s="157"/>
      <c r="J849" s="157"/>
      <c r="K849" s="157"/>
      <c r="L849" s="157"/>
      <c r="M849" s="157"/>
      <c r="N849" s="157"/>
      <c r="O849" s="157"/>
      <c r="P849" s="157"/>
      <c r="Q849" s="157"/>
      <c r="R849" s="157"/>
      <c r="S849" s="157"/>
      <c r="T849" s="157"/>
      <c r="U849" s="157"/>
      <c r="V849" s="157"/>
      <c r="W849" s="157"/>
      <c r="X849" s="157"/>
      <c r="Y849" s="148"/>
      <c r="Z849" s="148"/>
      <c r="AA849" s="148"/>
      <c r="AB849" s="148"/>
      <c r="AC849" s="148"/>
      <c r="AD849" s="148"/>
      <c r="AE849" s="148"/>
      <c r="AF849" s="148"/>
      <c r="AG849" s="148" t="s">
        <v>164</v>
      </c>
      <c r="AH849" s="148">
        <v>0</v>
      </c>
      <c r="AI849" s="148"/>
      <c r="AJ849" s="148"/>
      <c r="AK849" s="148"/>
      <c r="AL849" s="148"/>
      <c r="AM849" s="148"/>
      <c r="AN849" s="148"/>
      <c r="AO849" s="148"/>
      <c r="AP849" s="148"/>
      <c r="AQ849" s="148"/>
      <c r="AR849" s="148"/>
      <c r="AS849" s="148"/>
      <c r="AT849" s="148"/>
      <c r="AU849" s="148"/>
      <c r="AV849" s="148"/>
      <c r="AW849" s="148"/>
      <c r="AX849" s="148"/>
      <c r="AY849" s="148"/>
      <c r="AZ849" s="148"/>
      <c r="BA849" s="148"/>
      <c r="BB849" s="148"/>
      <c r="BC849" s="148"/>
      <c r="BD849" s="148"/>
      <c r="BE849" s="148"/>
      <c r="BF849" s="148"/>
      <c r="BG849" s="148"/>
      <c r="BH849" s="148"/>
    </row>
    <row r="850" spans="1:60" outlineLevel="1" x14ac:dyDescent="0.2">
      <c r="A850" s="155"/>
      <c r="B850" s="156"/>
      <c r="C850" s="189" t="s">
        <v>810</v>
      </c>
      <c r="D850" s="158"/>
      <c r="E850" s="159">
        <v>12.21</v>
      </c>
      <c r="F850" s="157"/>
      <c r="G850" s="157"/>
      <c r="H850" s="157"/>
      <c r="I850" s="157"/>
      <c r="J850" s="157"/>
      <c r="K850" s="157"/>
      <c r="L850" s="157"/>
      <c r="M850" s="157"/>
      <c r="N850" s="157"/>
      <c r="O850" s="157"/>
      <c r="P850" s="157"/>
      <c r="Q850" s="157"/>
      <c r="R850" s="157"/>
      <c r="S850" s="157"/>
      <c r="T850" s="157"/>
      <c r="U850" s="157"/>
      <c r="V850" s="157"/>
      <c r="W850" s="157"/>
      <c r="X850" s="157"/>
      <c r="Y850" s="148"/>
      <c r="Z850" s="148"/>
      <c r="AA850" s="148"/>
      <c r="AB850" s="148"/>
      <c r="AC850" s="148"/>
      <c r="AD850" s="148"/>
      <c r="AE850" s="148"/>
      <c r="AF850" s="148"/>
      <c r="AG850" s="148" t="s">
        <v>164</v>
      </c>
      <c r="AH850" s="148">
        <v>0</v>
      </c>
      <c r="AI850" s="148"/>
      <c r="AJ850" s="148"/>
      <c r="AK850" s="148"/>
      <c r="AL850" s="148"/>
      <c r="AM850" s="148"/>
      <c r="AN850" s="148"/>
      <c r="AO850" s="148"/>
      <c r="AP850" s="148"/>
      <c r="AQ850" s="148"/>
      <c r="AR850" s="148"/>
      <c r="AS850" s="148"/>
      <c r="AT850" s="148"/>
      <c r="AU850" s="148"/>
      <c r="AV850" s="148"/>
      <c r="AW850" s="148"/>
      <c r="AX850" s="148"/>
      <c r="AY850" s="148"/>
      <c r="AZ850" s="148"/>
      <c r="BA850" s="148"/>
      <c r="BB850" s="148"/>
      <c r="BC850" s="148"/>
      <c r="BD850" s="148"/>
      <c r="BE850" s="148"/>
      <c r="BF850" s="148"/>
      <c r="BG850" s="148"/>
      <c r="BH850" s="148"/>
    </row>
    <row r="851" spans="1:60" ht="22.5" outlineLevel="1" x14ac:dyDescent="0.2">
      <c r="A851" s="171">
        <v>101</v>
      </c>
      <c r="B851" s="172" t="s">
        <v>811</v>
      </c>
      <c r="C851" s="188" t="s">
        <v>812</v>
      </c>
      <c r="D851" s="173" t="s">
        <v>281</v>
      </c>
      <c r="E851" s="174">
        <v>37.9</v>
      </c>
      <c r="F851" s="175"/>
      <c r="G851" s="176">
        <f>ROUND(E851*F851,2)</f>
        <v>0</v>
      </c>
      <c r="H851" s="175"/>
      <c r="I851" s="176">
        <f>ROUND(E851*H851,2)</f>
        <v>0</v>
      </c>
      <c r="J851" s="175"/>
      <c r="K851" s="176">
        <f>ROUND(E851*J851,2)</f>
        <v>0</v>
      </c>
      <c r="L851" s="176">
        <v>21</v>
      </c>
      <c r="M851" s="176">
        <f>G851*(1+L851/100)</f>
        <v>0</v>
      </c>
      <c r="N851" s="176">
        <v>2.9099999999999998E-3</v>
      </c>
      <c r="O851" s="176">
        <f>ROUND(E851*N851,2)</f>
        <v>0.11</v>
      </c>
      <c r="P851" s="176">
        <v>0</v>
      </c>
      <c r="Q851" s="176">
        <f>ROUND(E851*P851,2)</f>
        <v>0</v>
      </c>
      <c r="R851" s="176" t="s">
        <v>785</v>
      </c>
      <c r="S851" s="176" t="s">
        <v>160</v>
      </c>
      <c r="T851" s="177" t="s">
        <v>160</v>
      </c>
      <c r="U851" s="157">
        <v>0.96</v>
      </c>
      <c r="V851" s="157">
        <f>ROUND(E851*U851,2)</f>
        <v>36.380000000000003</v>
      </c>
      <c r="W851" s="157"/>
      <c r="X851" s="157" t="s">
        <v>170</v>
      </c>
      <c r="Y851" s="148"/>
      <c r="Z851" s="148"/>
      <c r="AA851" s="148"/>
      <c r="AB851" s="148"/>
      <c r="AC851" s="148"/>
      <c r="AD851" s="148"/>
      <c r="AE851" s="148"/>
      <c r="AF851" s="148"/>
      <c r="AG851" s="148" t="s">
        <v>171</v>
      </c>
      <c r="AH851" s="148"/>
      <c r="AI851" s="148"/>
      <c r="AJ851" s="148"/>
      <c r="AK851" s="148"/>
      <c r="AL851" s="148"/>
      <c r="AM851" s="148"/>
      <c r="AN851" s="148"/>
      <c r="AO851" s="148"/>
      <c r="AP851" s="148"/>
      <c r="AQ851" s="148"/>
      <c r="AR851" s="148"/>
      <c r="AS851" s="148"/>
      <c r="AT851" s="148"/>
      <c r="AU851" s="148"/>
      <c r="AV851" s="148"/>
      <c r="AW851" s="148"/>
      <c r="AX851" s="148"/>
      <c r="AY851" s="148"/>
      <c r="AZ851" s="148"/>
      <c r="BA851" s="148"/>
      <c r="BB851" s="148"/>
      <c r="BC851" s="148"/>
      <c r="BD851" s="148"/>
      <c r="BE851" s="148"/>
      <c r="BF851" s="148"/>
      <c r="BG851" s="148"/>
      <c r="BH851" s="148"/>
    </row>
    <row r="852" spans="1:60" outlineLevel="1" x14ac:dyDescent="0.2">
      <c r="A852" s="155"/>
      <c r="B852" s="156"/>
      <c r="C852" s="255" t="s">
        <v>786</v>
      </c>
      <c r="D852" s="256"/>
      <c r="E852" s="256"/>
      <c r="F852" s="256"/>
      <c r="G852" s="256"/>
      <c r="H852" s="157"/>
      <c r="I852" s="157"/>
      <c r="J852" s="157"/>
      <c r="K852" s="157"/>
      <c r="L852" s="157"/>
      <c r="M852" s="157"/>
      <c r="N852" s="157"/>
      <c r="O852" s="157"/>
      <c r="P852" s="157"/>
      <c r="Q852" s="157"/>
      <c r="R852" s="157"/>
      <c r="S852" s="157"/>
      <c r="T852" s="157"/>
      <c r="U852" s="157"/>
      <c r="V852" s="157"/>
      <c r="W852" s="157"/>
      <c r="X852" s="157"/>
      <c r="Y852" s="148"/>
      <c r="Z852" s="148"/>
      <c r="AA852" s="148"/>
      <c r="AB852" s="148"/>
      <c r="AC852" s="148"/>
      <c r="AD852" s="148"/>
      <c r="AE852" s="148"/>
      <c r="AF852" s="148"/>
      <c r="AG852" s="148" t="s">
        <v>192</v>
      </c>
      <c r="AH852" s="148"/>
      <c r="AI852" s="148"/>
      <c r="AJ852" s="148"/>
      <c r="AK852" s="148"/>
      <c r="AL852" s="148"/>
      <c r="AM852" s="148"/>
      <c r="AN852" s="148"/>
      <c r="AO852" s="148"/>
      <c r="AP852" s="148"/>
      <c r="AQ852" s="148"/>
      <c r="AR852" s="148"/>
      <c r="AS852" s="148"/>
      <c r="AT852" s="148"/>
      <c r="AU852" s="148"/>
      <c r="AV852" s="148"/>
      <c r="AW852" s="148"/>
      <c r="AX852" s="148"/>
      <c r="AY852" s="148"/>
      <c r="AZ852" s="148"/>
      <c r="BA852" s="148"/>
      <c r="BB852" s="148"/>
      <c r="BC852" s="148"/>
      <c r="BD852" s="148"/>
      <c r="BE852" s="148"/>
      <c r="BF852" s="148"/>
      <c r="BG852" s="148"/>
      <c r="BH852" s="148"/>
    </row>
    <row r="853" spans="1:60" outlineLevel="1" x14ac:dyDescent="0.2">
      <c r="A853" s="155"/>
      <c r="B853" s="156"/>
      <c r="C853" s="257" t="s">
        <v>808</v>
      </c>
      <c r="D853" s="258"/>
      <c r="E853" s="258"/>
      <c r="F853" s="258"/>
      <c r="G853" s="258"/>
      <c r="H853" s="157"/>
      <c r="I853" s="157"/>
      <c r="J853" s="157"/>
      <c r="K853" s="157"/>
      <c r="L853" s="157"/>
      <c r="M853" s="157"/>
      <c r="N853" s="157"/>
      <c r="O853" s="157"/>
      <c r="P853" s="157"/>
      <c r="Q853" s="157"/>
      <c r="R853" s="157"/>
      <c r="S853" s="157"/>
      <c r="T853" s="157"/>
      <c r="U853" s="157"/>
      <c r="V853" s="157"/>
      <c r="W853" s="157"/>
      <c r="X853" s="157"/>
      <c r="Y853" s="148"/>
      <c r="Z853" s="148"/>
      <c r="AA853" s="148"/>
      <c r="AB853" s="148"/>
      <c r="AC853" s="148"/>
      <c r="AD853" s="148"/>
      <c r="AE853" s="148"/>
      <c r="AF853" s="148"/>
      <c r="AG853" s="148" t="s">
        <v>180</v>
      </c>
      <c r="AH853" s="148"/>
      <c r="AI853" s="148"/>
      <c r="AJ853" s="148"/>
      <c r="AK853" s="148"/>
      <c r="AL853" s="148"/>
      <c r="AM853" s="148"/>
      <c r="AN853" s="148"/>
      <c r="AO853" s="148"/>
      <c r="AP853" s="148"/>
      <c r="AQ853" s="148"/>
      <c r="AR853" s="148"/>
      <c r="AS853" s="148"/>
      <c r="AT853" s="148"/>
      <c r="AU853" s="148"/>
      <c r="AV853" s="148"/>
      <c r="AW853" s="148"/>
      <c r="AX853" s="148"/>
      <c r="AY853" s="148"/>
      <c r="AZ853" s="148"/>
      <c r="BA853" s="148"/>
      <c r="BB853" s="148"/>
      <c r="BC853" s="148"/>
      <c r="BD853" s="148"/>
      <c r="BE853" s="148"/>
      <c r="BF853" s="148"/>
      <c r="BG853" s="148"/>
      <c r="BH853" s="148"/>
    </row>
    <row r="854" spans="1:60" outlineLevel="1" x14ac:dyDescent="0.2">
      <c r="A854" s="155"/>
      <c r="B854" s="156"/>
      <c r="C854" s="189" t="s">
        <v>809</v>
      </c>
      <c r="D854" s="158"/>
      <c r="E854" s="159"/>
      <c r="F854" s="157"/>
      <c r="G854" s="157"/>
      <c r="H854" s="157"/>
      <c r="I854" s="157"/>
      <c r="J854" s="157"/>
      <c r="K854" s="157"/>
      <c r="L854" s="157"/>
      <c r="M854" s="157"/>
      <c r="N854" s="157"/>
      <c r="O854" s="157"/>
      <c r="P854" s="157"/>
      <c r="Q854" s="157"/>
      <c r="R854" s="157"/>
      <c r="S854" s="157"/>
      <c r="T854" s="157"/>
      <c r="U854" s="157"/>
      <c r="V854" s="157"/>
      <c r="W854" s="157"/>
      <c r="X854" s="157"/>
      <c r="Y854" s="148"/>
      <c r="Z854" s="148"/>
      <c r="AA854" s="148"/>
      <c r="AB854" s="148"/>
      <c r="AC854" s="148"/>
      <c r="AD854" s="148"/>
      <c r="AE854" s="148"/>
      <c r="AF854" s="148"/>
      <c r="AG854" s="148" t="s">
        <v>164</v>
      </c>
      <c r="AH854" s="148">
        <v>0</v>
      </c>
      <c r="AI854" s="148"/>
      <c r="AJ854" s="148"/>
      <c r="AK854" s="148"/>
      <c r="AL854" s="148"/>
      <c r="AM854" s="148"/>
      <c r="AN854" s="148"/>
      <c r="AO854" s="148"/>
      <c r="AP854" s="148"/>
      <c r="AQ854" s="148"/>
      <c r="AR854" s="148"/>
      <c r="AS854" s="148"/>
      <c r="AT854" s="148"/>
      <c r="AU854" s="148"/>
      <c r="AV854" s="148"/>
      <c r="AW854" s="148"/>
      <c r="AX854" s="148"/>
      <c r="AY854" s="148"/>
      <c r="AZ854" s="148"/>
      <c r="BA854" s="148"/>
      <c r="BB854" s="148"/>
      <c r="BC854" s="148"/>
      <c r="BD854" s="148"/>
      <c r="BE854" s="148"/>
      <c r="BF854" s="148"/>
      <c r="BG854" s="148"/>
      <c r="BH854" s="148"/>
    </row>
    <row r="855" spans="1:60" outlineLevel="1" x14ac:dyDescent="0.2">
      <c r="A855" s="155"/>
      <c r="B855" s="156"/>
      <c r="C855" s="189" t="s">
        <v>813</v>
      </c>
      <c r="D855" s="158"/>
      <c r="E855" s="159">
        <v>37.9</v>
      </c>
      <c r="F855" s="157"/>
      <c r="G855" s="157"/>
      <c r="H855" s="157"/>
      <c r="I855" s="157"/>
      <c r="J855" s="157"/>
      <c r="K855" s="157"/>
      <c r="L855" s="157"/>
      <c r="M855" s="157"/>
      <c r="N855" s="157"/>
      <c r="O855" s="157"/>
      <c r="P855" s="157"/>
      <c r="Q855" s="157"/>
      <c r="R855" s="157"/>
      <c r="S855" s="157"/>
      <c r="T855" s="157"/>
      <c r="U855" s="157"/>
      <c r="V855" s="157"/>
      <c r="W855" s="157"/>
      <c r="X855" s="157"/>
      <c r="Y855" s="148"/>
      <c r="Z855" s="148"/>
      <c r="AA855" s="148"/>
      <c r="AB855" s="148"/>
      <c r="AC855" s="148"/>
      <c r="AD855" s="148"/>
      <c r="AE855" s="148"/>
      <c r="AF855" s="148"/>
      <c r="AG855" s="148" t="s">
        <v>164</v>
      </c>
      <c r="AH855" s="148">
        <v>0</v>
      </c>
      <c r="AI855" s="148"/>
      <c r="AJ855" s="148"/>
      <c r="AK855" s="148"/>
      <c r="AL855" s="148"/>
      <c r="AM855" s="148"/>
      <c r="AN855" s="148"/>
      <c r="AO855" s="148"/>
      <c r="AP855" s="148"/>
      <c r="AQ855" s="148"/>
      <c r="AR855" s="148"/>
      <c r="AS855" s="148"/>
      <c r="AT855" s="148"/>
      <c r="AU855" s="148"/>
      <c r="AV855" s="148"/>
      <c r="AW855" s="148"/>
      <c r="AX855" s="148"/>
      <c r="AY855" s="148"/>
      <c r="AZ855" s="148"/>
      <c r="BA855" s="148"/>
      <c r="BB855" s="148"/>
      <c r="BC855" s="148"/>
      <c r="BD855" s="148"/>
      <c r="BE855" s="148"/>
      <c r="BF855" s="148"/>
      <c r="BG855" s="148"/>
      <c r="BH855" s="148"/>
    </row>
    <row r="856" spans="1:60" outlineLevel="1" x14ac:dyDescent="0.2">
      <c r="A856" s="171">
        <v>102</v>
      </c>
      <c r="B856" s="172" t="s">
        <v>814</v>
      </c>
      <c r="C856" s="188" t="s">
        <v>815</v>
      </c>
      <c r="D856" s="173" t="s">
        <v>158</v>
      </c>
      <c r="E856" s="174">
        <v>58.784999999999997</v>
      </c>
      <c r="F856" s="175"/>
      <c r="G856" s="176">
        <f>ROUND(E856*F856,2)</f>
        <v>0</v>
      </c>
      <c r="H856" s="175"/>
      <c r="I856" s="176">
        <f>ROUND(E856*H856,2)</f>
        <v>0</v>
      </c>
      <c r="J856" s="175"/>
      <c r="K856" s="176">
        <f>ROUND(E856*J856,2)</f>
        <v>0</v>
      </c>
      <c r="L856" s="176">
        <v>21</v>
      </c>
      <c r="M856" s="176">
        <f>G856*(1+L856/100)</f>
        <v>0</v>
      </c>
      <c r="N856" s="176">
        <v>0</v>
      </c>
      <c r="O856" s="176">
        <f>ROUND(E856*N856,2)</f>
        <v>0</v>
      </c>
      <c r="P856" s="176">
        <v>7.3200000000000001E-3</v>
      </c>
      <c r="Q856" s="176">
        <f>ROUND(E856*P856,2)</f>
        <v>0.43</v>
      </c>
      <c r="R856" s="176" t="s">
        <v>785</v>
      </c>
      <c r="S856" s="176" t="s">
        <v>160</v>
      </c>
      <c r="T856" s="177" t="s">
        <v>160</v>
      </c>
      <c r="U856" s="157">
        <v>0.14000000000000001</v>
      </c>
      <c r="V856" s="157">
        <f>ROUND(E856*U856,2)</f>
        <v>8.23</v>
      </c>
      <c r="W856" s="157"/>
      <c r="X856" s="157" t="s">
        <v>170</v>
      </c>
      <c r="Y856" s="148"/>
      <c r="Z856" s="148"/>
      <c r="AA856" s="148"/>
      <c r="AB856" s="148"/>
      <c r="AC856" s="148"/>
      <c r="AD856" s="148"/>
      <c r="AE856" s="148"/>
      <c r="AF856" s="148"/>
      <c r="AG856" s="148" t="s">
        <v>171</v>
      </c>
      <c r="AH856" s="148"/>
      <c r="AI856" s="148"/>
      <c r="AJ856" s="148"/>
      <c r="AK856" s="148"/>
      <c r="AL856" s="148"/>
      <c r="AM856" s="148"/>
      <c r="AN856" s="148"/>
      <c r="AO856" s="148"/>
      <c r="AP856" s="148"/>
      <c r="AQ856" s="148"/>
      <c r="AR856" s="148"/>
      <c r="AS856" s="148"/>
      <c r="AT856" s="148"/>
      <c r="AU856" s="148"/>
      <c r="AV856" s="148"/>
      <c r="AW856" s="148"/>
      <c r="AX856" s="148"/>
      <c r="AY856" s="148"/>
      <c r="AZ856" s="148"/>
      <c r="BA856" s="148"/>
      <c r="BB856" s="148"/>
      <c r="BC856" s="148"/>
      <c r="BD856" s="148"/>
      <c r="BE856" s="148"/>
      <c r="BF856" s="148"/>
      <c r="BG856" s="148"/>
      <c r="BH856" s="148"/>
    </row>
    <row r="857" spans="1:60" outlineLevel="1" x14ac:dyDescent="0.2">
      <c r="A857" s="155"/>
      <c r="B857" s="156"/>
      <c r="C857" s="189" t="s">
        <v>803</v>
      </c>
      <c r="D857" s="158"/>
      <c r="E857" s="159">
        <v>58.784999999999997</v>
      </c>
      <c r="F857" s="157"/>
      <c r="G857" s="157"/>
      <c r="H857" s="157"/>
      <c r="I857" s="157"/>
      <c r="J857" s="157"/>
      <c r="K857" s="157"/>
      <c r="L857" s="157"/>
      <c r="M857" s="157"/>
      <c r="N857" s="157"/>
      <c r="O857" s="157"/>
      <c r="P857" s="157"/>
      <c r="Q857" s="157"/>
      <c r="R857" s="157"/>
      <c r="S857" s="157"/>
      <c r="T857" s="157"/>
      <c r="U857" s="157"/>
      <c r="V857" s="157"/>
      <c r="W857" s="157"/>
      <c r="X857" s="157"/>
      <c r="Y857" s="148"/>
      <c r="Z857" s="148"/>
      <c r="AA857" s="148"/>
      <c r="AB857" s="148"/>
      <c r="AC857" s="148"/>
      <c r="AD857" s="148"/>
      <c r="AE857" s="148"/>
      <c r="AF857" s="148"/>
      <c r="AG857" s="148" t="s">
        <v>164</v>
      </c>
      <c r="AH857" s="148">
        <v>5</v>
      </c>
      <c r="AI857" s="148"/>
      <c r="AJ857" s="148"/>
      <c r="AK857" s="148"/>
      <c r="AL857" s="148"/>
      <c r="AM857" s="148"/>
      <c r="AN857" s="148"/>
      <c r="AO857" s="148"/>
      <c r="AP857" s="148"/>
      <c r="AQ857" s="148"/>
      <c r="AR857" s="148"/>
      <c r="AS857" s="148"/>
      <c r="AT857" s="148"/>
      <c r="AU857" s="148"/>
      <c r="AV857" s="148"/>
      <c r="AW857" s="148"/>
      <c r="AX857" s="148"/>
      <c r="AY857" s="148"/>
      <c r="AZ857" s="148"/>
      <c r="BA857" s="148"/>
      <c r="BB857" s="148"/>
      <c r="BC857" s="148"/>
      <c r="BD857" s="148"/>
      <c r="BE857" s="148"/>
      <c r="BF857" s="148"/>
      <c r="BG857" s="148"/>
      <c r="BH857" s="148"/>
    </row>
    <row r="858" spans="1:60" outlineLevel="1" x14ac:dyDescent="0.2">
      <c r="A858" s="171">
        <v>103</v>
      </c>
      <c r="B858" s="172" t="s">
        <v>816</v>
      </c>
      <c r="C858" s="188" t="s">
        <v>817</v>
      </c>
      <c r="D858" s="173" t="s">
        <v>281</v>
      </c>
      <c r="E858" s="174">
        <v>22.2</v>
      </c>
      <c r="F858" s="175"/>
      <c r="G858" s="176">
        <f>ROUND(E858*F858,2)</f>
        <v>0</v>
      </c>
      <c r="H858" s="175"/>
      <c r="I858" s="176">
        <f>ROUND(E858*H858,2)</f>
        <v>0</v>
      </c>
      <c r="J858" s="175"/>
      <c r="K858" s="176">
        <f>ROUND(E858*J858,2)</f>
        <v>0</v>
      </c>
      <c r="L858" s="176">
        <v>21</v>
      </c>
      <c r="M858" s="176">
        <f>G858*(1+L858/100)</f>
        <v>0</v>
      </c>
      <c r="N858" s="176">
        <v>0</v>
      </c>
      <c r="O858" s="176">
        <f>ROUND(E858*N858,2)</f>
        <v>0</v>
      </c>
      <c r="P858" s="176">
        <v>3.2000000000000002E-3</v>
      </c>
      <c r="Q858" s="176">
        <f>ROUND(E858*P858,2)</f>
        <v>7.0000000000000007E-2</v>
      </c>
      <c r="R858" s="176" t="s">
        <v>785</v>
      </c>
      <c r="S858" s="176" t="s">
        <v>160</v>
      </c>
      <c r="T858" s="177" t="s">
        <v>160</v>
      </c>
      <c r="U858" s="157">
        <v>7.0000000000000007E-2</v>
      </c>
      <c r="V858" s="157">
        <f>ROUND(E858*U858,2)</f>
        <v>1.55</v>
      </c>
      <c r="W858" s="157"/>
      <c r="X858" s="157" t="s">
        <v>170</v>
      </c>
      <c r="Y858" s="148"/>
      <c r="Z858" s="148"/>
      <c r="AA858" s="148"/>
      <c r="AB858" s="148"/>
      <c r="AC858" s="148"/>
      <c r="AD858" s="148"/>
      <c r="AE858" s="148"/>
      <c r="AF858" s="148"/>
      <c r="AG858" s="148" t="s">
        <v>171</v>
      </c>
      <c r="AH858" s="148"/>
      <c r="AI858" s="148"/>
      <c r="AJ858" s="148"/>
      <c r="AK858" s="148"/>
      <c r="AL858" s="148"/>
      <c r="AM858" s="148"/>
      <c r="AN858" s="148"/>
      <c r="AO858" s="148"/>
      <c r="AP858" s="148"/>
      <c r="AQ858" s="148"/>
      <c r="AR858" s="148"/>
      <c r="AS858" s="148"/>
      <c r="AT858" s="148"/>
      <c r="AU858" s="148"/>
      <c r="AV858" s="148"/>
      <c r="AW858" s="148"/>
      <c r="AX858" s="148"/>
      <c r="AY858" s="148"/>
      <c r="AZ858" s="148"/>
      <c r="BA858" s="148"/>
      <c r="BB858" s="148"/>
      <c r="BC858" s="148"/>
      <c r="BD858" s="148"/>
      <c r="BE858" s="148"/>
      <c r="BF858" s="148"/>
      <c r="BG858" s="148"/>
      <c r="BH858" s="148"/>
    </row>
    <row r="859" spans="1:60" outlineLevel="1" x14ac:dyDescent="0.2">
      <c r="A859" s="155"/>
      <c r="B859" s="156"/>
      <c r="C859" s="189" t="s">
        <v>584</v>
      </c>
      <c r="D859" s="158"/>
      <c r="E859" s="159"/>
      <c r="F859" s="157"/>
      <c r="G859" s="157"/>
      <c r="H859" s="157"/>
      <c r="I859" s="157"/>
      <c r="J859" s="157"/>
      <c r="K859" s="157"/>
      <c r="L859" s="157"/>
      <c r="M859" s="157"/>
      <c r="N859" s="157"/>
      <c r="O859" s="157"/>
      <c r="P859" s="157"/>
      <c r="Q859" s="157"/>
      <c r="R859" s="157"/>
      <c r="S859" s="157"/>
      <c r="T859" s="157"/>
      <c r="U859" s="157"/>
      <c r="V859" s="157"/>
      <c r="W859" s="157"/>
      <c r="X859" s="157"/>
      <c r="Y859" s="148"/>
      <c r="Z859" s="148"/>
      <c r="AA859" s="148"/>
      <c r="AB859" s="148"/>
      <c r="AC859" s="148"/>
      <c r="AD859" s="148"/>
      <c r="AE859" s="148"/>
      <c r="AF859" s="148"/>
      <c r="AG859" s="148" t="s">
        <v>164</v>
      </c>
      <c r="AH859" s="148">
        <v>0</v>
      </c>
      <c r="AI859" s="148"/>
      <c r="AJ859" s="148"/>
      <c r="AK859" s="148"/>
      <c r="AL859" s="148"/>
      <c r="AM859" s="148"/>
      <c r="AN859" s="148"/>
      <c r="AO859" s="148"/>
      <c r="AP859" s="148"/>
      <c r="AQ859" s="148"/>
      <c r="AR859" s="148"/>
      <c r="AS859" s="148"/>
      <c r="AT859" s="148"/>
      <c r="AU859" s="148"/>
      <c r="AV859" s="148"/>
      <c r="AW859" s="148"/>
      <c r="AX859" s="148"/>
      <c r="AY859" s="148"/>
      <c r="AZ859" s="148"/>
      <c r="BA859" s="148"/>
      <c r="BB859" s="148"/>
      <c r="BC859" s="148"/>
      <c r="BD859" s="148"/>
      <c r="BE859" s="148"/>
      <c r="BF859" s="148"/>
      <c r="BG859" s="148"/>
      <c r="BH859" s="148"/>
    </row>
    <row r="860" spans="1:60" outlineLevel="1" x14ac:dyDescent="0.2">
      <c r="A860" s="155"/>
      <c r="B860" s="156"/>
      <c r="C860" s="189" t="s">
        <v>818</v>
      </c>
      <c r="D860" s="158"/>
      <c r="E860" s="159"/>
      <c r="F860" s="157"/>
      <c r="G860" s="157"/>
      <c r="H860" s="157"/>
      <c r="I860" s="157"/>
      <c r="J860" s="157"/>
      <c r="K860" s="157"/>
      <c r="L860" s="157"/>
      <c r="M860" s="157"/>
      <c r="N860" s="157"/>
      <c r="O860" s="157"/>
      <c r="P860" s="157"/>
      <c r="Q860" s="157"/>
      <c r="R860" s="157"/>
      <c r="S860" s="157"/>
      <c r="T860" s="157"/>
      <c r="U860" s="157"/>
      <c r="V860" s="157"/>
      <c r="W860" s="157"/>
      <c r="X860" s="157"/>
      <c r="Y860" s="148"/>
      <c r="Z860" s="148"/>
      <c r="AA860" s="148"/>
      <c r="AB860" s="148"/>
      <c r="AC860" s="148"/>
      <c r="AD860" s="148"/>
      <c r="AE860" s="148"/>
      <c r="AF860" s="148"/>
      <c r="AG860" s="148" t="s">
        <v>164</v>
      </c>
      <c r="AH860" s="148">
        <v>0</v>
      </c>
      <c r="AI860" s="148"/>
      <c r="AJ860" s="148"/>
      <c r="AK860" s="148"/>
      <c r="AL860" s="148"/>
      <c r="AM860" s="148"/>
      <c r="AN860" s="148"/>
      <c r="AO860" s="148"/>
      <c r="AP860" s="148"/>
      <c r="AQ860" s="148"/>
      <c r="AR860" s="148"/>
      <c r="AS860" s="148"/>
      <c r="AT860" s="148"/>
      <c r="AU860" s="148"/>
      <c r="AV860" s="148"/>
      <c r="AW860" s="148"/>
      <c r="AX860" s="148"/>
      <c r="AY860" s="148"/>
      <c r="AZ860" s="148"/>
      <c r="BA860" s="148"/>
      <c r="BB860" s="148"/>
      <c r="BC860" s="148"/>
      <c r="BD860" s="148"/>
      <c r="BE860" s="148"/>
      <c r="BF860" s="148"/>
      <c r="BG860" s="148"/>
      <c r="BH860" s="148"/>
    </row>
    <row r="861" spans="1:60" outlineLevel="1" x14ac:dyDescent="0.2">
      <c r="A861" s="155"/>
      <c r="B861" s="156"/>
      <c r="C861" s="189" t="s">
        <v>819</v>
      </c>
      <c r="D861" s="158"/>
      <c r="E861" s="159">
        <v>11.8</v>
      </c>
      <c r="F861" s="157"/>
      <c r="G861" s="157"/>
      <c r="H861" s="157"/>
      <c r="I861" s="157"/>
      <c r="J861" s="157"/>
      <c r="K861" s="157"/>
      <c r="L861" s="157"/>
      <c r="M861" s="157"/>
      <c r="N861" s="157"/>
      <c r="O861" s="157"/>
      <c r="P861" s="157"/>
      <c r="Q861" s="157"/>
      <c r="R861" s="157"/>
      <c r="S861" s="157"/>
      <c r="T861" s="157"/>
      <c r="U861" s="157"/>
      <c r="V861" s="157"/>
      <c r="W861" s="157"/>
      <c r="X861" s="157"/>
      <c r="Y861" s="148"/>
      <c r="Z861" s="148"/>
      <c r="AA861" s="148"/>
      <c r="AB861" s="148"/>
      <c r="AC861" s="148"/>
      <c r="AD861" s="148"/>
      <c r="AE861" s="148"/>
      <c r="AF861" s="148"/>
      <c r="AG861" s="148" t="s">
        <v>164</v>
      </c>
      <c r="AH861" s="148">
        <v>0</v>
      </c>
      <c r="AI861" s="148"/>
      <c r="AJ861" s="148"/>
      <c r="AK861" s="148"/>
      <c r="AL861" s="148"/>
      <c r="AM861" s="148"/>
      <c r="AN861" s="148"/>
      <c r="AO861" s="148"/>
      <c r="AP861" s="148"/>
      <c r="AQ861" s="148"/>
      <c r="AR861" s="148"/>
      <c r="AS861" s="148"/>
      <c r="AT861" s="148"/>
      <c r="AU861" s="148"/>
      <c r="AV861" s="148"/>
      <c r="AW861" s="148"/>
      <c r="AX861" s="148"/>
      <c r="AY861" s="148"/>
      <c r="AZ861" s="148"/>
      <c r="BA861" s="148"/>
      <c r="BB861" s="148"/>
      <c r="BC861" s="148"/>
      <c r="BD861" s="148"/>
      <c r="BE861" s="148"/>
      <c r="BF861" s="148"/>
      <c r="BG861" s="148"/>
      <c r="BH861" s="148"/>
    </row>
    <row r="862" spans="1:60" outlineLevel="1" x14ac:dyDescent="0.2">
      <c r="A862" s="155"/>
      <c r="B862" s="156"/>
      <c r="C862" s="189" t="s">
        <v>820</v>
      </c>
      <c r="D862" s="158"/>
      <c r="E862" s="159">
        <v>10.4</v>
      </c>
      <c r="F862" s="157"/>
      <c r="G862" s="157"/>
      <c r="H862" s="157"/>
      <c r="I862" s="157"/>
      <c r="J862" s="157"/>
      <c r="K862" s="157"/>
      <c r="L862" s="157"/>
      <c r="M862" s="157"/>
      <c r="N862" s="157"/>
      <c r="O862" s="157"/>
      <c r="P862" s="157"/>
      <c r="Q862" s="157"/>
      <c r="R862" s="157"/>
      <c r="S862" s="157"/>
      <c r="T862" s="157"/>
      <c r="U862" s="157"/>
      <c r="V862" s="157"/>
      <c r="W862" s="157"/>
      <c r="X862" s="157"/>
      <c r="Y862" s="148"/>
      <c r="Z862" s="148"/>
      <c r="AA862" s="148"/>
      <c r="AB862" s="148"/>
      <c r="AC862" s="148"/>
      <c r="AD862" s="148"/>
      <c r="AE862" s="148"/>
      <c r="AF862" s="148"/>
      <c r="AG862" s="148" t="s">
        <v>164</v>
      </c>
      <c r="AH862" s="148">
        <v>0</v>
      </c>
      <c r="AI862" s="148"/>
      <c r="AJ862" s="148"/>
      <c r="AK862" s="148"/>
      <c r="AL862" s="148"/>
      <c r="AM862" s="148"/>
      <c r="AN862" s="148"/>
      <c r="AO862" s="148"/>
      <c r="AP862" s="148"/>
      <c r="AQ862" s="148"/>
      <c r="AR862" s="148"/>
      <c r="AS862" s="148"/>
      <c r="AT862" s="148"/>
      <c r="AU862" s="148"/>
      <c r="AV862" s="148"/>
      <c r="AW862" s="148"/>
      <c r="AX862" s="148"/>
      <c r="AY862" s="148"/>
      <c r="AZ862" s="148"/>
      <c r="BA862" s="148"/>
      <c r="BB862" s="148"/>
      <c r="BC862" s="148"/>
      <c r="BD862" s="148"/>
      <c r="BE862" s="148"/>
      <c r="BF862" s="148"/>
      <c r="BG862" s="148"/>
      <c r="BH862" s="148"/>
    </row>
    <row r="863" spans="1:60" outlineLevel="1" x14ac:dyDescent="0.2">
      <c r="A863" s="171">
        <v>104</v>
      </c>
      <c r="B863" s="172" t="s">
        <v>821</v>
      </c>
      <c r="C863" s="188" t="s">
        <v>822</v>
      </c>
      <c r="D863" s="173" t="s">
        <v>281</v>
      </c>
      <c r="E863" s="174">
        <v>41.89</v>
      </c>
      <c r="F863" s="175"/>
      <c r="G863" s="176">
        <f>ROUND(E863*F863,2)</f>
        <v>0</v>
      </c>
      <c r="H863" s="175"/>
      <c r="I863" s="176">
        <f>ROUND(E863*H863,2)</f>
        <v>0</v>
      </c>
      <c r="J863" s="175"/>
      <c r="K863" s="176">
        <f>ROUND(E863*J863,2)</f>
        <v>0</v>
      </c>
      <c r="L863" s="176">
        <v>21</v>
      </c>
      <c r="M863" s="176">
        <f>G863*(1+L863/100)</f>
        <v>0</v>
      </c>
      <c r="N863" s="176">
        <v>0</v>
      </c>
      <c r="O863" s="176">
        <f>ROUND(E863*N863,2)</f>
        <v>0</v>
      </c>
      <c r="P863" s="176">
        <v>1.3500000000000001E-3</v>
      </c>
      <c r="Q863" s="176">
        <f>ROUND(E863*P863,2)</f>
        <v>0.06</v>
      </c>
      <c r="R863" s="176" t="s">
        <v>785</v>
      </c>
      <c r="S863" s="176" t="s">
        <v>160</v>
      </c>
      <c r="T863" s="177" t="s">
        <v>160</v>
      </c>
      <c r="U863" s="157">
        <v>0.08</v>
      </c>
      <c r="V863" s="157">
        <f>ROUND(E863*U863,2)</f>
        <v>3.35</v>
      </c>
      <c r="W863" s="157"/>
      <c r="X863" s="157" t="s">
        <v>170</v>
      </c>
      <c r="Y863" s="148"/>
      <c r="Z863" s="148"/>
      <c r="AA863" s="148"/>
      <c r="AB863" s="148"/>
      <c r="AC863" s="148"/>
      <c r="AD863" s="148"/>
      <c r="AE863" s="148"/>
      <c r="AF863" s="148"/>
      <c r="AG863" s="148" t="s">
        <v>171</v>
      </c>
      <c r="AH863" s="148"/>
      <c r="AI863" s="148"/>
      <c r="AJ863" s="148"/>
      <c r="AK863" s="148"/>
      <c r="AL863" s="148"/>
      <c r="AM863" s="148"/>
      <c r="AN863" s="148"/>
      <c r="AO863" s="148"/>
      <c r="AP863" s="148"/>
      <c r="AQ863" s="148"/>
      <c r="AR863" s="148"/>
      <c r="AS863" s="148"/>
      <c r="AT863" s="148"/>
      <c r="AU863" s="148"/>
      <c r="AV863" s="148"/>
      <c r="AW863" s="148"/>
      <c r="AX863" s="148"/>
      <c r="AY863" s="148"/>
      <c r="AZ863" s="148"/>
      <c r="BA863" s="148"/>
      <c r="BB863" s="148"/>
      <c r="BC863" s="148"/>
      <c r="BD863" s="148"/>
      <c r="BE863" s="148"/>
      <c r="BF863" s="148"/>
      <c r="BG863" s="148"/>
      <c r="BH863" s="148"/>
    </row>
    <row r="864" spans="1:60" outlineLevel="1" x14ac:dyDescent="0.2">
      <c r="A864" s="155"/>
      <c r="B864" s="156"/>
      <c r="C864" s="189" t="s">
        <v>496</v>
      </c>
      <c r="D864" s="158"/>
      <c r="E864" s="159">
        <v>0.4</v>
      </c>
      <c r="F864" s="157"/>
      <c r="G864" s="157"/>
      <c r="H864" s="157"/>
      <c r="I864" s="157"/>
      <c r="J864" s="157"/>
      <c r="K864" s="157"/>
      <c r="L864" s="157"/>
      <c r="M864" s="157"/>
      <c r="N864" s="157"/>
      <c r="O864" s="157"/>
      <c r="P864" s="157"/>
      <c r="Q864" s="157"/>
      <c r="R864" s="157"/>
      <c r="S864" s="157"/>
      <c r="T864" s="157"/>
      <c r="U864" s="157"/>
      <c r="V864" s="157"/>
      <c r="W864" s="157"/>
      <c r="X864" s="157"/>
      <c r="Y864" s="148"/>
      <c r="Z864" s="148"/>
      <c r="AA864" s="148"/>
      <c r="AB864" s="148"/>
      <c r="AC864" s="148"/>
      <c r="AD864" s="148"/>
      <c r="AE864" s="148"/>
      <c r="AF864" s="148"/>
      <c r="AG864" s="148" t="s">
        <v>164</v>
      </c>
      <c r="AH864" s="148">
        <v>0</v>
      </c>
      <c r="AI864" s="148"/>
      <c r="AJ864" s="148"/>
      <c r="AK864" s="148"/>
      <c r="AL864" s="148"/>
      <c r="AM864" s="148"/>
      <c r="AN864" s="148"/>
      <c r="AO864" s="148"/>
      <c r="AP864" s="148"/>
      <c r="AQ864" s="148"/>
      <c r="AR864" s="148"/>
      <c r="AS864" s="148"/>
      <c r="AT864" s="148"/>
      <c r="AU864" s="148"/>
      <c r="AV864" s="148"/>
      <c r="AW864" s="148"/>
      <c r="AX864" s="148"/>
      <c r="AY864" s="148"/>
      <c r="AZ864" s="148"/>
      <c r="BA864" s="148"/>
      <c r="BB864" s="148"/>
      <c r="BC864" s="148"/>
      <c r="BD864" s="148"/>
      <c r="BE864" s="148"/>
      <c r="BF864" s="148"/>
      <c r="BG864" s="148"/>
      <c r="BH864" s="148"/>
    </row>
    <row r="865" spans="1:60" outlineLevel="1" x14ac:dyDescent="0.2">
      <c r="A865" s="155"/>
      <c r="B865" s="156"/>
      <c r="C865" s="189" t="s">
        <v>497</v>
      </c>
      <c r="D865" s="158"/>
      <c r="E865" s="159">
        <v>0.6</v>
      </c>
      <c r="F865" s="157"/>
      <c r="G865" s="157"/>
      <c r="H865" s="157"/>
      <c r="I865" s="157"/>
      <c r="J865" s="157"/>
      <c r="K865" s="157"/>
      <c r="L865" s="157"/>
      <c r="M865" s="157"/>
      <c r="N865" s="157"/>
      <c r="O865" s="157"/>
      <c r="P865" s="157"/>
      <c r="Q865" s="157"/>
      <c r="R865" s="157"/>
      <c r="S865" s="157"/>
      <c r="T865" s="157"/>
      <c r="U865" s="157"/>
      <c r="V865" s="157"/>
      <c r="W865" s="157"/>
      <c r="X865" s="157"/>
      <c r="Y865" s="148"/>
      <c r="Z865" s="148"/>
      <c r="AA865" s="148"/>
      <c r="AB865" s="148"/>
      <c r="AC865" s="148"/>
      <c r="AD865" s="148"/>
      <c r="AE865" s="148"/>
      <c r="AF865" s="148"/>
      <c r="AG865" s="148" t="s">
        <v>164</v>
      </c>
      <c r="AH865" s="148">
        <v>0</v>
      </c>
      <c r="AI865" s="148"/>
      <c r="AJ865" s="148"/>
      <c r="AK865" s="148"/>
      <c r="AL865" s="148"/>
      <c r="AM865" s="148"/>
      <c r="AN865" s="148"/>
      <c r="AO865" s="148"/>
      <c r="AP865" s="148"/>
      <c r="AQ865" s="148"/>
      <c r="AR865" s="148"/>
      <c r="AS865" s="148"/>
      <c r="AT865" s="148"/>
      <c r="AU865" s="148"/>
      <c r="AV865" s="148"/>
      <c r="AW865" s="148"/>
      <c r="AX865" s="148"/>
      <c r="AY865" s="148"/>
      <c r="AZ865" s="148"/>
      <c r="BA865" s="148"/>
      <c r="BB865" s="148"/>
      <c r="BC865" s="148"/>
      <c r="BD865" s="148"/>
      <c r="BE865" s="148"/>
      <c r="BF865" s="148"/>
      <c r="BG865" s="148"/>
      <c r="BH865" s="148"/>
    </row>
    <row r="866" spans="1:60" outlineLevel="1" x14ac:dyDescent="0.2">
      <c r="A866" s="155"/>
      <c r="B866" s="156"/>
      <c r="C866" s="189" t="s">
        <v>498</v>
      </c>
      <c r="D866" s="158"/>
      <c r="E866" s="159">
        <v>0.9</v>
      </c>
      <c r="F866" s="157"/>
      <c r="G866" s="157"/>
      <c r="H866" s="157"/>
      <c r="I866" s="157"/>
      <c r="J866" s="157"/>
      <c r="K866" s="157"/>
      <c r="L866" s="157"/>
      <c r="M866" s="157"/>
      <c r="N866" s="157"/>
      <c r="O866" s="157"/>
      <c r="P866" s="157"/>
      <c r="Q866" s="157"/>
      <c r="R866" s="157"/>
      <c r="S866" s="157"/>
      <c r="T866" s="157"/>
      <c r="U866" s="157"/>
      <c r="V866" s="157"/>
      <c r="W866" s="157"/>
      <c r="X866" s="157"/>
      <c r="Y866" s="148"/>
      <c r="Z866" s="148"/>
      <c r="AA866" s="148"/>
      <c r="AB866" s="148"/>
      <c r="AC866" s="148"/>
      <c r="AD866" s="148"/>
      <c r="AE866" s="148"/>
      <c r="AF866" s="148"/>
      <c r="AG866" s="148" t="s">
        <v>164</v>
      </c>
      <c r="AH866" s="148">
        <v>0</v>
      </c>
      <c r="AI866" s="148"/>
      <c r="AJ866" s="148"/>
      <c r="AK866" s="148"/>
      <c r="AL866" s="148"/>
      <c r="AM866" s="148"/>
      <c r="AN866" s="148"/>
      <c r="AO866" s="148"/>
      <c r="AP866" s="148"/>
      <c r="AQ866" s="148"/>
      <c r="AR866" s="148"/>
      <c r="AS866" s="148"/>
      <c r="AT866" s="148"/>
      <c r="AU866" s="148"/>
      <c r="AV866" s="148"/>
      <c r="AW866" s="148"/>
      <c r="AX866" s="148"/>
      <c r="AY866" s="148"/>
      <c r="AZ866" s="148"/>
      <c r="BA866" s="148"/>
      <c r="BB866" s="148"/>
      <c r="BC866" s="148"/>
      <c r="BD866" s="148"/>
      <c r="BE866" s="148"/>
      <c r="BF866" s="148"/>
      <c r="BG866" s="148"/>
      <c r="BH866" s="148"/>
    </row>
    <row r="867" spans="1:60" outlineLevel="1" x14ac:dyDescent="0.2">
      <c r="A867" s="155"/>
      <c r="B867" s="156"/>
      <c r="C867" s="189" t="s">
        <v>499</v>
      </c>
      <c r="D867" s="158"/>
      <c r="E867" s="159">
        <v>1.05</v>
      </c>
      <c r="F867" s="157"/>
      <c r="G867" s="157"/>
      <c r="H867" s="157"/>
      <c r="I867" s="157"/>
      <c r="J867" s="157"/>
      <c r="K867" s="157"/>
      <c r="L867" s="157"/>
      <c r="M867" s="157"/>
      <c r="N867" s="157"/>
      <c r="O867" s="157"/>
      <c r="P867" s="157"/>
      <c r="Q867" s="157"/>
      <c r="R867" s="157"/>
      <c r="S867" s="157"/>
      <c r="T867" s="157"/>
      <c r="U867" s="157"/>
      <c r="V867" s="157"/>
      <c r="W867" s="157"/>
      <c r="X867" s="157"/>
      <c r="Y867" s="148"/>
      <c r="Z867" s="148"/>
      <c r="AA867" s="148"/>
      <c r="AB867" s="148"/>
      <c r="AC867" s="148"/>
      <c r="AD867" s="148"/>
      <c r="AE867" s="148"/>
      <c r="AF867" s="148"/>
      <c r="AG867" s="148" t="s">
        <v>164</v>
      </c>
      <c r="AH867" s="148">
        <v>0</v>
      </c>
      <c r="AI867" s="148"/>
      <c r="AJ867" s="148"/>
      <c r="AK867" s="148"/>
      <c r="AL867" s="148"/>
      <c r="AM867" s="148"/>
      <c r="AN867" s="148"/>
      <c r="AO867" s="148"/>
      <c r="AP867" s="148"/>
      <c r="AQ867" s="148"/>
      <c r="AR867" s="148"/>
      <c r="AS867" s="148"/>
      <c r="AT867" s="148"/>
      <c r="AU867" s="148"/>
      <c r="AV867" s="148"/>
      <c r="AW867" s="148"/>
      <c r="AX867" s="148"/>
      <c r="AY867" s="148"/>
      <c r="AZ867" s="148"/>
      <c r="BA867" s="148"/>
      <c r="BB867" s="148"/>
      <c r="BC867" s="148"/>
      <c r="BD867" s="148"/>
      <c r="BE867" s="148"/>
      <c r="BF867" s="148"/>
      <c r="BG867" s="148"/>
      <c r="BH867" s="148"/>
    </row>
    <row r="868" spans="1:60" outlineLevel="1" x14ac:dyDescent="0.2">
      <c r="A868" s="155"/>
      <c r="B868" s="156"/>
      <c r="C868" s="189" t="s">
        <v>500</v>
      </c>
      <c r="D868" s="158"/>
      <c r="E868" s="159">
        <v>1.05</v>
      </c>
      <c r="F868" s="157"/>
      <c r="G868" s="157"/>
      <c r="H868" s="157"/>
      <c r="I868" s="157"/>
      <c r="J868" s="157"/>
      <c r="K868" s="157"/>
      <c r="L868" s="157"/>
      <c r="M868" s="157"/>
      <c r="N868" s="157"/>
      <c r="O868" s="157"/>
      <c r="P868" s="157"/>
      <c r="Q868" s="157"/>
      <c r="R868" s="157"/>
      <c r="S868" s="157"/>
      <c r="T868" s="157"/>
      <c r="U868" s="157"/>
      <c r="V868" s="157"/>
      <c r="W868" s="157"/>
      <c r="X868" s="157"/>
      <c r="Y868" s="148"/>
      <c r="Z868" s="148"/>
      <c r="AA868" s="148"/>
      <c r="AB868" s="148"/>
      <c r="AC868" s="148"/>
      <c r="AD868" s="148"/>
      <c r="AE868" s="148"/>
      <c r="AF868" s="148"/>
      <c r="AG868" s="148" t="s">
        <v>164</v>
      </c>
      <c r="AH868" s="148">
        <v>0</v>
      </c>
      <c r="AI868" s="148"/>
      <c r="AJ868" s="148"/>
      <c r="AK868" s="148"/>
      <c r="AL868" s="148"/>
      <c r="AM868" s="148"/>
      <c r="AN868" s="148"/>
      <c r="AO868" s="148"/>
      <c r="AP868" s="148"/>
      <c r="AQ868" s="148"/>
      <c r="AR868" s="148"/>
      <c r="AS868" s="148"/>
      <c r="AT868" s="148"/>
      <c r="AU868" s="148"/>
      <c r="AV868" s="148"/>
      <c r="AW868" s="148"/>
      <c r="AX868" s="148"/>
      <c r="AY868" s="148"/>
      <c r="AZ868" s="148"/>
      <c r="BA868" s="148"/>
      <c r="BB868" s="148"/>
      <c r="BC868" s="148"/>
      <c r="BD868" s="148"/>
      <c r="BE868" s="148"/>
      <c r="BF868" s="148"/>
      <c r="BG868" s="148"/>
      <c r="BH868" s="148"/>
    </row>
    <row r="869" spans="1:60" outlineLevel="1" x14ac:dyDescent="0.2">
      <c r="A869" s="155"/>
      <c r="B869" s="156"/>
      <c r="C869" s="189" t="s">
        <v>501</v>
      </c>
      <c r="D869" s="158"/>
      <c r="E869" s="159">
        <v>0.9</v>
      </c>
      <c r="F869" s="157"/>
      <c r="G869" s="157"/>
      <c r="H869" s="157"/>
      <c r="I869" s="157"/>
      <c r="J869" s="157"/>
      <c r="K869" s="157"/>
      <c r="L869" s="157"/>
      <c r="M869" s="157"/>
      <c r="N869" s="157"/>
      <c r="O869" s="157"/>
      <c r="P869" s="157"/>
      <c r="Q869" s="157"/>
      <c r="R869" s="157"/>
      <c r="S869" s="157"/>
      <c r="T869" s="157"/>
      <c r="U869" s="157"/>
      <c r="V869" s="157"/>
      <c r="W869" s="157"/>
      <c r="X869" s="157"/>
      <c r="Y869" s="148"/>
      <c r="Z869" s="148"/>
      <c r="AA869" s="148"/>
      <c r="AB869" s="148"/>
      <c r="AC869" s="148"/>
      <c r="AD869" s="148"/>
      <c r="AE869" s="148"/>
      <c r="AF869" s="148"/>
      <c r="AG869" s="148" t="s">
        <v>164</v>
      </c>
      <c r="AH869" s="148">
        <v>0</v>
      </c>
      <c r="AI869" s="148"/>
      <c r="AJ869" s="148"/>
      <c r="AK869" s="148"/>
      <c r="AL869" s="148"/>
      <c r="AM869" s="148"/>
      <c r="AN869" s="148"/>
      <c r="AO869" s="148"/>
      <c r="AP869" s="148"/>
      <c r="AQ869" s="148"/>
      <c r="AR869" s="148"/>
      <c r="AS869" s="148"/>
      <c r="AT869" s="148"/>
      <c r="AU869" s="148"/>
      <c r="AV869" s="148"/>
      <c r="AW869" s="148"/>
      <c r="AX869" s="148"/>
      <c r="AY869" s="148"/>
      <c r="AZ869" s="148"/>
      <c r="BA869" s="148"/>
      <c r="BB869" s="148"/>
      <c r="BC869" s="148"/>
      <c r="BD869" s="148"/>
      <c r="BE869" s="148"/>
      <c r="BF869" s="148"/>
      <c r="BG869" s="148"/>
      <c r="BH869" s="148"/>
    </row>
    <row r="870" spans="1:60" outlineLevel="1" x14ac:dyDescent="0.2">
      <c r="A870" s="155"/>
      <c r="B870" s="156"/>
      <c r="C870" s="189" t="s">
        <v>505</v>
      </c>
      <c r="D870" s="158"/>
      <c r="E870" s="159">
        <v>0.8</v>
      </c>
      <c r="F870" s="157"/>
      <c r="G870" s="157"/>
      <c r="H870" s="157"/>
      <c r="I870" s="157"/>
      <c r="J870" s="157"/>
      <c r="K870" s="157"/>
      <c r="L870" s="157"/>
      <c r="M870" s="157"/>
      <c r="N870" s="157"/>
      <c r="O870" s="157"/>
      <c r="P870" s="157"/>
      <c r="Q870" s="157"/>
      <c r="R870" s="157"/>
      <c r="S870" s="157"/>
      <c r="T870" s="157"/>
      <c r="U870" s="157"/>
      <c r="V870" s="157"/>
      <c r="W870" s="157"/>
      <c r="X870" s="157"/>
      <c r="Y870" s="148"/>
      <c r="Z870" s="148"/>
      <c r="AA870" s="148"/>
      <c r="AB870" s="148"/>
      <c r="AC870" s="148"/>
      <c r="AD870" s="148"/>
      <c r="AE870" s="148"/>
      <c r="AF870" s="148"/>
      <c r="AG870" s="148" t="s">
        <v>164</v>
      </c>
      <c r="AH870" s="148">
        <v>0</v>
      </c>
      <c r="AI870" s="148"/>
      <c r="AJ870" s="148"/>
      <c r="AK870" s="148"/>
      <c r="AL870" s="148"/>
      <c r="AM870" s="148"/>
      <c r="AN870" s="148"/>
      <c r="AO870" s="148"/>
      <c r="AP870" s="148"/>
      <c r="AQ870" s="148"/>
      <c r="AR870" s="148"/>
      <c r="AS870" s="148"/>
      <c r="AT870" s="148"/>
      <c r="AU870" s="148"/>
      <c r="AV870" s="148"/>
      <c r="AW870" s="148"/>
      <c r="AX870" s="148"/>
      <c r="AY870" s="148"/>
      <c r="AZ870" s="148"/>
      <c r="BA870" s="148"/>
      <c r="BB870" s="148"/>
      <c r="BC870" s="148"/>
      <c r="BD870" s="148"/>
      <c r="BE870" s="148"/>
      <c r="BF870" s="148"/>
      <c r="BG870" s="148"/>
      <c r="BH870" s="148"/>
    </row>
    <row r="871" spans="1:60" outlineLevel="1" x14ac:dyDescent="0.2">
      <c r="A871" s="155"/>
      <c r="B871" s="156"/>
      <c r="C871" s="189" t="s">
        <v>506</v>
      </c>
      <c r="D871" s="158"/>
      <c r="E871" s="159">
        <v>0.9</v>
      </c>
      <c r="F871" s="157"/>
      <c r="G871" s="157"/>
      <c r="H871" s="157"/>
      <c r="I871" s="157"/>
      <c r="J871" s="157"/>
      <c r="K871" s="157"/>
      <c r="L871" s="157"/>
      <c r="M871" s="157"/>
      <c r="N871" s="157"/>
      <c r="O871" s="157"/>
      <c r="P871" s="157"/>
      <c r="Q871" s="157"/>
      <c r="R871" s="157"/>
      <c r="S871" s="157"/>
      <c r="T871" s="157"/>
      <c r="U871" s="157"/>
      <c r="V871" s="157"/>
      <c r="W871" s="157"/>
      <c r="X871" s="157"/>
      <c r="Y871" s="148"/>
      <c r="Z871" s="148"/>
      <c r="AA871" s="148"/>
      <c r="AB871" s="148"/>
      <c r="AC871" s="148"/>
      <c r="AD871" s="148"/>
      <c r="AE871" s="148"/>
      <c r="AF871" s="148"/>
      <c r="AG871" s="148" t="s">
        <v>164</v>
      </c>
      <c r="AH871" s="148">
        <v>0</v>
      </c>
      <c r="AI871" s="148"/>
      <c r="AJ871" s="148"/>
      <c r="AK871" s="148"/>
      <c r="AL871" s="148"/>
      <c r="AM871" s="148"/>
      <c r="AN871" s="148"/>
      <c r="AO871" s="148"/>
      <c r="AP871" s="148"/>
      <c r="AQ871" s="148"/>
      <c r="AR871" s="148"/>
      <c r="AS871" s="148"/>
      <c r="AT871" s="148"/>
      <c r="AU871" s="148"/>
      <c r="AV871" s="148"/>
      <c r="AW871" s="148"/>
      <c r="AX871" s="148"/>
      <c r="AY871" s="148"/>
      <c r="AZ871" s="148"/>
      <c r="BA871" s="148"/>
      <c r="BB871" s="148"/>
      <c r="BC871" s="148"/>
      <c r="BD871" s="148"/>
      <c r="BE871" s="148"/>
      <c r="BF871" s="148"/>
      <c r="BG871" s="148"/>
      <c r="BH871" s="148"/>
    </row>
    <row r="872" spans="1:60" outlineLevel="1" x14ac:dyDescent="0.2">
      <c r="A872" s="155"/>
      <c r="B872" s="156"/>
      <c r="C872" s="189" t="s">
        <v>507</v>
      </c>
      <c r="D872" s="158"/>
      <c r="E872" s="159">
        <v>2.4</v>
      </c>
      <c r="F872" s="157"/>
      <c r="G872" s="157"/>
      <c r="H872" s="157"/>
      <c r="I872" s="157"/>
      <c r="J872" s="157"/>
      <c r="K872" s="157"/>
      <c r="L872" s="157"/>
      <c r="M872" s="157"/>
      <c r="N872" s="157"/>
      <c r="O872" s="157"/>
      <c r="P872" s="157"/>
      <c r="Q872" s="157"/>
      <c r="R872" s="157"/>
      <c r="S872" s="157"/>
      <c r="T872" s="157"/>
      <c r="U872" s="157"/>
      <c r="V872" s="157"/>
      <c r="W872" s="157"/>
      <c r="X872" s="157"/>
      <c r="Y872" s="148"/>
      <c r="Z872" s="148"/>
      <c r="AA872" s="148"/>
      <c r="AB872" s="148"/>
      <c r="AC872" s="148"/>
      <c r="AD872" s="148"/>
      <c r="AE872" s="148"/>
      <c r="AF872" s="148"/>
      <c r="AG872" s="148" t="s">
        <v>164</v>
      </c>
      <c r="AH872" s="148">
        <v>0</v>
      </c>
      <c r="AI872" s="148"/>
      <c r="AJ872" s="148"/>
      <c r="AK872" s="148"/>
      <c r="AL872" s="148"/>
      <c r="AM872" s="148"/>
      <c r="AN872" s="148"/>
      <c r="AO872" s="148"/>
      <c r="AP872" s="148"/>
      <c r="AQ872" s="148"/>
      <c r="AR872" s="148"/>
      <c r="AS872" s="148"/>
      <c r="AT872" s="148"/>
      <c r="AU872" s="148"/>
      <c r="AV872" s="148"/>
      <c r="AW872" s="148"/>
      <c r="AX872" s="148"/>
      <c r="AY872" s="148"/>
      <c r="AZ872" s="148"/>
      <c r="BA872" s="148"/>
      <c r="BB872" s="148"/>
      <c r="BC872" s="148"/>
      <c r="BD872" s="148"/>
      <c r="BE872" s="148"/>
      <c r="BF872" s="148"/>
      <c r="BG872" s="148"/>
      <c r="BH872" s="148"/>
    </row>
    <row r="873" spans="1:60" outlineLevel="1" x14ac:dyDescent="0.2">
      <c r="A873" s="155"/>
      <c r="B873" s="156"/>
      <c r="C873" s="189" t="s">
        <v>508</v>
      </c>
      <c r="D873" s="158"/>
      <c r="E873" s="159">
        <v>2.5</v>
      </c>
      <c r="F873" s="157"/>
      <c r="G873" s="157"/>
      <c r="H873" s="157"/>
      <c r="I873" s="157"/>
      <c r="J873" s="157"/>
      <c r="K873" s="157"/>
      <c r="L873" s="157"/>
      <c r="M873" s="157"/>
      <c r="N873" s="157"/>
      <c r="O873" s="157"/>
      <c r="P873" s="157"/>
      <c r="Q873" s="157"/>
      <c r="R873" s="157"/>
      <c r="S873" s="157"/>
      <c r="T873" s="157"/>
      <c r="U873" s="157"/>
      <c r="V873" s="157"/>
      <c r="W873" s="157"/>
      <c r="X873" s="157"/>
      <c r="Y873" s="148"/>
      <c r="Z873" s="148"/>
      <c r="AA873" s="148"/>
      <c r="AB873" s="148"/>
      <c r="AC873" s="148"/>
      <c r="AD873" s="148"/>
      <c r="AE873" s="148"/>
      <c r="AF873" s="148"/>
      <c r="AG873" s="148" t="s">
        <v>164</v>
      </c>
      <c r="AH873" s="148">
        <v>0</v>
      </c>
      <c r="AI873" s="148"/>
      <c r="AJ873" s="148"/>
      <c r="AK873" s="148"/>
      <c r="AL873" s="148"/>
      <c r="AM873" s="148"/>
      <c r="AN873" s="148"/>
      <c r="AO873" s="148"/>
      <c r="AP873" s="148"/>
      <c r="AQ873" s="148"/>
      <c r="AR873" s="148"/>
      <c r="AS873" s="148"/>
      <c r="AT873" s="148"/>
      <c r="AU873" s="148"/>
      <c r="AV873" s="148"/>
      <c r="AW873" s="148"/>
      <c r="AX873" s="148"/>
      <c r="AY873" s="148"/>
      <c r="AZ873" s="148"/>
      <c r="BA873" s="148"/>
      <c r="BB873" s="148"/>
      <c r="BC873" s="148"/>
      <c r="BD873" s="148"/>
      <c r="BE873" s="148"/>
      <c r="BF873" s="148"/>
      <c r="BG873" s="148"/>
      <c r="BH873" s="148"/>
    </row>
    <row r="874" spans="1:60" outlineLevel="1" x14ac:dyDescent="0.2">
      <c r="A874" s="155"/>
      <c r="B874" s="156"/>
      <c r="C874" s="189" t="s">
        <v>516</v>
      </c>
      <c r="D874" s="158"/>
      <c r="E874" s="159">
        <v>6.96</v>
      </c>
      <c r="F874" s="157"/>
      <c r="G874" s="157"/>
      <c r="H874" s="157"/>
      <c r="I874" s="157"/>
      <c r="J874" s="157"/>
      <c r="K874" s="157"/>
      <c r="L874" s="157"/>
      <c r="M874" s="157"/>
      <c r="N874" s="157"/>
      <c r="O874" s="157"/>
      <c r="P874" s="157"/>
      <c r="Q874" s="157"/>
      <c r="R874" s="157"/>
      <c r="S874" s="157"/>
      <c r="T874" s="157"/>
      <c r="U874" s="157"/>
      <c r="V874" s="157"/>
      <c r="W874" s="157"/>
      <c r="X874" s="157"/>
      <c r="Y874" s="148"/>
      <c r="Z874" s="148"/>
      <c r="AA874" s="148"/>
      <c r="AB874" s="148"/>
      <c r="AC874" s="148"/>
      <c r="AD874" s="148"/>
      <c r="AE874" s="148"/>
      <c r="AF874" s="148"/>
      <c r="AG874" s="148" t="s">
        <v>164</v>
      </c>
      <c r="AH874" s="148">
        <v>0</v>
      </c>
      <c r="AI874" s="148"/>
      <c r="AJ874" s="148"/>
      <c r="AK874" s="148"/>
      <c r="AL874" s="148"/>
      <c r="AM874" s="148"/>
      <c r="AN874" s="148"/>
      <c r="AO874" s="148"/>
      <c r="AP874" s="148"/>
      <c r="AQ874" s="148"/>
      <c r="AR874" s="148"/>
      <c r="AS874" s="148"/>
      <c r="AT874" s="148"/>
      <c r="AU874" s="148"/>
      <c r="AV874" s="148"/>
      <c r="AW874" s="148"/>
      <c r="AX874" s="148"/>
      <c r="AY874" s="148"/>
      <c r="AZ874" s="148"/>
      <c r="BA874" s="148"/>
      <c r="BB874" s="148"/>
      <c r="BC874" s="148"/>
      <c r="BD874" s="148"/>
      <c r="BE874" s="148"/>
      <c r="BF874" s="148"/>
      <c r="BG874" s="148"/>
      <c r="BH874" s="148"/>
    </row>
    <row r="875" spans="1:60" outlineLevel="1" x14ac:dyDescent="0.2">
      <c r="A875" s="155"/>
      <c r="B875" s="156"/>
      <c r="C875" s="189" t="s">
        <v>517</v>
      </c>
      <c r="D875" s="158"/>
      <c r="E875" s="159">
        <v>1.8</v>
      </c>
      <c r="F875" s="157"/>
      <c r="G875" s="157"/>
      <c r="H875" s="157"/>
      <c r="I875" s="157"/>
      <c r="J875" s="157"/>
      <c r="K875" s="157"/>
      <c r="L875" s="157"/>
      <c r="M875" s="157"/>
      <c r="N875" s="157"/>
      <c r="O875" s="157"/>
      <c r="P875" s="157"/>
      <c r="Q875" s="157"/>
      <c r="R875" s="157"/>
      <c r="S875" s="157"/>
      <c r="T875" s="157"/>
      <c r="U875" s="157"/>
      <c r="V875" s="157"/>
      <c r="W875" s="157"/>
      <c r="X875" s="157"/>
      <c r="Y875" s="148"/>
      <c r="Z875" s="148"/>
      <c r="AA875" s="148"/>
      <c r="AB875" s="148"/>
      <c r="AC875" s="148"/>
      <c r="AD875" s="148"/>
      <c r="AE875" s="148"/>
      <c r="AF875" s="148"/>
      <c r="AG875" s="148" t="s">
        <v>164</v>
      </c>
      <c r="AH875" s="148">
        <v>0</v>
      </c>
      <c r="AI875" s="148"/>
      <c r="AJ875" s="148"/>
      <c r="AK875" s="148"/>
      <c r="AL875" s="148"/>
      <c r="AM875" s="148"/>
      <c r="AN875" s="148"/>
      <c r="AO875" s="148"/>
      <c r="AP875" s="148"/>
      <c r="AQ875" s="148"/>
      <c r="AR875" s="148"/>
      <c r="AS875" s="148"/>
      <c r="AT875" s="148"/>
      <c r="AU875" s="148"/>
      <c r="AV875" s="148"/>
      <c r="AW875" s="148"/>
      <c r="AX875" s="148"/>
      <c r="AY875" s="148"/>
      <c r="AZ875" s="148"/>
      <c r="BA875" s="148"/>
      <c r="BB875" s="148"/>
      <c r="BC875" s="148"/>
      <c r="BD875" s="148"/>
      <c r="BE875" s="148"/>
      <c r="BF875" s="148"/>
      <c r="BG875" s="148"/>
      <c r="BH875" s="148"/>
    </row>
    <row r="876" spans="1:60" outlineLevel="1" x14ac:dyDescent="0.2">
      <c r="A876" s="155"/>
      <c r="B876" s="156"/>
      <c r="C876" s="189" t="s">
        <v>518</v>
      </c>
      <c r="D876" s="158"/>
      <c r="E876" s="159">
        <v>9</v>
      </c>
      <c r="F876" s="157"/>
      <c r="G876" s="157"/>
      <c r="H876" s="157"/>
      <c r="I876" s="157"/>
      <c r="J876" s="157"/>
      <c r="K876" s="157"/>
      <c r="L876" s="157"/>
      <c r="M876" s="157"/>
      <c r="N876" s="157"/>
      <c r="O876" s="157"/>
      <c r="P876" s="157"/>
      <c r="Q876" s="157"/>
      <c r="R876" s="157"/>
      <c r="S876" s="157"/>
      <c r="T876" s="157"/>
      <c r="U876" s="157"/>
      <c r="V876" s="157"/>
      <c r="W876" s="157"/>
      <c r="X876" s="157"/>
      <c r="Y876" s="148"/>
      <c r="Z876" s="148"/>
      <c r="AA876" s="148"/>
      <c r="AB876" s="148"/>
      <c r="AC876" s="148"/>
      <c r="AD876" s="148"/>
      <c r="AE876" s="148"/>
      <c r="AF876" s="148"/>
      <c r="AG876" s="148" t="s">
        <v>164</v>
      </c>
      <c r="AH876" s="148">
        <v>0</v>
      </c>
      <c r="AI876" s="148"/>
      <c r="AJ876" s="148"/>
      <c r="AK876" s="148"/>
      <c r="AL876" s="148"/>
      <c r="AM876" s="148"/>
      <c r="AN876" s="148"/>
      <c r="AO876" s="148"/>
      <c r="AP876" s="148"/>
      <c r="AQ876" s="148"/>
      <c r="AR876" s="148"/>
      <c r="AS876" s="148"/>
      <c r="AT876" s="148"/>
      <c r="AU876" s="148"/>
      <c r="AV876" s="148"/>
      <c r="AW876" s="148"/>
      <c r="AX876" s="148"/>
      <c r="AY876" s="148"/>
      <c r="AZ876" s="148"/>
      <c r="BA876" s="148"/>
      <c r="BB876" s="148"/>
      <c r="BC876" s="148"/>
      <c r="BD876" s="148"/>
      <c r="BE876" s="148"/>
      <c r="BF876" s="148"/>
      <c r="BG876" s="148"/>
      <c r="BH876" s="148"/>
    </row>
    <row r="877" spans="1:60" outlineLevel="1" x14ac:dyDescent="0.2">
      <c r="A877" s="155"/>
      <c r="B877" s="156"/>
      <c r="C877" s="189" t="s">
        <v>519</v>
      </c>
      <c r="D877" s="158"/>
      <c r="E877" s="159">
        <v>2.48</v>
      </c>
      <c r="F877" s="157"/>
      <c r="G877" s="157"/>
      <c r="H877" s="157"/>
      <c r="I877" s="157"/>
      <c r="J877" s="157"/>
      <c r="K877" s="157"/>
      <c r="L877" s="157"/>
      <c r="M877" s="157"/>
      <c r="N877" s="157"/>
      <c r="O877" s="157"/>
      <c r="P877" s="157"/>
      <c r="Q877" s="157"/>
      <c r="R877" s="157"/>
      <c r="S877" s="157"/>
      <c r="T877" s="157"/>
      <c r="U877" s="157"/>
      <c r="V877" s="157"/>
      <c r="W877" s="157"/>
      <c r="X877" s="157"/>
      <c r="Y877" s="148"/>
      <c r="Z877" s="148"/>
      <c r="AA877" s="148"/>
      <c r="AB877" s="148"/>
      <c r="AC877" s="148"/>
      <c r="AD877" s="148"/>
      <c r="AE877" s="148"/>
      <c r="AF877" s="148"/>
      <c r="AG877" s="148" t="s">
        <v>164</v>
      </c>
      <c r="AH877" s="148">
        <v>0</v>
      </c>
      <c r="AI877" s="148"/>
      <c r="AJ877" s="148"/>
      <c r="AK877" s="148"/>
      <c r="AL877" s="148"/>
      <c r="AM877" s="148"/>
      <c r="AN877" s="148"/>
      <c r="AO877" s="148"/>
      <c r="AP877" s="148"/>
      <c r="AQ877" s="148"/>
      <c r="AR877" s="148"/>
      <c r="AS877" s="148"/>
      <c r="AT877" s="148"/>
      <c r="AU877" s="148"/>
      <c r="AV877" s="148"/>
      <c r="AW877" s="148"/>
      <c r="AX877" s="148"/>
      <c r="AY877" s="148"/>
      <c r="AZ877" s="148"/>
      <c r="BA877" s="148"/>
      <c r="BB877" s="148"/>
      <c r="BC877" s="148"/>
      <c r="BD877" s="148"/>
      <c r="BE877" s="148"/>
      <c r="BF877" s="148"/>
      <c r="BG877" s="148"/>
      <c r="BH877" s="148"/>
    </row>
    <row r="878" spans="1:60" outlineLevel="1" x14ac:dyDescent="0.2">
      <c r="A878" s="155"/>
      <c r="B878" s="156"/>
      <c r="C878" s="189" t="s">
        <v>520</v>
      </c>
      <c r="D878" s="158"/>
      <c r="E878" s="159">
        <v>1.7</v>
      </c>
      <c r="F878" s="157"/>
      <c r="G878" s="157"/>
      <c r="H878" s="157"/>
      <c r="I878" s="157"/>
      <c r="J878" s="157"/>
      <c r="K878" s="157"/>
      <c r="L878" s="157"/>
      <c r="M878" s="157"/>
      <c r="N878" s="157"/>
      <c r="O878" s="157"/>
      <c r="P878" s="157"/>
      <c r="Q878" s="157"/>
      <c r="R878" s="157"/>
      <c r="S878" s="157"/>
      <c r="T878" s="157"/>
      <c r="U878" s="157"/>
      <c r="V878" s="157"/>
      <c r="W878" s="157"/>
      <c r="X878" s="157"/>
      <c r="Y878" s="148"/>
      <c r="Z878" s="148"/>
      <c r="AA878" s="148"/>
      <c r="AB878" s="148"/>
      <c r="AC878" s="148"/>
      <c r="AD878" s="148"/>
      <c r="AE878" s="148"/>
      <c r="AF878" s="148"/>
      <c r="AG878" s="148" t="s">
        <v>164</v>
      </c>
      <c r="AH878" s="148">
        <v>0</v>
      </c>
      <c r="AI878" s="148"/>
      <c r="AJ878" s="148"/>
      <c r="AK878" s="148"/>
      <c r="AL878" s="148"/>
      <c r="AM878" s="148"/>
      <c r="AN878" s="148"/>
      <c r="AO878" s="148"/>
      <c r="AP878" s="148"/>
      <c r="AQ878" s="148"/>
      <c r="AR878" s="148"/>
      <c r="AS878" s="148"/>
      <c r="AT878" s="148"/>
      <c r="AU878" s="148"/>
      <c r="AV878" s="148"/>
      <c r="AW878" s="148"/>
      <c r="AX878" s="148"/>
      <c r="AY878" s="148"/>
      <c r="AZ878" s="148"/>
      <c r="BA878" s="148"/>
      <c r="BB878" s="148"/>
      <c r="BC878" s="148"/>
      <c r="BD878" s="148"/>
      <c r="BE878" s="148"/>
      <c r="BF878" s="148"/>
      <c r="BG878" s="148"/>
      <c r="BH878" s="148"/>
    </row>
    <row r="879" spans="1:60" outlineLevel="1" x14ac:dyDescent="0.2">
      <c r="A879" s="155"/>
      <c r="B879" s="156"/>
      <c r="C879" s="189" t="s">
        <v>521</v>
      </c>
      <c r="D879" s="158"/>
      <c r="E879" s="159">
        <v>6.25</v>
      </c>
      <c r="F879" s="157"/>
      <c r="G879" s="157"/>
      <c r="H879" s="157"/>
      <c r="I879" s="157"/>
      <c r="J879" s="157"/>
      <c r="K879" s="157"/>
      <c r="L879" s="157"/>
      <c r="M879" s="157"/>
      <c r="N879" s="157"/>
      <c r="O879" s="157"/>
      <c r="P879" s="157"/>
      <c r="Q879" s="157"/>
      <c r="R879" s="157"/>
      <c r="S879" s="157"/>
      <c r="T879" s="157"/>
      <c r="U879" s="157"/>
      <c r="V879" s="157"/>
      <c r="W879" s="157"/>
      <c r="X879" s="157"/>
      <c r="Y879" s="148"/>
      <c r="Z879" s="148"/>
      <c r="AA879" s="148"/>
      <c r="AB879" s="148"/>
      <c r="AC879" s="148"/>
      <c r="AD879" s="148"/>
      <c r="AE879" s="148"/>
      <c r="AF879" s="148"/>
      <c r="AG879" s="148" t="s">
        <v>164</v>
      </c>
      <c r="AH879" s="148">
        <v>0</v>
      </c>
      <c r="AI879" s="148"/>
      <c r="AJ879" s="148"/>
      <c r="AK879" s="148"/>
      <c r="AL879" s="148"/>
      <c r="AM879" s="148"/>
      <c r="AN879" s="148"/>
      <c r="AO879" s="148"/>
      <c r="AP879" s="148"/>
      <c r="AQ879" s="148"/>
      <c r="AR879" s="148"/>
      <c r="AS879" s="148"/>
      <c r="AT879" s="148"/>
      <c r="AU879" s="148"/>
      <c r="AV879" s="148"/>
      <c r="AW879" s="148"/>
      <c r="AX879" s="148"/>
      <c r="AY879" s="148"/>
      <c r="AZ879" s="148"/>
      <c r="BA879" s="148"/>
      <c r="BB879" s="148"/>
      <c r="BC879" s="148"/>
      <c r="BD879" s="148"/>
      <c r="BE879" s="148"/>
      <c r="BF879" s="148"/>
      <c r="BG879" s="148"/>
      <c r="BH879" s="148"/>
    </row>
    <row r="880" spans="1:60" outlineLevel="1" x14ac:dyDescent="0.2">
      <c r="A880" s="155"/>
      <c r="B880" s="156"/>
      <c r="C880" s="189" t="s">
        <v>522</v>
      </c>
      <c r="D880" s="158"/>
      <c r="E880" s="159">
        <v>2.2000000000000002</v>
      </c>
      <c r="F880" s="157"/>
      <c r="G880" s="157"/>
      <c r="H880" s="157"/>
      <c r="I880" s="157"/>
      <c r="J880" s="157"/>
      <c r="K880" s="157"/>
      <c r="L880" s="157"/>
      <c r="M880" s="157"/>
      <c r="N880" s="157"/>
      <c r="O880" s="157"/>
      <c r="P880" s="157"/>
      <c r="Q880" s="157"/>
      <c r="R880" s="157"/>
      <c r="S880" s="157"/>
      <c r="T880" s="157"/>
      <c r="U880" s="157"/>
      <c r="V880" s="157"/>
      <c r="W880" s="157"/>
      <c r="X880" s="157"/>
      <c r="Y880" s="148"/>
      <c r="Z880" s="148"/>
      <c r="AA880" s="148"/>
      <c r="AB880" s="148"/>
      <c r="AC880" s="148"/>
      <c r="AD880" s="148"/>
      <c r="AE880" s="148"/>
      <c r="AF880" s="148"/>
      <c r="AG880" s="148" t="s">
        <v>164</v>
      </c>
      <c r="AH880" s="148">
        <v>0</v>
      </c>
      <c r="AI880" s="148"/>
      <c r="AJ880" s="148"/>
      <c r="AK880" s="148"/>
      <c r="AL880" s="148"/>
      <c r="AM880" s="148"/>
      <c r="AN880" s="148"/>
      <c r="AO880" s="148"/>
      <c r="AP880" s="148"/>
      <c r="AQ880" s="148"/>
      <c r="AR880" s="148"/>
      <c r="AS880" s="148"/>
      <c r="AT880" s="148"/>
      <c r="AU880" s="148"/>
      <c r="AV880" s="148"/>
      <c r="AW880" s="148"/>
      <c r="AX880" s="148"/>
      <c r="AY880" s="148"/>
      <c r="AZ880" s="148"/>
      <c r="BA880" s="148"/>
      <c r="BB880" s="148"/>
      <c r="BC880" s="148"/>
      <c r="BD880" s="148"/>
      <c r="BE880" s="148"/>
      <c r="BF880" s="148"/>
      <c r="BG880" s="148"/>
      <c r="BH880" s="148"/>
    </row>
    <row r="881" spans="1:60" outlineLevel="1" x14ac:dyDescent="0.2">
      <c r="A881" s="171">
        <v>105</v>
      </c>
      <c r="B881" s="172" t="s">
        <v>823</v>
      </c>
      <c r="C881" s="188" t="s">
        <v>824</v>
      </c>
      <c r="D881" s="173" t="s">
        <v>281</v>
      </c>
      <c r="E881" s="174">
        <v>36.299999999999997</v>
      </c>
      <c r="F881" s="175"/>
      <c r="G881" s="176">
        <f>ROUND(E881*F881,2)</f>
        <v>0</v>
      </c>
      <c r="H881" s="175"/>
      <c r="I881" s="176">
        <f>ROUND(E881*H881,2)</f>
        <v>0</v>
      </c>
      <c r="J881" s="175"/>
      <c r="K881" s="176">
        <f>ROUND(E881*J881,2)</f>
        <v>0</v>
      </c>
      <c r="L881" s="176">
        <v>21</v>
      </c>
      <c r="M881" s="176">
        <f>G881*(1+L881/100)</f>
        <v>0</v>
      </c>
      <c r="N881" s="176">
        <v>0</v>
      </c>
      <c r="O881" s="176">
        <f>ROUND(E881*N881,2)</f>
        <v>0</v>
      </c>
      <c r="P881" s="176">
        <v>2.5200000000000001E-3</v>
      </c>
      <c r="Q881" s="176">
        <f>ROUND(E881*P881,2)</f>
        <v>0.09</v>
      </c>
      <c r="R881" s="176" t="s">
        <v>785</v>
      </c>
      <c r="S881" s="176" t="s">
        <v>160</v>
      </c>
      <c r="T881" s="177" t="s">
        <v>160</v>
      </c>
      <c r="U881" s="157">
        <v>0.08</v>
      </c>
      <c r="V881" s="157">
        <f>ROUND(E881*U881,2)</f>
        <v>2.9</v>
      </c>
      <c r="W881" s="157"/>
      <c r="X881" s="157" t="s">
        <v>170</v>
      </c>
      <c r="Y881" s="148"/>
      <c r="Z881" s="148"/>
      <c r="AA881" s="148"/>
      <c r="AB881" s="148"/>
      <c r="AC881" s="148"/>
      <c r="AD881" s="148"/>
      <c r="AE881" s="148"/>
      <c r="AF881" s="148"/>
      <c r="AG881" s="148" t="s">
        <v>171</v>
      </c>
      <c r="AH881" s="148"/>
      <c r="AI881" s="148"/>
      <c r="AJ881" s="148"/>
      <c r="AK881" s="148"/>
      <c r="AL881" s="148"/>
      <c r="AM881" s="148"/>
      <c r="AN881" s="148"/>
      <c r="AO881" s="148"/>
      <c r="AP881" s="148"/>
      <c r="AQ881" s="148"/>
      <c r="AR881" s="148"/>
      <c r="AS881" s="148"/>
      <c r="AT881" s="148"/>
      <c r="AU881" s="148"/>
      <c r="AV881" s="148"/>
      <c r="AW881" s="148"/>
      <c r="AX881" s="148"/>
      <c r="AY881" s="148"/>
      <c r="AZ881" s="148"/>
      <c r="BA881" s="148"/>
      <c r="BB881" s="148"/>
      <c r="BC881" s="148"/>
      <c r="BD881" s="148"/>
      <c r="BE881" s="148"/>
      <c r="BF881" s="148"/>
      <c r="BG881" s="148"/>
      <c r="BH881" s="148"/>
    </row>
    <row r="882" spans="1:60" outlineLevel="1" x14ac:dyDescent="0.2">
      <c r="A882" s="155"/>
      <c r="B882" s="156"/>
      <c r="C882" s="189" t="s">
        <v>825</v>
      </c>
      <c r="D882" s="158"/>
      <c r="E882" s="159"/>
      <c r="F882" s="157"/>
      <c r="G882" s="157"/>
      <c r="H882" s="157"/>
      <c r="I882" s="157"/>
      <c r="J882" s="157"/>
      <c r="K882" s="157"/>
      <c r="L882" s="157"/>
      <c r="M882" s="157"/>
      <c r="N882" s="157"/>
      <c r="O882" s="157"/>
      <c r="P882" s="157"/>
      <c r="Q882" s="157"/>
      <c r="R882" s="157"/>
      <c r="S882" s="157"/>
      <c r="T882" s="157"/>
      <c r="U882" s="157"/>
      <c r="V882" s="157"/>
      <c r="W882" s="157"/>
      <c r="X882" s="157"/>
      <c r="Y882" s="148"/>
      <c r="Z882" s="148"/>
      <c r="AA882" s="148"/>
      <c r="AB882" s="148"/>
      <c r="AC882" s="148"/>
      <c r="AD882" s="148"/>
      <c r="AE882" s="148"/>
      <c r="AF882" s="148"/>
      <c r="AG882" s="148" t="s">
        <v>164</v>
      </c>
      <c r="AH882" s="148">
        <v>0</v>
      </c>
      <c r="AI882" s="148"/>
      <c r="AJ882" s="148"/>
      <c r="AK882" s="148"/>
      <c r="AL882" s="148"/>
      <c r="AM882" s="148"/>
      <c r="AN882" s="148"/>
      <c r="AO882" s="148"/>
      <c r="AP882" s="148"/>
      <c r="AQ882" s="148"/>
      <c r="AR882" s="148"/>
      <c r="AS882" s="148"/>
      <c r="AT882" s="148"/>
      <c r="AU882" s="148"/>
      <c r="AV882" s="148"/>
      <c r="AW882" s="148"/>
      <c r="AX882" s="148"/>
      <c r="AY882" s="148"/>
      <c r="AZ882" s="148"/>
      <c r="BA882" s="148"/>
      <c r="BB882" s="148"/>
      <c r="BC882" s="148"/>
      <c r="BD882" s="148"/>
      <c r="BE882" s="148"/>
      <c r="BF882" s="148"/>
      <c r="BG882" s="148"/>
      <c r="BH882" s="148"/>
    </row>
    <row r="883" spans="1:60" outlineLevel="1" x14ac:dyDescent="0.2">
      <c r="A883" s="155"/>
      <c r="B883" s="156"/>
      <c r="C883" s="189" t="s">
        <v>826</v>
      </c>
      <c r="D883" s="158"/>
      <c r="E883" s="159">
        <v>36.299999999999997</v>
      </c>
      <c r="F883" s="157"/>
      <c r="G883" s="157"/>
      <c r="H883" s="157"/>
      <c r="I883" s="157"/>
      <c r="J883" s="157"/>
      <c r="K883" s="157"/>
      <c r="L883" s="157"/>
      <c r="M883" s="157"/>
      <c r="N883" s="157"/>
      <c r="O883" s="157"/>
      <c r="P883" s="157"/>
      <c r="Q883" s="157"/>
      <c r="R883" s="157"/>
      <c r="S883" s="157"/>
      <c r="T883" s="157"/>
      <c r="U883" s="157"/>
      <c r="V883" s="157"/>
      <c r="W883" s="157"/>
      <c r="X883" s="157"/>
      <c r="Y883" s="148"/>
      <c r="Z883" s="148"/>
      <c r="AA883" s="148"/>
      <c r="AB883" s="148"/>
      <c r="AC883" s="148"/>
      <c r="AD883" s="148"/>
      <c r="AE883" s="148"/>
      <c r="AF883" s="148"/>
      <c r="AG883" s="148" t="s">
        <v>164</v>
      </c>
      <c r="AH883" s="148">
        <v>0</v>
      </c>
      <c r="AI883" s="148"/>
      <c r="AJ883" s="148"/>
      <c r="AK883" s="148"/>
      <c r="AL883" s="148"/>
      <c r="AM883" s="148"/>
      <c r="AN883" s="148"/>
      <c r="AO883" s="148"/>
      <c r="AP883" s="148"/>
      <c r="AQ883" s="148"/>
      <c r="AR883" s="148"/>
      <c r="AS883" s="148"/>
      <c r="AT883" s="148"/>
      <c r="AU883" s="148"/>
      <c r="AV883" s="148"/>
      <c r="AW883" s="148"/>
      <c r="AX883" s="148"/>
      <c r="AY883" s="148"/>
      <c r="AZ883" s="148"/>
      <c r="BA883" s="148"/>
      <c r="BB883" s="148"/>
      <c r="BC883" s="148"/>
      <c r="BD883" s="148"/>
      <c r="BE883" s="148"/>
      <c r="BF883" s="148"/>
      <c r="BG883" s="148"/>
      <c r="BH883" s="148"/>
    </row>
    <row r="884" spans="1:60" outlineLevel="1" x14ac:dyDescent="0.2">
      <c r="A884" s="171">
        <v>106</v>
      </c>
      <c r="B884" s="172" t="s">
        <v>827</v>
      </c>
      <c r="C884" s="188" t="s">
        <v>828</v>
      </c>
      <c r="D884" s="173" t="s">
        <v>281</v>
      </c>
      <c r="E884" s="174">
        <v>37</v>
      </c>
      <c r="F884" s="175"/>
      <c r="G884" s="176">
        <f>ROUND(E884*F884,2)</f>
        <v>0</v>
      </c>
      <c r="H884" s="175"/>
      <c r="I884" s="176">
        <f>ROUND(E884*H884,2)</f>
        <v>0</v>
      </c>
      <c r="J884" s="175"/>
      <c r="K884" s="176">
        <f>ROUND(E884*J884,2)</f>
        <v>0</v>
      </c>
      <c r="L884" s="176">
        <v>21</v>
      </c>
      <c r="M884" s="176">
        <f>G884*(1+L884/100)</f>
        <v>0</v>
      </c>
      <c r="N884" s="176">
        <v>0</v>
      </c>
      <c r="O884" s="176">
        <f>ROUND(E884*N884,2)</f>
        <v>0</v>
      </c>
      <c r="P884" s="176">
        <v>2.2599999999999999E-3</v>
      </c>
      <c r="Q884" s="176">
        <f>ROUND(E884*P884,2)</f>
        <v>0.08</v>
      </c>
      <c r="R884" s="176" t="s">
        <v>785</v>
      </c>
      <c r="S884" s="176" t="s">
        <v>160</v>
      </c>
      <c r="T884" s="177" t="s">
        <v>160</v>
      </c>
      <c r="U884" s="157">
        <v>0.05</v>
      </c>
      <c r="V884" s="157">
        <f>ROUND(E884*U884,2)</f>
        <v>1.85</v>
      </c>
      <c r="W884" s="157"/>
      <c r="X884" s="157" t="s">
        <v>170</v>
      </c>
      <c r="Y884" s="148"/>
      <c r="Z884" s="148"/>
      <c r="AA884" s="148"/>
      <c r="AB884" s="148"/>
      <c r="AC884" s="148"/>
      <c r="AD884" s="148"/>
      <c r="AE884" s="148"/>
      <c r="AF884" s="148"/>
      <c r="AG884" s="148" t="s">
        <v>171</v>
      </c>
      <c r="AH884" s="148"/>
      <c r="AI884" s="148"/>
      <c r="AJ884" s="148"/>
      <c r="AK884" s="148"/>
      <c r="AL884" s="148"/>
      <c r="AM884" s="148"/>
      <c r="AN884" s="148"/>
      <c r="AO884" s="148"/>
      <c r="AP884" s="148"/>
      <c r="AQ884" s="148"/>
      <c r="AR884" s="148"/>
      <c r="AS884" s="148"/>
      <c r="AT884" s="148"/>
      <c r="AU884" s="148"/>
      <c r="AV884" s="148"/>
      <c r="AW884" s="148"/>
      <c r="AX884" s="148"/>
      <c r="AY884" s="148"/>
      <c r="AZ884" s="148"/>
      <c r="BA884" s="148"/>
      <c r="BB884" s="148"/>
      <c r="BC884" s="148"/>
      <c r="BD884" s="148"/>
      <c r="BE884" s="148"/>
      <c r="BF884" s="148"/>
      <c r="BG884" s="148"/>
      <c r="BH884" s="148"/>
    </row>
    <row r="885" spans="1:60" outlineLevel="1" x14ac:dyDescent="0.2">
      <c r="A885" s="155"/>
      <c r="B885" s="156"/>
      <c r="C885" s="189" t="s">
        <v>829</v>
      </c>
      <c r="D885" s="158"/>
      <c r="E885" s="159">
        <v>37</v>
      </c>
      <c r="F885" s="157"/>
      <c r="G885" s="157"/>
      <c r="H885" s="157"/>
      <c r="I885" s="157"/>
      <c r="J885" s="157"/>
      <c r="K885" s="157"/>
      <c r="L885" s="157"/>
      <c r="M885" s="157"/>
      <c r="N885" s="157"/>
      <c r="O885" s="157"/>
      <c r="P885" s="157"/>
      <c r="Q885" s="157"/>
      <c r="R885" s="157"/>
      <c r="S885" s="157"/>
      <c r="T885" s="157"/>
      <c r="U885" s="157"/>
      <c r="V885" s="157"/>
      <c r="W885" s="157"/>
      <c r="X885" s="157"/>
      <c r="Y885" s="148"/>
      <c r="Z885" s="148"/>
      <c r="AA885" s="148"/>
      <c r="AB885" s="148"/>
      <c r="AC885" s="148"/>
      <c r="AD885" s="148"/>
      <c r="AE885" s="148"/>
      <c r="AF885" s="148"/>
      <c r="AG885" s="148" t="s">
        <v>164</v>
      </c>
      <c r="AH885" s="148">
        <v>5</v>
      </c>
      <c r="AI885" s="148"/>
      <c r="AJ885" s="148"/>
      <c r="AK885" s="148"/>
      <c r="AL885" s="148"/>
      <c r="AM885" s="148"/>
      <c r="AN885" s="148"/>
      <c r="AO885" s="148"/>
      <c r="AP885" s="148"/>
      <c r="AQ885" s="148"/>
      <c r="AR885" s="148"/>
      <c r="AS885" s="148"/>
      <c r="AT885" s="148"/>
      <c r="AU885" s="148"/>
      <c r="AV885" s="148"/>
      <c r="AW885" s="148"/>
      <c r="AX885" s="148"/>
      <c r="AY885" s="148"/>
      <c r="AZ885" s="148"/>
      <c r="BA885" s="148"/>
      <c r="BB885" s="148"/>
      <c r="BC885" s="148"/>
      <c r="BD885" s="148"/>
      <c r="BE885" s="148"/>
      <c r="BF885" s="148"/>
      <c r="BG885" s="148"/>
      <c r="BH885" s="148"/>
    </row>
    <row r="886" spans="1:60" ht="22.5" outlineLevel="1" x14ac:dyDescent="0.2">
      <c r="A886" s="171">
        <v>107</v>
      </c>
      <c r="B886" s="172" t="s">
        <v>830</v>
      </c>
      <c r="C886" s="188" t="s">
        <v>831</v>
      </c>
      <c r="D886" s="173" t="s">
        <v>281</v>
      </c>
      <c r="E886" s="174">
        <v>69.92</v>
      </c>
      <c r="F886" s="175"/>
      <c r="G886" s="176">
        <f>ROUND(E886*F886,2)</f>
        <v>0</v>
      </c>
      <c r="H886" s="175"/>
      <c r="I886" s="176">
        <f>ROUND(E886*H886,2)</f>
        <v>0</v>
      </c>
      <c r="J886" s="175"/>
      <c r="K886" s="176">
        <f>ROUND(E886*J886,2)</f>
        <v>0</v>
      </c>
      <c r="L886" s="176">
        <v>21</v>
      </c>
      <c r="M886" s="176">
        <f>G886*(1+L886/100)</f>
        <v>0</v>
      </c>
      <c r="N886" s="176">
        <v>3.6700000000000001E-3</v>
      </c>
      <c r="O886" s="176">
        <f>ROUND(E886*N886,2)</f>
        <v>0.26</v>
      </c>
      <c r="P886" s="176">
        <v>0</v>
      </c>
      <c r="Q886" s="176">
        <f>ROUND(E886*P886,2)</f>
        <v>0</v>
      </c>
      <c r="R886" s="176" t="s">
        <v>785</v>
      </c>
      <c r="S886" s="176" t="s">
        <v>160</v>
      </c>
      <c r="T886" s="177" t="s">
        <v>160</v>
      </c>
      <c r="U886" s="157">
        <v>0.56000000000000005</v>
      </c>
      <c r="V886" s="157">
        <f>ROUND(E886*U886,2)</f>
        <v>39.159999999999997</v>
      </c>
      <c r="W886" s="157"/>
      <c r="X886" s="157" t="s">
        <v>170</v>
      </c>
      <c r="Y886" s="148"/>
      <c r="Z886" s="148"/>
      <c r="AA886" s="148"/>
      <c r="AB886" s="148"/>
      <c r="AC886" s="148"/>
      <c r="AD886" s="148"/>
      <c r="AE886" s="148"/>
      <c r="AF886" s="148"/>
      <c r="AG886" s="148" t="s">
        <v>171</v>
      </c>
      <c r="AH886" s="148"/>
      <c r="AI886" s="148"/>
      <c r="AJ886" s="148"/>
      <c r="AK886" s="148"/>
      <c r="AL886" s="148"/>
      <c r="AM886" s="148"/>
      <c r="AN886" s="148"/>
      <c r="AO886" s="148"/>
      <c r="AP886" s="148"/>
      <c r="AQ886" s="148"/>
      <c r="AR886" s="148"/>
      <c r="AS886" s="148"/>
      <c r="AT886" s="148"/>
      <c r="AU886" s="148"/>
      <c r="AV886" s="148"/>
      <c r="AW886" s="148"/>
      <c r="AX886" s="148"/>
      <c r="AY886" s="148"/>
      <c r="AZ886" s="148"/>
      <c r="BA886" s="148"/>
      <c r="BB886" s="148"/>
      <c r="BC886" s="148"/>
      <c r="BD886" s="148"/>
      <c r="BE886" s="148"/>
      <c r="BF886" s="148"/>
      <c r="BG886" s="148"/>
      <c r="BH886" s="148"/>
    </row>
    <row r="887" spans="1:60" outlineLevel="1" x14ac:dyDescent="0.2">
      <c r="A887" s="155"/>
      <c r="B887" s="156"/>
      <c r="C887" s="189" t="s">
        <v>194</v>
      </c>
      <c r="D887" s="158"/>
      <c r="E887" s="159"/>
      <c r="F887" s="157"/>
      <c r="G887" s="157"/>
      <c r="H887" s="157"/>
      <c r="I887" s="157"/>
      <c r="J887" s="157"/>
      <c r="K887" s="157"/>
      <c r="L887" s="157"/>
      <c r="M887" s="157"/>
      <c r="N887" s="157"/>
      <c r="O887" s="157"/>
      <c r="P887" s="157"/>
      <c r="Q887" s="157"/>
      <c r="R887" s="157"/>
      <c r="S887" s="157"/>
      <c r="T887" s="157"/>
      <c r="U887" s="157"/>
      <c r="V887" s="157"/>
      <c r="W887" s="157"/>
      <c r="X887" s="157"/>
      <c r="Y887" s="148"/>
      <c r="Z887" s="148"/>
      <c r="AA887" s="148"/>
      <c r="AB887" s="148"/>
      <c r="AC887" s="148"/>
      <c r="AD887" s="148"/>
      <c r="AE887" s="148"/>
      <c r="AF887" s="148"/>
      <c r="AG887" s="148" t="s">
        <v>164</v>
      </c>
      <c r="AH887" s="148">
        <v>0</v>
      </c>
      <c r="AI887" s="148"/>
      <c r="AJ887" s="148"/>
      <c r="AK887" s="148"/>
      <c r="AL887" s="148"/>
      <c r="AM887" s="148"/>
      <c r="AN887" s="148"/>
      <c r="AO887" s="148"/>
      <c r="AP887" s="148"/>
      <c r="AQ887" s="148"/>
      <c r="AR887" s="148"/>
      <c r="AS887" s="148"/>
      <c r="AT887" s="148"/>
      <c r="AU887" s="148"/>
      <c r="AV887" s="148"/>
      <c r="AW887" s="148"/>
      <c r="AX887" s="148"/>
      <c r="AY887" s="148"/>
      <c r="AZ887" s="148"/>
      <c r="BA887" s="148"/>
      <c r="BB887" s="148"/>
      <c r="BC887" s="148"/>
      <c r="BD887" s="148"/>
      <c r="BE887" s="148"/>
      <c r="BF887" s="148"/>
      <c r="BG887" s="148"/>
      <c r="BH887" s="148"/>
    </row>
    <row r="888" spans="1:60" outlineLevel="1" x14ac:dyDescent="0.2">
      <c r="A888" s="155"/>
      <c r="B888" s="156"/>
      <c r="C888" s="189" t="s">
        <v>832</v>
      </c>
      <c r="D888" s="158"/>
      <c r="E888" s="159">
        <v>69.92</v>
      </c>
      <c r="F888" s="157"/>
      <c r="G888" s="157"/>
      <c r="H888" s="157"/>
      <c r="I888" s="157"/>
      <c r="J888" s="157"/>
      <c r="K888" s="157"/>
      <c r="L888" s="157"/>
      <c r="M888" s="157"/>
      <c r="N888" s="157"/>
      <c r="O888" s="157"/>
      <c r="P888" s="157"/>
      <c r="Q888" s="157"/>
      <c r="R888" s="157"/>
      <c r="S888" s="157"/>
      <c r="T888" s="157"/>
      <c r="U888" s="157"/>
      <c r="V888" s="157"/>
      <c r="W888" s="157"/>
      <c r="X888" s="157"/>
      <c r="Y888" s="148"/>
      <c r="Z888" s="148"/>
      <c r="AA888" s="148"/>
      <c r="AB888" s="148"/>
      <c r="AC888" s="148"/>
      <c r="AD888" s="148"/>
      <c r="AE888" s="148"/>
      <c r="AF888" s="148"/>
      <c r="AG888" s="148" t="s">
        <v>164</v>
      </c>
      <c r="AH888" s="148">
        <v>0</v>
      </c>
      <c r="AI888" s="148"/>
      <c r="AJ888" s="148"/>
      <c r="AK888" s="148"/>
      <c r="AL888" s="148"/>
      <c r="AM888" s="148"/>
      <c r="AN888" s="148"/>
      <c r="AO888" s="148"/>
      <c r="AP888" s="148"/>
      <c r="AQ888" s="148"/>
      <c r="AR888" s="148"/>
      <c r="AS888" s="148"/>
      <c r="AT888" s="148"/>
      <c r="AU888" s="148"/>
      <c r="AV888" s="148"/>
      <c r="AW888" s="148"/>
      <c r="AX888" s="148"/>
      <c r="AY888" s="148"/>
      <c r="AZ888" s="148"/>
      <c r="BA888" s="148"/>
      <c r="BB888" s="148"/>
      <c r="BC888" s="148"/>
      <c r="BD888" s="148"/>
      <c r="BE888" s="148"/>
      <c r="BF888" s="148"/>
      <c r="BG888" s="148"/>
      <c r="BH888" s="148"/>
    </row>
    <row r="889" spans="1:60" outlineLevel="1" x14ac:dyDescent="0.2">
      <c r="A889" s="171">
        <v>108</v>
      </c>
      <c r="B889" s="172" t="s">
        <v>833</v>
      </c>
      <c r="C889" s="188" t="s">
        <v>834</v>
      </c>
      <c r="D889" s="173" t="s">
        <v>281</v>
      </c>
      <c r="E889" s="174">
        <v>37</v>
      </c>
      <c r="F889" s="175"/>
      <c r="G889" s="176">
        <f>ROUND(E889*F889,2)</f>
        <v>0</v>
      </c>
      <c r="H889" s="175"/>
      <c r="I889" s="176">
        <f>ROUND(E889*H889,2)</f>
        <v>0</v>
      </c>
      <c r="J889" s="175"/>
      <c r="K889" s="176">
        <f>ROUND(E889*J889,2)</f>
        <v>0</v>
      </c>
      <c r="L889" s="176">
        <v>21</v>
      </c>
      <c r="M889" s="176">
        <f>G889*(1+L889/100)</f>
        <v>0</v>
      </c>
      <c r="N889" s="176">
        <v>3.1199999999999999E-3</v>
      </c>
      <c r="O889" s="176">
        <f>ROUND(E889*N889,2)</f>
        <v>0.12</v>
      </c>
      <c r="P889" s="176">
        <v>0</v>
      </c>
      <c r="Q889" s="176">
        <f>ROUND(E889*P889,2)</f>
        <v>0</v>
      </c>
      <c r="R889" s="176"/>
      <c r="S889" s="176" t="s">
        <v>220</v>
      </c>
      <c r="T889" s="177" t="s">
        <v>221</v>
      </c>
      <c r="U889" s="157">
        <v>0.28999999999999998</v>
      </c>
      <c r="V889" s="157">
        <f>ROUND(E889*U889,2)</f>
        <v>10.73</v>
      </c>
      <c r="W889" s="157"/>
      <c r="X889" s="157" t="s">
        <v>170</v>
      </c>
      <c r="Y889" s="148"/>
      <c r="Z889" s="148"/>
      <c r="AA889" s="148"/>
      <c r="AB889" s="148"/>
      <c r="AC889" s="148"/>
      <c r="AD889" s="148"/>
      <c r="AE889" s="148"/>
      <c r="AF889" s="148"/>
      <c r="AG889" s="148" t="s">
        <v>171</v>
      </c>
      <c r="AH889" s="148"/>
      <c r="AI889" s="148"/>
      <c r="AJ889" s="148"/>
      <c r="AK889" s="148"/>
      <c r="AL889" s="148"/>
      <c r="AM889" s="148"/>
      <c r="AN889" s="148"/>
      <c r="AO889" s="148"/>
      <c r="AP889" s="148"/>
      <c r="AQ889" s="148"/>
      <c r="AR889" s="148"/>
      <c r="AS889" s="148"/>
      <c r="AT889" s="148"/>
      <c r="AU889" s="148"/>
      <c r="AV889" s="148"/>
      <c r="AW889" s="148"/>
      <c r="AX889" s="148"/>
      <c r="AY889" s="148"/>
      <c r="AZ889" s="148"/>
      <c r="BA889" s="148"/>
      <c r="BB889" s="148"/>
      <c r="BC889" s="148"/>
      <c r="BD889" s="148"/>
      <c r="BE889" s="148"/>
      <c r="BF889" s="148"/>
      <c r="BG889" s="148"/>
      <c r="BH889" s="148"/>
    </row>
    <row r="890" spans="1:60" outlineLevel="1" x14ac:dyDescent="0.2">
      <c r="A890" s="155"/>
      <c r="B890" s="156"/>
      <c r="C890" s="253" t="s">
        <v>835</v>
      </c>
      <c r="D890" s="254"/>
      <c r="E890" s="254"/>
      <c r="F890" s="254"/>
      <c r="G890" s="254"/>
      <c r="H890" s="157"/>
      <c r="I890" s="157"/>
      <c r="J890" s="157"/>
      <c r="K890" s="157"/>
      <c r="L890" s="157"/>
      <c r="M890" s="157"/>
      <c r="N890" s="157"/>
      <c r="O890" s="157"/>
      <c r="P890" s="157"/>
      <c r="Q890" s="157"/>
      <c r="R890" s="157"/>
      <c r="S890" s="157"/>
      <c r="T890" s="157"/>
      <c r="U890" s="157"/>
      <c r="V890" s="157"/>
      <c r="W890" s="157"/>
      <c r="X890" s="157"/>
      <c r="Y890" s="148"/>
      <c r="Z890" s="148"/>
      <c r="AA890" s="148"/>
      <c r="AB890" s="148"/>
      <c r="AC890" s="148"/>
      <c r="AD890" s="148"/>
      <c r="AE890" s="148"/>
      <c r="AF890" s="148"/>
      <c r="AG890" s="148" t="s">
        <v>180</v>
      </c>
      <c r="AH890" s="148"/>
      <c r="AI890" s="148"/>
      <c r="AJ890" s="148"/>
      <c r="AK890" s="148"/>
      <c r="AL890" s="148"/>
      <c r="AM890" s="148"/>
      <c r="AN890" s="148"/>
      <c r="AO890" s="148"/>
      <c r="AP890" s="148"/>
      <c r="AQ890" s="148"/>
      <c r="AR890" s="148"/>
      <c r="AS890" s="148"/>
      <c r="AT890" s="148"/>
      <c r="AU890" s="148"/>
      <c r="AV890" s="148"/>
      <c r="AW890" s="148"/>
      <c r="AX890" s="148"/>
      <c r="AY890" s="148"/>
      <c r="AZ890" s="148"/>
      <c r="BA890" s="148"/>
      <c r="BB890" s="148"/>
      <c r="BC890" s="148"/>
      <c r="BD890" s="148"/>
      <c r="BE890" s="148"/>
      <c r="BF890" s="148"/>
      <c r="BG890" s="148"/>
      <c r="BH890" s="148"/>
    </row>
    <row r="891" spans="1:60" outlineLevel="1" x14ac:dyDescent="0.2">
      <c r="A891" s="155"/>
      <c r="B891" s="156"/>
      <c r="C891" s="189" t="s">
        <v>172</v>
      </c>
      <c r="D891" s="158"/>
      <c r="E891" s="159"/>
      <c r="F891" s="157"/>
      <c r="G891" s="157"/>
      <c r="H891" s="157"/>
      <c r="I891" s="157"/>
      <c r="J891" s="157"/>
      <c r="K891" s="157"/>
      <c r="L891" s="157"/>
      <c r="M891" s="157"/>
      <c r="N891" s="157"/>
      <c r="O891" s="157"/>
      <c r="P891" s="157"/>
      <c r="Q891" s="157"/>
      <c r="R891" s="157"/>
      <c r="S891" s="157"/>
      <c r="T891" s="157"/>
      <c r="U891" s="157"/>
      <c r="V891" s="157"/>
      <c r="W891" s="157"/>
      <c r="X891" s="157"/>
      <c r="Y891" s="148"/>
      <c r="Z891" s="148"/>
      <c r="AA891" s="148"/>
      <c r="AB891" s="148"/>
      <c r="AC891" s="148"/>
      <c r="AD891" s="148"/>
      <c r="AE891" s="148"/>
      <c r="AF891" s="148"/>
      <c r="AG891" s="148" t="s">
        <v>164</v>
      </c>
      <c r="AH891" s="148">
        <v>0</v>
      </c>
      <c r="AI891" s="148"/>
      <c r="AJ891" s="148"/>
      <c r="AK891" s="148"/>
      <c r="AL891" s="148"/>
      <c r="AM891" s="148"/>
      <c r="AN891" s="148"/>
      <c r="AO891" s="148"/>
      <c r="AP891" s="148"/>
      <c r="AQ891" s="148"/>
      <c r="AR891" s="148"/>
      <c r="AS891" s="148"/>
      <c r="AT891" s="148"/>
      <c r="AU891" s="148"/>
      <c r="AV891" s="148"/>
      <c r="AW891" s="148"/>
      <c r="AX891" s="148"/>
      <c r="AY891" s="148"/>
      <c r="AZ891" s="148"/>
      <c r="BA891" s="148"/>
      <c r="BB891" s="148"/>
      <c r="BC891" s="148"/>
      <c r="BD891" s="148"/>
      <c r="BE891" s="148"/>
      <c r="BF891" s="148"/>
      <c r="BG891" s="148"/>
      <c r="BH891" s="148"/>
    </row>
    <row r="892" spans="1:60" outlineLevel="1" x14ac:dyDescent="0.2">
      <c r="A892" s="155"/>
      <c r="B892" s="156"/>
      <c r="C892" s="189" t="s">
        <v>494</v>
      </c>
      <c r="D892" s="158"/>
      <c r="E892" s="159"/>
      <c r="F892" s="157"/>
      <c r="G892" s="157"/>
      <c r="H892" s="157"/>
      <c r="I892" s="157"/>
      <c r="J892" s="157"/>
      <c r="K892" s="157"/>
      <c r="L892" s="157"/>
      <c r="M892" s="157"/>
      <c r="N892" s="157"/>
      <c r="O892" s="157"/>
      <c r="P892" s="157"/>
      <c r="Q892" s="157"/>
      <c r="R892" s="157"/>
      <c r="S892" s="157"/>
      <c r="T892" s="157"/>
      <c r="U892" s="157"/>
      <c r="V892" s="157"/>
      <c r="W892" s="157"/>
      <c r="X892" s="157"/>
      <c r="Y892" s="148"/>
      <c r="Z892" s="148"/>
      <c r="AA892" s="148"/>
      <c r="AB892" s="148"/>
      <c r="AC892" s="148"/>
      <c r="AD892" s="148"/>
      <c r="AE892" s="148"/>
      <c r="AF892" s="148"/>
      <c r="AG892" s="148" t="s">
        <v>164</v>
      </c>
      <c r="AH892" s="148">
        <v>0</v>
      </c>
      <c r="AI892" s="148"/>
      <c r="AJ892" s="148"/>
      <c r="AK892" s="148"/>
      <c r="AL892" s="148"/>
      <c r="AM892" s="148"/>
      <c r="AN892" s="148"/>
      <c r="AO892" s="148"/>
      <c r="AP892" s="148"/>
      <c r="AQ892" s="148"/>
      <c r="AR892" s="148"/>
      <c r="AS892" s="148"/>
      <c r="AT892" s="148"/>
      <c r="AU892" s="148"/>
      <c r="AV892" s="148"/>
      <c r="AW892" s="148"/>
      <c r="AX892" s="148"/>
      <c r="AY892" s="148"/>
      <c r="AZ892" s="148"/>
      <c r="BA892" s="148"/>
      <c r="BB892" s="148"/>
      <c r="BC892" s="148"/>
      <c r="BD892" s="148"/>
      <c r="BE892" s="148"/>
      <c r="BF892" s="148"/>
      <c r="BG892" s="148"/>
      <c r="BH892" s="148"/>
    </row>
    <row r="893" spans="1:60" outlineLevel="1" x14ac:dyDescent="0.2">
      <c r="A893" s="155"/>
      <c r="B893" s="156"/>
      <c r="C893" s="189" t="s">
        <v>836</v>
      </c>
      <c r="D893" s="158"/>
      <c r="E893" s="159">
        <v>37</v>
      </c>
      <c r="F893" s="157"/>
      <c r="G893" s="157"/>
      <c r="H893" s="157"/>
      <c r="I893" s="157"/>
      <c r="J893" s="157"/>
      <c r="K893" s="157"/>
      <c r="L893" s="157"/>
      <c r="M893" s="157"/>
      <c r="N893" s="157"/>
      <c r="O893" s="157"/>
      <c r="P893" s="157"/>
      <c r="Q893" s="157"/>
      <c r="R893" s="157"/>
      <c r="S893" s="157"/>
      <c r="T893" s="157"/>
      <c r="U893" s="157"/>
      <c r="V893" s="157"/>
      <c r="W893" s="157"/>
      <c r="X893" s="157"/>
      <c r="Y893" s="148"/>
      <c r="Z893" s="148"/>
      <c r="AA893" s="148"/>
      <c r="AB893" s="148"/>
      <c r="AC893" s="148"/>
      <c r="AD893" s="148"/>
      <c r="AE893" s="148"/>
      <c r="AF893" s="148"/>
      <c r="AG893" s="148" t="s">
        <v>164</v>
      </c>
      <c r="AH893" s="148">
        <v>0</v>
      </c>
      <c r="AI893" s="148"/>
      <c r="AJ893" s="148"/>
      <c r="AK893" s="148"/>
      <c r="AL893" s="148"/>
      <c r="AM893" s="148"/>
      <c r="AN893" s="148"/>
      <c r="AO893" s="148"/>
      <c r="AP893" s="148"/>
      <c r="AQ893" s="148"/>
      <c r="AR893" s="148"/>
      <c r="AS893" s="148"/>
      <c r="AT893" s="148"/>
      <c r="AU893" s="148"/>
      <c r="AV893" s="148"/>
      <c r="AW893" s="148"/>
      <c r="AX893" s="148"/>
      <c r="AY893" s="148"/>
      <c r="AZ893" s="148"/>
      <c r="BA893" s="148"/>
      <c r="BB893" s="148"/>
      <c r="BC893" s="148"/>
      <c r="BD893" s="148"/>
      <c r="BE893" s="148"/>
      <c r="BF893" s="148"/>
      <c r="BG893" s="148"/>
      <c r="BH893" s="148"/>
    </row>
    <row r="894" spans="1:60" ht="22.5" outlineLevel="1" x14ac:dyDescent="0.2">
      <c r="A894" s="171">
        <v>109</v>
      </c>
      <c r="B894" s="172" t="s">
        <v>837</v>
      </c>
      <c r="C894" s="188" t="s">
        <v>838</v>
      </c>
      <c r="D894" s="173" t="s">
        <v>158</v>
      </c>
      <c r="E894" s="174">
        <v>18.541049999999998</v>
      </c>
      <c r="F894" s="175"/>
      <c r="G894" s="176">
        <f>ROUND(E894*F894,2)</f>
        <v>0</v>
      </c>
      <c r="H894" s="175"/>
      <c r="I894" s="176">
        <f>ROUND(E894*H894,2)</f>
        <v>0</v>
      </c>
      <c r="J894" s="175"/>
      <c r="K894" s="176">
        <f>ROUND(E894*J894,2)</f>
        <v>0</v>
      </c>
      <c r="L894" s="176">
        <v>21</v>
      </c>
      <c r="M894" s="176">
        <f>G894*(1+L894/100)</f>
        <v>0</v>
      </c>
      <c r="N894" s="176">
        <v>4.7999999999999996E-3</v>
      </c>
      <c r="O894" s="176">
        <f>ROUND(E894*N894,2)</f>
        <v>0.09</v>
      </c>
      <c r="P894" s="176">
        <v>0</v>
      </c>
      <c r="Q894" s="176">
        <f>ROUND(E894*P894,2)</f>
        <v>0</v>
      </c>
      <c r="R894" s="176" t="s">
        <v>340</v>
      </c>
      <c r="S894" s="176" t="s">
        <v>160</v>
      </c>
      <c r="T894" s="177" t="s">
        <v>160</v>
      </c>
      <c r="U894" s="157">
        <v>0</v>
      </c>
      <c r="V894" s="157">
        <f>ROUND(E894*U894,2)</f>
        <v>0</v>
      </c>
      <c r="W894" s="157"/>
      <c r="X894" s="157" t="s">
        <v>341</v>
      </c>
      <c r="Y894" s="148"/>
      <c r="Z894" s="148"/>
      <c r="AA894" s="148"/>
      <c r="AB894" s="148"/>
      <c r="AC894" s="148"/>
      <c r="AD894" s="148"/>
      <c r="AE894" s="148"/>
      <c r="AF894" s="148"/>
      <c r="AG894" s="148" t="s">
        <v>342</v>
      </c>
      <c r="AH894" s="148"/>
      <c r="AI894" s="148"/>
      <c r="AJ894" s="148"/>
      <c r="AK894" s="148"/>
      <c r="AL894" s="148"/>
      <c r="AM894" s="148"/>
      <c r="AN894" s="148"/>
      <c r="AO894" s="148"/>
      <c r="AP894" s="148"/>
      <c r="AQ894" s="148"/>
      <c r="AR894" s="148"/>
      <c r="AS894" s="148"/>
      <c r="AT894" s="148"/>
      <c r="AU894" s="148"/>
      <c r="AV894" s="148"/>
      <c r="AW894" s="148"/>
      <c r="AX894" s="148"/>
      <c r="AY894" s="148"/>
      <c r="AZ894" s="148"/>
      <c r="BA894" s="148"/>
      <c r="BB894" s="148"/>
      <c r="BC894" s="148"/>
      <c r="BD894" s="148"/>
      <c r="BE894" s="148"/>
      <c r="BF894" s="148"/>
      <c r="BG894" s="148"/>
      <c r="BH894" s="148"/>
    </row>
    <row r="895" spans="1:60" outlineLevel="1" x14ac:dyDescent="0.2">
      <c r="A895" s="155"/>
      <c r="B895" s="156"/>
      <c r="C895" s="189" t="s">
        <v>494</v>
      </c>
      <c r="D895" s="158"/>
      <c r="E895" s="159"/>
      <c r="F895" s="157"/>
      <c r="G895" s="157"/>
      <c r="H895" s="157"/>
      <c r="I895" s="157"/>
      <c r="J895" s="157"/>
      <c r="K895" s="157"/>
      <c r="L895" s="157"/>
      <c r="M895" s="157"/>
      <c r="N895" s="157"/>
      <c r="O895" s="157"/>
      <c r="P895" s="157"/>
      <c r="Q895" s="157"/>
      <c r="R895" s="157"/>
      <c r="S895" s="157"/>
      <c r="T895" s="157"/>
      <c r="U895" s="157"/>
      <c r="V895" s="157"/>
      <c r="W895" s="157"/>
      <c r="X895" s="157"/>
      <c r="Y895" s="148"/>
      <c r="Z895" s="148"/>
      <c r="AA895" s="148"/>
      <c r="AB895" s="148"/>
      <c r="AC895" s="148"/>
      <c r="AD895" s="148"/>
      <c r="AE895" s="148"/>
      <c r="AF895" s="148"/>
      <c r="AG895" s="148" t="s">
        <v>164</v>
      </c>
      <c r="AH895" s="148">
        <v>0</v>
      </c>
      <c r="AI895" s="148"/>
      <c r="AJ895" s="148"/>
      <c r="AK895" s="148"/>
      <c r="AL895" s="148"/>
      <c r="AM895" s="148"/>
      <c r="AN895" s="148"/>
      <c r="AO895" s="148"/>
      <c r="AP895" s="148"/>
      <c r="AQ895" s="148"/>
      <c r="AR895" s="148"/>
      <c r="AS895" s="148"/>
      <c r="AT895" s="148"/>
      <c r="AU895" s="148"/>
      <c r="AV895" s="148"/>
      <c r="AW895" s="148"/>
      <c r="AX895" s="148"/>
      <c r="AY895" s="148"/>
      <c r="AZ895" s="148"/>
      <c r="BA895" s="148"/>
      <c r="BB895" s="148"/>
      <c r="BC895" s="148"/>
      <c r="BD895" s="148"/>
      <c r="BE895" s="148"/>
      <c r="BF895" s="148"/>
      <c r="BG895" s="148"/>
      <c r="BH895" s="148"/>
    </row>
    <row r="896" spans="1:60" outlineLevel="1" x14ac:dyDescent="0.2">
      <c r="A896" s="155"/>
      <c r="B896" s="156"/>
      <c r="C896" s="189" t="s">
        <v>839</v>
      </c>
      <c r="D896" s="158"/>
      <c r="E896" s="159"/>
      <c r="F896" s="157"/>
      <c r="G896" s="157"/>
      <c r="H896" s="157"/>
      <c r="I896" s="157"/>
      <c r="J896" s="157"/>
      <c r="K896" s="157"/>
      <c r="L896" s="157"/>
      <c r="M896" s="157"/>
      <c r="N896" s="157"/>
      <c r="O896" s="157"/>
      <c r="P896" s="157"/>
      <c r="Q896" s="157"/>
      <c r="R896" s="157"/>
      <c r="S896" s="157"/>
      <c r="T896" s="157"/>
      <c r="U896" s="157"/>
      <c r="V896" s="157"/>
      <c r="W896" s="157"/>
      <c r="X896" s="157"/>
      <c r="Y896" s="148"/>
      <c r="Z896" s="148"/>
      <c r="AA896" s="148"/>
      <c r="AB896" s="148"/>
      <c r="AC896" s="148"/>
      <c r="AD896" s="148"/>
      <c r="AE896" s="148"/>
      <c r="AF896" s="148"/>
      <c r="AG896" s="148" t="s">
        <v>164</v>
      </c>
      <c r="AH896" s="148">
        <v>0</v>
      </c>
      <c r="AI896" s="148"/>
      <c r="AJ896" s="148"/>
      <c r="AK896" s="148"/>
      <c r="AL896" s="148"/>
      <c r="AM896" s="148"/>
      <c r="AN896" s="148"/>
      <c r="AO896" s="148"/>
      <c r="AP896" s="148"/>
      <c r="AQ896" s="148"/>
      <c r="AR896" s="148"/>
      <c r="AS896" s="148"/>
      <c r="AT896" s="148"/>
      <c r="AU896" s="148"/>
      <c r="AV896" s="148"/>
      <c r="AW896" s="148"/>
      <c r="AX896" s="148"/>
      <c r="AY896" s="148"/>
      <c r="AZ896" s="148"/>
      <c r="BA896" s="148"/>
      <c r="BB896" s="148"/>
      <c r="BC896" s="148"/>
      <c r="BD896" s="148"/>
      <c r="BE896" s="148"/>
      <c r="BF896" s="148"/>
      <c r="BG896" s="148"/>
      <c r="BH896" s="148"/>
    </row>
    <row r="897" spans="1:60" outlineLevel="1" x14ac:dyDescent="0.2">
      <c r="A897" s="155"/>
      <c r="B897" s="156"/>
      <c r="C897" s="189" t="s">
        <v>840</v>
      </c>
      <c r="D897" s="158"/>
      <c r="E897" s="159">
        <v>8.3249999999999993</v>
      </c>
      <c r="F897" s="157"/>
      <c r="G897" s="157"/>
      <c r="H897" s="157"/>
      <c r="I897" s="157"/>
      <c r="J897" s="157"/>
      <c r="K897" s="157"/>
      <c r="L897" s="157"/>
      <c r="M897" s="157"/>
      <c r="N897" s="157"/>
      <c r="O897" s="157"/>
      <c r="P897" s="157"/>
      <c r="Q897" s="157"/>
      <c r="R897" s="157"/>
      <c r="S897" s="157"/>
      <c r="T897" s="157"/>
      <c r="U897" s="157"/>
      <c r="V897" s="157"/>
      <c r="W897" s="157"/>
      <c r="X897" s="157"/>
      <c r="Y897" s="148"/>
      <c r="Z897" s="148"/>
      <c r="AA897" s="148"/>
      <c r="AB897" s="148"/>
      <c r="AC897" s="148"/>
      <c r="AD897" s="148"/>
      <c r="AE897" s="148"/>
      <c r="AF897" s="148"/>
      <c r="AG897" s="148" t="s">
        <v>164</v>
      </c>
      <c r="AH897" s="148">
        <v>5</v>
      </c>
      <c r="AI897" s="148"/>
      <c r="AJ897" s="148"/>
      <c r="AK897" s="148"/>
      <c r="AL897" s="148"/>
      <c r="AM897" s="148"/>
      <c r="AN897" s="148"/>
      <c r="AO897" s="148"/>
      <c r="AP897" s="148"/>
      <c r="AQ897" s="148"/>
      <c r="AR897" s="148"/>
      <c r="AS897" s="148"/>
      <c r="AT897" s="148"/>
      <c r="AU897" s="148"/>
      <c r="AV897" s="148"/>
      <c r="AW897" s="148"/>
      <c r="AX897" s="148"/>
      <c r="AY897" s="148"/>
      <c r="AZ897" s="148"/>
      <c r="BA897" s="148"/>
      <c r="BB897" s="148"/>
      <c r="BC897" s="148"/>
      <c r="BD897" s="148"/>
      <c r="BE897" s="148"/>
      <c r="BF897" s="148"/>
      <c r="BG897" s="148"/>
      <c r="BH897" s="148"/>
    </row>
    <row r="898" spans="1:60" outlineLevel="1" x14ac:dyDescent="0.2">
      <c r="A898" s="155"/>
      <c r="B898" s="156"/>
      <c r="C898" s="189" t="s">
        <v>841</v>
      </c>
      <c r="D898" s="158"/>
      <c r="E898" s="159"/>
      <c r="F898" s="157"/>
      <c r="G898" s="157"/>
      <c r="H898" s="157"/>
      <c r="I898" s="157"/>
      <c r="J898" s="157"/>
      <c r="K898" s="157"/>
      <c r="L898" s="157"/>
      <c r="M898" s="157"/>
      <c r="N898" s="157"/>
      <c r="O898" s="157"/>
      <c r="P898" s="157"/>
      <c r="Q898" s="157"/>
      <c r="R898" s="157"/>
      <c r="S898" s="157"/>
      <c r="T898" s="157"/>
      <c r="U898" s="157"/>
      <c r="V898" s="157"/>
      <c r="W898" s="157"/>
      <c r="X898" s="157"/>
      <c r="Y898" s="148"/>
      <c r="Z898" s="148"/>
      <c r="AA898" s="148"/>
      <c r="AB898" s="148"/>
      <c r="AC898" s="148"/>
      <c r="AD898" s="148"/>
      <c r="AE898" s="148"/>
      <c r="AF898" s="148"/>
      <c r="AG898" s="148" t="s">
        <v>164</v>
      </c>
      <c r="AH898" s="148">
        <v>0</v>
      </c>
      <c r="AI898" s="148"/>
      <c r="AJ898" s="148"/>
      <c r="AK898" s="148"/>
      <c r="AL898" s="148"/>
      <c r="AM898" s="148"/>
      <c r="AN898" s="148"/>
      <c r="AO898" s="148"/>
      <c r="AP898" s="148"/>
      <c r="AQ898" s="148"/>
      <c r="AR898" s="148"/>
      <c r="AS898" s="148"/>
      <c r="AT898" s="148"/>
      <c r="AU898" s="148"/>
      <c r="AV898" s="148"/>
      <c r="AW898" s="148"/>
      <c r="AX898" s="148"/>
      <c r="AY898" s="148"/>
      <c r="AZ898" s="148"/>
      <c r="BA898" s="148"/>
      <c r="BB898" s="148"/>
      <c r="BC898" s="148"/>
      <c r="BD898" s="148"/>
      <c r="BE898" s="148"/>
      <c r="BF898" s="148"/>
      <c r="BG898" s="148"/>
      <c r="BH898" s="148"/>
    </row>
    <row r="899" spans="1:60" outlineLevel="1" x14ac:dyDescent="0.2">
      <c r="A899" s="155"/>
      <c r="B899" s="156"/>
      <c r="C899" s="189" t="s">
        <v>842</v>
      </c>
      <c r="D899" s="158"/>
      <c r="E899" s="159">
        <v>8.5305</v>
      </c>
      <c r="F899" s="157"/>
      <c r="G899" s="157"/>
      <c r="H899" s="157"/>
      <c r="I899" s="157"/>
      <c r="J899" s="157"/>
      <c r="K899" s="157"/>
      <c r="L899" s="157"/>
      <c r="M899" s="157"/>
      <c r="N899" s="157"/>
      <c r="O899" s="157"/>
      <c r="P899" s="157"/>
      <c r="Q899" s="157"/>
      <c r="R899" s="157"/>
      <c r="S899" s="157"/>
      <c r="T899" s="157"/>
      <c r="U899" s="157"/>
      <c r="V899" s="157"/>
      <c r="W899" s="157"/>
      <c r="X899" s="157"/>
      <c r="Y899" s="148"/>
      <c r="Z899" s="148"/>
      <c r="AA899" s="148"/>
      <c r="AB899" s="148"/>
      <c r="AC899" s="148"/>
      <c r="AD899" s="148"/>
      <c r="AE899" s="148"/>
      <c r="AF899" s="148"/>
      <c r="AG899" s="148" t="s">
        <v>164</v>
      </c>
      <c r="AH899" s="148">
        <v>5</v>
      </c>
      <c r="AI899" s="148"/>
      <c r="AJ899" s="148"/>
      <c r="AK899" s="148"/>
      <c r="AL899" s="148"/>
      <c r="AM899" s="148"/>
      <c r="AN899" s="148"/>
      <c r="AO899" s="148"/>
      <c r="AP899" s="148"/>
      <c r="AQ899" s="148"/>
      <c r="AR899" s="148"/>
      <c r="AS899" s="148"/>
      <c r="AT899" s="148"/>
      <c r="AU899" s="148"/>
      <c r="AV899" s="148"/>
      <c r="AW899" s="148"/>
      <c r="AX899" s="148"/>
      <c r="AY899" s="148"/>
      <c r="AZ899" s="148"/>
      <c r="BA899" s="148"/>
      <c r="BB899" s="148"/>
      <c r="BC899" s="148"/>
      <c r="BD899" s="148"/>
      <c r="BE899" s="148"/>
      <c r="BF899" s="148"/>
      <c r="BG899" s="148"/>
      <c r="BH899" s="148"/>
    </row>
    <row r="900" spans="1:60" outlineLevel="1" x14ac:dyDescent="0.2">
      <c r="A900" s="155"/>
      <c r="B900" s="156"/>
      <c r="C900" s="192" t="s">
        <v>736</v>
      </c>
      <c r="D900" s="162"/>
      <c r="E900" s="163">
        <v>1.6855500000000001</v>
      </c>
      <c r="F900" s="157"/>
      <c r="G900" s="157"/>
      <c r="H900" s="157"/>
      <c r="I900" s="157"/>
      <c r="J900" s="157"/>
      <c r="K900" s="157"/>
      <c r="L900" s="157"/>
      <c r="M900" s="157"/>
      <c r="N900" s="157"/>
      <c r="O900" s="157"/>
      <c r="P900" s="157"/>
      <c r="Q900" s="157"/>
      <c r="R900" s="157"/>
      <c r="S900" s="157"/>
      <c r="T900" s="157"/>
      <c r="U900" s="157"/>
      <c r="V900" s="157"/>
      <c r="W900" s="157"/>
      <c r="X900" s="157"/>
      <c r="Y900" s="148"/>
      <c r="Z900" s="148"/>
      <c r="AA900" s="148"/>
      <c r="AB900" s="148"/>
      <c r="AC900" s="148"/>
      <c r="AD900" s="148"/>
      <c r="AE900" s="148"/>
      <c r="AF900" s="148"/>
      <c r="AG900" s="148" t="s">
        <v>164</v>
      </c>
      <c r="AH900" s="148">
        <v>4</v>
      </c>
      <c r="AI900" s="148"/>
      <c r="AJ900" s="148"/>
      <c r="AK900" s="148"/>
      <c r="AL900" s="148"/>
      <c r="AM900" s="148"/>
      <c r="AN900" s="148"/>
      <c r="AO900" s="148"/>
      <c r="AP900" s="148"/>
      <c r="AQ900" s="148"/>
      <c r="AR900" s="148"/>
      <c r="AS900" s="148"/>
      <c r="AT900" s="148"/>
      <c r="AU900" s="148"/>
      <c r="AV900" s="148"/>
      <c r="AW900" s="148"/>
      <c r="AX900" s="148"/>
      <c r="AY900" s="148"/>
      <c r="AZ900" s="148"/>
      <c r="BA900" s="148"/>
      <c r="BB900" s="148"/>
      <c r="BC900" s="148"/>
      <c r="BD900" s="148"/>
      <c r="BE900" s="148"/>
      <c r="BF900" s="148"/>
      <c r="BG900" s="148"/>
      <c r="BH900" s="148"/>
    </row>
    <row r="901" spans="1:60" outlineLevel="1" x14ac:dyDescent="0.2">
      <c r="A901" s="171">
        <v>110</v>
      </c>
      <c r="B901" s="172" t="s">
        <v>843</v>
      </c>
      <c r="C901" s="188" t="s">
        <v>844</v>
      </c>
      <c r="D901" s="173" t="s">
        <v>226</v>
      </c>
      <c r="E901" s="174">
        <v>0.95047999999999999</v>
      </c>
      <c r="F901" s="175"/>
      <c r="G901" s="176">
        <f>ROUND(E901*F901,2)</f>
        <v>0</v>
      </c>
      <c r="H901" s="175"/>
      <c r="I901" s="176">
        <f>ROUND(E901*H901,2)</f>
        <v>0</v>
      </c>
      <c r="J901" s="175"/>
      <c r="K901" s="176">
        <f>ROUND(E901*J901,2)</f>
        <v>0</v>
      </c>
      <c r="L901" s="176">
        <v>21</v>
      </c>
      <c r="M901" s="176">
        <f>G901*(1+L901/100)</f>
        <v>0</v>
      </c>
      <c r="N901" s="176">
        <v>0</v>
      </c>
      <c r="O901" s="176">
        <f>ROUND(E901*N901,2)</f>
        <v>0</v>
      </c>
      <c r="P901" s="176">
        <v>0</v>
      </c>
      <c r="Q901" s="176">
        <f>ROUND(E901*P901,2)</f>
        <v>0</v>
      </c>
      <c r="R901" s="176" t="s">
        <v>785</v>
      </c>
      <c r="S901" s="176" t="s">
        <v>160</v>
      </c>
      <c r="T901" s="177" t="s">
        <v>160</v>
      </c>
      <c r="U901" s="157">
        <v>4.82</v>
      </c>
      <c r="V901" s="157">
        <f>ROUND(E901*U901,2)</f>
        <v>4.58</v>
      </c>
      <c r="W901" s="157"/>
      <c r="X901" s="157" t="s">
        <v>679</v>
      </c>
      <c r="Y901" s="148"/>
      <c r="Z901" s="148"/>
      <c r="AA901" s="148"/>
      <c r="AB901" s="148"/>
      <c r="AC901" s="148"/>
      <c r="AD901" s="148"/>
      <c r="AE901" s="148"/>
      <c r="AF901" s="148"/>
      <c r="AG901" s="148" t="s">
        <v>680</v>
      </c>
      <c r="AH901" s="148"/>
      <c r="AI901" s="148"/>
      <c r="AJ901" s="148"/>
      <c r="AK901" s="148"/>
      <c r="AL901" s="148"/>
      <c r="AM901" s="148"/>
      <c r="AN901" s="148"/>
      <c r="AO901" s="148"/>
      <c r="AP901" s="148"/>
      <c r="AQ901" s="148"/>
      <c r="AR901" s="148"/>
      <c r="AS901" s="148"/>
      <c r="AT901" s="148"/>
      <c r="AU901" s="148"/>
      <c r="AV901" s="148"/>
      <c r="AW901" s="148"/>
      <c r="AX901" s="148"/>
      <c r="AY901" s="148"/>
      <c r="AZ901" s="148"/>
      <c r="BA901" s="148"/>
      <c r="BB901" s="148"/>
      <c r="BC901" s="148"/>
      <c r="BD901" s="148"/>
      <c r="BE901" s="148"/>
      <c r="BF901" s="148"/>
      <c r="BG901" s="148"/>
      <c r="BH901" s="148"/>
    </row>
    <row r="902" spans="1:60" outlineLevel="1" x14ac:dyDescent="0.2">
      <c r="A902" s="155"/>
      <c r="B902" s="156"/>
      <c r="C902" s="255" t="s">
        <v>725</v>
      </c>
      <c r="D902" s="256"/>
      <c r="E902" s="256"/>
      <c r="F902" s="256"/>
      <c r="G902" s="256"/>
      <c r="H902" s="157"/>
      <c r="I902" s="157"/>
      <c r="J902" s="157"/>
      <c r="K902" s="157"/>
      <c r="L902" s="157"/>
      <c r="M902" s="157"/>
      <c r="N902" s="157"/>
      <c r="O902" s="157"/>
      <c r="P902" s="157"/>
      <c r="Q902" s="157"/>
      <c r="R902" s="157"/>
      <c r="S902" s="157"/>
      <c r="T902" s="157"/>
      <c r="U902" s="157"/>
      <c r="V902" s="157"/>
      <c r="W902" s="157"/>
      <c r="X902" s="157"/>
      <c r="Y902" s="148"/>
      <c r="Z902" s="148"/>
      <c r="AA902" s="148"/>
      <c r="AB902" s="148"/>
      <c r="AC902" s="148"/>
      <c r="AD902" s="148"/>
      <c r="AE902" s="148"/>
      <c r="AF902" s="148"/>
      <c r="AG902" s="148" t="s">
        <v>192</v>
      </c>
      <c r="AH902" s="148"/>
      <c r="AI902" s="148"/>
      <c r="AJ902" s="148"/>
      <c r="AK902" s="148"/>
      <c r="AL902" s="148"/>
      <c r="AM902" s="148"/>
      <c r="AN902" s="148"/>
      <c r="AO902" s="148"/>
      <c r="AP902" s="148"/>
      <c r="AQ902" s="148"/>
      <c r="AR902" s="148"/>
      <c r="AS902" s="148"/>
      <c r="AT902" s="148"/>
      <c r="AU902" s="148"/>
      <c r="AV902" s="148"/>
      <c r="AW902" s="148"/>
      <c r="AX902" s="148"/>
      <c r="AY902" s="148"/>
      <c r="AZ902" s="148"/>
      <c r="BA902" s="148"/>
      <c r="BB902" s="148"/>
      <c r="BC902" s="148"/>
      <c r="BD902" s="148"/>
      <c r="BE902" s="148"/>
      <c r="BF902" s="148"/>
      <c r="BG902" s="148"/>
      <c r="BH902" s="148"/>
    </row>
    <row r="903" spans="1:60" x14ac:dyDescent="0.2">
      <c r="A903" s="165" t="s">
        <v>154</v>
      </c>
      <c r="B903" s="166" t="s">
        <v>105</v>
      </c>
      <c r="C903" s="187" t="s">
        <v>106</v>
      </c>
      <c r="D903" s="167"/>
      <c r="E903" s="168"/>
      <c r="F903" s="169"/>
      <c r="G903" s="169">
        <f>SUMIF(AG904:AG949,"&lt;&gt;NOR",G904:G949)</f>
        <v>0</v>
      </c>
      <c r="H903" s="169"/>
      <c r="I903" s="169">
        <f>SUM(I904:I949)</f>
        <v>0</v>
      </c>
      <c r="J903" s="169"/>
      <c r="K903" s="169">
        <f>SUM(K904:K949)</f>
        <v>0</v>
      </c>
      <c r="L903" s="169"/>
      <c r="M903" s="169">
        <f>SUM(M904:M949)</f>
        <v>0</v>
      </c>
      <c r="N903" s="169"/>
      <c r="O903" s="169">
        <f>SUM(O904:O949)</f>
        <v>0.04</v>
      </c>
      <c r="P903" s="169"/>
      <c r="Q903" s="169">
        <f>SUM(Q904:Q949)</f>
        <v>0</v>
      </c>
      <c r="R903" s="169"/>
      <c r="S903" s="169"/>
      <c r="T903" s="170"/>
      <c r="U903" s="164"/>
      <c r="V903" s="164">
        <f>SUM(V904:V949)</f>
        <v>28.310000000000002</v>
      </c>
      <c r="W903" s="164"/>
      <c r="X903" s="164"/>
      <c r="AG903" t="s">
        <v>155</v>
      </c>
    </row>
    <row r="904" spans="1:60" outlineLevel="1" x14ac:dyDescent="0.2">
      <c r="A904" s="171">
        <v>111</v>
      </c>
      <c r="B904" s="172" t="s">
        <v>845</v>
      </c>
      <c r="C904" s="188" t="s">
        <v>846</v>
      </c>
      <c r="D904" s="173" t="s">
        <v>158</v>
      </c>
      <c r="E904" s="174">
        <v>58.784999999999997</v>
      </c>
      <c r="F904" s="175"/>
      <c r="G904" s="176">
        <f>ROUND(E904*F904,2)</f>
        <v>0</v>
      </c>
      <c r="H904" s="175"/>
      <c r="I904" s="176">
        <f>ROUND(E904*H904,2)</f>
        <v>0</v>
      </c>
      <c r="J904" s="175"/>
      <c r="K904" s="176">
        <f>ROUND(E904*J904,2)</f>
        <v>0</v>
      </c>
      <c r="L904" s="176">
        <v>21</v>
      </c>
      <c r="M904" s="176">
        <f>G904*(1+L904/100)</f>
        <v>0</v>
      </c>
      <c r="N904" s="176">
        <v>3.0000000000000001E-5</v>
      </c>
      <c r="O904" s="176">
        <f>ROUND(E904*N904,2)</f>
        <v>0</v>
      </c>
      <c r="P904" s="176">
        <v>0</v>
      </c>
      <c r="Q904" s="176">
        <f>ROUND(E904*P904,2)</f>
        <v>0</v>
      </c>
      <c r="R904" s="176" t="s">
        <v>847</v>
      </c>
      <c r="S904" s="176" t="s">
        <v>160</v>
      </c>
      <c r="T904" s="177" t="s">
        <v>160</v>
      </c>
      <c r="U904" s="157">
        <v>0.14000000000000001</v>
      </c>
      <c r="V904" s="157">
        <f>ROUND(E904*U904,2)</f>
        <v>8.23</v>
      </c>
      <c r="W904" s="157"/>
      <c r="X904" s="157" t="s">
        <v>170</v>
      </c>
      <c r="Y904" s="148"/>
      <c r="Z904" s="148"/>
      <c r="AA904" s="148"/>
      <c r="AB904" s="148"/>
      <c r="AC904" s="148"/>
      <c r="AD904" s="148"/>
      <c r="AE904" s="148"/>
      <c r="AF904" s="148"/>
      <c r="AG904" s="148" t="s">
        <v>171</v>
      </c>
      <c r="AH904" s="148"/>
      <c r="AI904" s="148"/>
      <c r="AJ904" s="148"/>
      <c r="AK904" s="148"/>
      <c r="AL904" s="148"/>
      <c r="AM904" s="148"/>
      <c r="AN904" s="148"/>
      <c r="AO904" s="148"/>
      <c r="AP904" s="148"/>
      <c r="AQ904" s="148"/>
      <c r="AR904" s="148"/>
      <c r="AS904" s="148"/>
      <c r="AT904" s="148"/>
      <c r="AU904" s="148"/>
      <c r="AV904" s="148"/>
      <c r="AW904" s="148"/>
      <c r="AX904" s="148"/>
      <c r="AY904" s="148"/>
      <c r="AZ904" s="148"/>
      <c r="BA904" s="148"/>
      <c r="BB904" s="148"/>
      <c r="BC904" s="148"/>
      <c r="BD904" s="148"/>
      <c r="BE904" s="148"/>
      <c r="BF904" s="148"/>
      <c r="BG904" s="148"/>
      <c r="BH904" s="148"/>
    </row>
    <row r="905" spans="1:60" outlineLevel="1" x14ac:dyDescent="0.2">
      <c r="A905" s="155"/>
      <c r="B905" s="156"/>
      <c r="C905" s="253" t="s">
        <v>848</v>
      </c>
      <c r="D905" s="254"/>
      <c r="E905" s="254"/>
      <c r="F905" s="254"/>
      <c r="G905" s="254"/>
      <c r="H905" s="157"/>
      <c r="I905" s="157"/>
      <c r="J905" s="157"/>
      <c r="K905" s="157"/>
      <c r="L905" s="157"/>
      <c r="M905" s="157"/>
      <c r="N905" s="157"/>
      <c r="O905" s="157"/>
      <c r="P905" s="157"/>
      <c r="Q905" s="157"/>
      <c r="R905" s="157"/>
      <c r="S905" s="157"/>
      <c r="T905" s="157"/>
      <c r="U905" s="157"/>
      <c r="V905" s="157"/>
      <c r="W905" s="157"/>
      <c r="X905" s="157"/>
      <c r="Y905" s="148"/>
      <c r="Z905" s="148"/>
      <c r="AA905" s="148"/>
      <c r="AB905" s="148"/>
      <c r="AC905" s="148"/>
      <c r="AD905" s="148"/>
      <c r="AE905" s="148"/>
      <c r="AF905" s="148"/>
      <c r="AG905" s="148" t="s">
        <v>180</v>
      </c>
      <c r="AH905" s="148"/>
      <c r="AI905" s="148"/>
      <c r="AJ905" s="148"/>
      <c r="AK905" s="148"/>
      <c r="AL905" s="148"/>
      <c r="AM905" s="148"/>
      <c r="AN905" s="148"/>
      <c r="AO905" s="148"/>
      <c r="AP905" s="148"/>
      <c r="AQ905" s="148"/>
      <c r="AR905" s="148"/>
      <c r="AS905" s="148"/>
      <c r="AT905" s="148"/>
      <c r="AU905" s="148"/>
      <c r="AV905" s="148"/>
      <c r="AW905" s="148"/>
      <c r="AX905" s="148"/>
      <c r="AY905" s="148"/>
      <c r="AZ905" s="148"/>
      <c r="BA905" s="148"/>
      <c r="BB905" s="148"/>
      <c r="BC905" s="148"/>
      <c r="BD905" s="148"/>
      <c r="BE905" s="148"/>
      <c r="BF905" s="148"/>
      <c r="BG905" s="148"/>
      <c r="BH905" s="148"/>
    </row>
    <row r="906" spans="1:60" outlineLevel="1" x14ac:dyDescent="0.2">
      <c r="A906" s="155"/>
      <c r="B906" s="156"/>
      <c r="C906" s="189" t="s">
        <v>186</v>
      </c>
      <c r="D906" s="158"/>
      <c r="E906" s="159"/>
      <c r="F906" s="157"/>
      <c r="G906" s="157"/>
      <c r="H906" s="157"/>
      <c r="I906" s="157"/>
      <c r="J906" s="157"/>
      <c r="K906" s="157"/>
      <c r="L906" s="157"/>
      <c r="M906" s="157"/>
      <c r="N906" s="157"/>
      <c r="O906" s="157"/>
      <c r="P906" s="157"/>
      <c r="Q906" s="157"/>
      <c r="R906" s="157"/>
      <c r="S906" s="157"/>
      <c r="T906" s="157"/>
      <c r="U906" s="157"/>
      <c r="V906" s="157"/>
      <c r="W906" s="157"/>
      <c r="X906" s="157"/>
      <c r="Y906" s="148"/>
      <c r="Z906" s="148"/>
      <c r="AA906" s="148"/>
      <c r="AB906" s="148"/>
      <c r="AC906" s="148"/>
      <c r="AD906" s="148"/>
      <c r="AE906" s="148"/>
      <c r="AF906" s="148"/>
      <c r="AG906" s="148" t="s">
        <v>164</v>
      </c>
      <c r="AH906" s="148">
        <v>0</v>
      </c>
      <c r="AI906" s="148"/>
      <c r="AJ906" s="148"/>
      <c r="AK906" s="148"/>
      <c r="AL906" s="148"/>
      <c r="AM906" s="148"/>
      <c r="AN906" s="148"/>
      <c r="AO906" s="148"/>
      <c r="AP906" s="148"/>
      <c r="AQ906" s="148"/>
      <c r="AR906" s="148"/>
      <c r="AS906" s="148"/>
      <c r="AT906" s="148"/>
      <c r="AU906" s="148"/>
      <c r="AV906" s="148"/>
      <c r="AW906" s="148"/>
      <c r="AX906" s="148"/>
      <c r="AY906" s="148"/>
      <c r="AZ906" s="148"/>
      <c r="BA906" s="148"/>
      <c r="BB906" s="148"/>
      <c r="BC906" s="148"/>
      <c r="BD906" s="148"/>
      <c r="BE906" s="148"/>
      <c r="BF906" s="148"/>
      <c r="BG906" s="148"/>
      <c r="BH906" s="148"/>
    </row>
    <row r="907" spans="1:60" outlineLevel="1" x14ac:dyDescent="0.2">
      <c r="A907" s="155"/>
      <c r="B907" s="156"/>
      <c r="C907" s="189" t="s">
        <v>193</v>
      </c>
      <c r="D907" s="158"/>
      <c r="E907" s="159"/>
      <c r="F907" s="157"/>
      <c r="G907" s="157"/>
      <c r="H907" s="157"/>
      <c r="I907" s="157"/>
      <c r="J907" s="157"/>
      <c r="K907" s="157"/>
      <c r="L907" s="157"/>
      <c r="M907" s="157"/>
      <c r="N907" s="157"/>
      <c r="O907" s="157"/>
      <c r="P907" s="157"/>
      <c r="Q907" s="157"/>
      <c r="R907" s="157"/>
      <c r="S907" s="157"/>
      <c r="T907" s="157"/>
      <c r="U907" s="157"/>
      <c r="V907" s="157"/>
      <c r="W907" s="157"/>
      <c r="X907" s="157"/>
      <c r="Y907" s="148"/>
      <c r="Z907" s="148"/>
      <c r="AA907" s="148"/>
      <c r="AB907" s="148"/>
      <c r="AC907" s="148"/>
      <c r="AD907" s="148"/>
      <c r="AE907" s="148"/>
      <c r="AF907" s="148"/>
      <c r="AG907" s="148" t="s">
        <v>164</v>
      </c>
      <c r="AH907" s="148">
        <v>0</v>
      </c>
      <c r="AI907" s="148"/>
      <c r="AJ907" s="148"/>
      <c r="AK907" s="148"/>
      <c r="AL907" s="148"/>
      <c r="AM907" s="148"/>
      <c r="AN907" s="148"/>
      <c r="AO907" s="148"/>
      <c r="AP907" s="148"/>
      <c r="AQ907" s="148"/>
      <c r="AR907" s="148"/>
      <c r="AS907" s="148"/>
      <c r="AT907" s="148"/>
      <c r="AU907" s="148"/>
      <c r="AV907" s="148"/>
      <c r="AW907" s="148"/>
      <c r="AX907" s="148"/>
      <c r="AY907" s="148"/>
      <c r="AZ907" s="148"/>
      <c r="BA907" s="148"/>
      <c r="BB907" s="148"/>
      <c r="BC907" s="148"/>
      <c r="BD907" s="148"/>
      <c r="BE907" s="148"/>
      <c r="BF907" s="148"/>
      <c r="BG907" s="148"/>
      <c r="BH907" s="148"/>
    </row>
    <row r="908" spans="1:60" outlineLevel="1" x14ac:dyDescent="0.2">
      <c r="A908" s="155"/>
      <c r="B908" s="156"/>
      <c r="C908" s="189" t="s">
        <v>194</v>
      </c>
      <c r="D908" s="158"/>
      <c r="E908" s="159"/>
      <c r="F908" s="157"/>
      <c r="G908" s="157"/>
      <c r="H908" s="157"/>
      <c r="I908" s="157"/>
      <c r="J908" s="157"/>
      <c r="K908" s="157"/>
      <c r="L908" s="157"/>
      <c r="M908" s="157"/>
      <c r="N908" s="157"/>
      <c r="O908" s="157"/>
      <c r="P908" s="157"/>
      <c r="Q908" s="157"/>
      <c r="R908" s="157"/>
      <c r="S908" s="157"/>
      <c r="T908" s="157"/>
      <c r="U908" s="157"/>
      <c r="V908" s="157"/>
      <c r="W908" s="157"/>
      <c r="X908" s="157"/>
      <c r="Y908" s="148"/>
      <c r="Z908" s="148"/>
      <c r="AA908" s="148"/>
      <c r="AB908" s="148"/>
      <c r="AC908" s="148"/>
      <c r="AD908" s="148"/>
      <c r="AE908" s="148"/>
      <c r="AF908" s="148"/>
      <c r="AG908" s="148" t="s">
        <v>164</v>
      </c>
      <c r="AH908" s="148">
        <v>0</v>
      </c>
      <c r="AI908" s="148"/>
      <c r="AJ908" s="148"/>
      <c r="AK908" s="148"/>
      <c r="AL908" s="148"/>
      <c r="AM908" s="148"/>
      <c r="AN908" s="148"/>
      <c r="AO908" s="148"/>
      <c r="AP908" s="148"/>
      <c r="AQ908" s="148"/>
      <c r="AR908" s="148"/>
      <c r="AS908" s="148"/>
      <c r="AT908" s="148"/>
      <c r="AU908" s="148"/>
      <c r="AV908" s="148"/>
      <c r="AW908" s="148"/>
      <c r="AX908" s="148"/>
      <c r="AY908" s="148"/>
      <c r="AZ908" s="148"/>
      <c r="BA908" s="148"/>
      <c r="BB908" s="148"/>
      <c r="BC908" s="148"/>
      <c r="BD908" s="148"/>
      <c r="BE908" s="148"/>
      <c r="BF908" s="148"/>
      <c r="BG908" s="148"/>
      <c r="BH908" s="148"/>
    </row>
    <row r="909" spans="1:60" outlineLevel="1" x14ac:dyDescent="0.2">
      <c r="A909" s="155"/>
      <c r="B909" s="156"/>
      <c r="C909" s="189" t="s">
        <v>195</v>
      </c>
      <c r="D909" s="158"/>
      <c r="E909" s="159"/>
      <c r="F909" s="157"/>
      <c r="G909" s="157"/>
      <c r="H909" s="157"/>
      <c r="I909" s="157"/>
      <c r="J909" s="157"/>
      <c r="K909" s="157"/>
      <c r="L909" s="157"/>
      <c r="M909" s="157"/>
      <c r="N909" s="157"/>
      <c r="O909" s="157"/>
      <c r="P909" s="157"/>
      <c r="Q909" s="157"/>
      <c r="R909" s="157"/>
      <c r="S909" s="157"/>
      <c r="T909" s="157"/>
      <c r="U909" s="157"/>
      <c r="V909" s="157"/>
      <c r="W909" s="157"/>
      <c r="X909" s="157"/>
      <c r="Y909" s="148"/>
      <c r="Z909" s="148"/>
      <c r="AA909" s="148"/>
      <c r="AB909" s="148"/>
      <c r="AC909" s="148"/>
      <c r="AD909" s="148"/>
      <c r="AE909" s="148"/>
      <c r="AF909" s="148"/>
      <c r="AG909" s="148" t="s">
        <v>164</v>
      </c>
      <c r="AH909" s="148">
        <v>0</v>
      </c>
      <c r="AI909" s="148"/>
      <c r="AJ909" s="148"/>
      <c r="AK909" s="148"/>
      <c r="AL909" s="148"/>
      <c r="AM909" s="148"/>
      <c r="AN909" s="148"/>
      <c r="AO909" s="148"/>
      <c r="AP909" s="148"/>
      <c r="AQ909" s="148"/>
      <c r="AR909" s="148"/>
      <c r="AS909" s="148"/>
      <c r="AT909" s="148"/>
      <c r="AU909" s="148"/>
      <c r="AV909" s="148"/>
      <c r="AW909" s="148"/>
      <c r="AX909" s="148"/>
      <c r="AY909" s="148"/>
      <c r="AZ909" s="148"/>
      <c r="BA909" s="148"/>
      <c r="BB909" s="148"/>
      <c r="BC909" s="148"/>
      <c r="BD909" s="148"/>
      <c r="BE909" s="148"/>
      <c r="BF909" s="148"/>
      <c r="BG909" s="148"/>
      <c r="BH909" s="148"/>
    </row>
    <row r="910" spans="1:60" outlineLevel="1" x14ac:dyDescent="0.2">
      <c r="A910" s="155"/>
      <c r="B910" s="156"/>
      <c r="C910" s="189" t="s">
        <v>172</v>
      </c>
      <c r="D910" s="158"/>
      <c r="E910" s="159"/>
      <c r="F910" s="157"/>
      <c r="G910" s="157"/>
      <c r="H910" s="157"/>
      <c r="I910" s="157"/>
      <c r="J910" s="157"/>
      <c r="K910" s="157"/>
      <c r="L910" s="157"/>
      <c r="M910" s="157"/>
      <c r="N910" s="157"/>
      <c r="O910" s="157"/>
      <c r="P910" s="157"/>
      <c r="Q910" s="157"/>
      <c r="R910" s="157"/>
      <c r="S910" s="157"/>
      <c r="T910" s="157"/>
      <c r="U910" s="157"/>
      <c r="V910" s="157"/>
      <c r="W910" s="157"/>
      <c r="X910" s="157"/>
      <c r="Y910" s="148"/>
      <c r="Z910" s="148"/>
      <c r="AA910" s="148"/>
      <c r="AB910" s="148"/>
      <c r="AC910" s="148"/>
      <c r="AD910" s="148"/>
      <c r="AE910" s="148"/>
      <c r="AF910" s="148"/>
      <c r="AG910" s="148" t="s">
        <v>164</v>
      </c>
      <c r="AH910" s="148">
        <v>0</v>
      </c>
      <c r="AI910" s="148"/>
      <c r="AJ910" s="148"/>
      <c r="AK910" s="148"/>
      <c r="AL910" s="148"/>
      <c r="AM910" s="148"/>
      <c r="AN910" s="148"/>
      <c r="AO910" s="148"/>
      <c r="AP910" s="148"/>
      <c r="AQ910" s="148"/>
      <c r="AR910" s="148"/>
      <c r="AS910" s="148"/>
      <c r="AT910" s="148"/>
      <c r="AU910" s="148"/>
      <c r="AV910" s="148"/>
      <c r="AW910" s="148"/>
      <c r="AX910" s="148"/>
      <c r="AY910" s="148"/>
      <c r="AZ910" s="148"/>
      <c r="BA910" s="148"/>
      <c r="BB910" s="148"/>
      <c r="BC910" s="148"/>
      <c r="BD910" s="148"/>
      <c r="BE910" s="148"/>
      <c r="BF910" s="148"/>
      <c r="BG910" s="148"/>
      <c r="BH910" s="148"/>
    </row>
    <row r="911" spans="1:60" outlineLevel="1" x14ac:dyDescent="0.2">
      <c r="A911" s="155"/>
      <c r="B911" s="156"/>
      <c r="C911" s="189" t="s">
        <v>196</v>
      </c>
      <c r="D911" s="158"/>
      <c r="E911" s="159"/>
      <c r="F911" s="157"/>
      <c r="G911" s="157"/>
      <c r="H911" s="157"/>
      <c r="I911" s="157"/>
      <c r="J911" s="157"/>
      <c r="K911" s="157"/>
      <c r="L911" s="157"/>
      <c r="M911" s="157"/>
      <c r="N911" s="157"/>
      <c r="O911" s="157"/>
      <c r="P911" s="157"/>
      <c r="Q911" s="157"/>
      <c r="R911" s="157"/>
      <c r="S911" s="157"/>
      <c r="T911" s="157"/>
      <c r="U911" s="157"/>
      <c r="V911" s="157"/>
      <c r="W911" s="157"/>
      <c r="X911" s="157"/>
      <c r="Y911" s="148"/>
      <c r="Z911" s="148"/>
      <c r="AA911" s="148"/>
      <c r="AB911" s="148"/>
      <c r="AC911" s="148"/>
      <c r="AD911" s="148"/>
      <c r="AE911" s="148"/>
      <c r="AF911" s="148"/>
      <c r="AG911" s="148" t="s">
        <v>164</v>
      </c>
      <c r="AH911" s="148">
        <v>0</v>
      </c>
      <c r="AI911" s="148"/>
      <c r="AJ911" s="148"/>
      <c r="AK911" s="148"/>
      <c r="AL911" s="148"/>
      <c r="AM911" s="148"/>
      <c r="AN911" s="148"/>
      <c r="AO911" s="148"/>
      <c r="AP911" s="148"/>
      <c r="AQ911" s="148"/>
      <c r="AR911" s="148"/>
      <c r="AS911" s="148"/>
      <c r="AT911" s="148"/>
      <c r="AU911" s="148"/>
      <c r="AV911" s="148"/>
      <c r="AW911" s="148"/>
      <c r="AX911" s="148"/>
      <c r="AY911" s="148"/>
      <c r="AZ911" s="148"/>
      <c r="BA911" s="148"/>
      <c r="BB911" s="148"/>
      <c r="BC911" s="148"/>
      <c r="BD911" s="148"/>
      <c r="BE911" s="148"/>
      <c r="BF911" s="148"/>
      <c r="BG911" s="148"/>
      <c r="BH911" s="148"/>
    </row>
    <row r="912" spans="1:60" outlineLevel="1" x14ac:dyDescent="0.2">
      <c r="A912" s="155"/>
      <c r="B912" s="156"/>
      <c r="C912" s="189" t="s">
        <v>197</v>
      </c>
      <c r="D912" s="158"/>
      <c r="E912" s="159"/>
      <c r="F912" s="157"/>
      <c r="G912" s="157"/>
      <c r="H912" s="157"/>
      <c r="I912" s="157"/>
      <c r="J912" s="157"/>
      <c r="K912" s="157"/>
      <c r="L912" s="157"/>
      <c r="M912" s="157"/>
      <c r="N912" s="157"/>
      <c r="O912" s="157"/>
      <c r="P912" s="157"/>
      <c r="Q912" s="157"/>
      <c r="R912" s="157"/>
      <c r="S912" s="157"/>
      <c r="T912" s="157"/>
      <c r="U912" s="157"/>
      <c r="V912" s="157"/>
      <c r="W912" s="157"/>
      <c r="X912" s="157"/>
      <c r="Y912" s="148"/>
      <c r="Z912" s="148"/>
      <c r="AA912" s="148"/>
      <c r="AB912" s="148"/>
      <c r="AC912" s="148"/>
      <c r="AD912" s="148"/>
      <c r="AE912" s="148"/>
      <c r="AF912" s="148"/>
      <c r="AG912" s="148" t="s">
        <v>164</v>
      </c>
      <c r="AH912" s="148">
        <v>0</v>
      </c>
      <c r="AI912" s="148"/>
      <c r="AJ912" s="148"/>
      <c r="AK912" s="148"/>
      <c r="AL912" s="148"/>
      <c r="AM912" s="148"/>
      <c r="AN912" s="148"/>
      <c r="AO912" s="148"/>
      <c r="AP912" s="148"/>
      <c r="AQ912" s="148"/>
      <c r="AR912" s="148"/>
      <c r="AS912" s="148"/>
      <c r="AT912" s="148"/>
      <c r="AU912" s="148"/>
      <c r="AV912" s="148"/>
      <c r="AW912" s="148"/>
      <c r="AX912" s="148"/>
      <c r="AY912" s="148"/>
      <c r="AZ912" s="148"/>
      <c r="BA912" s="148"/>
      <c r="BB912" s="148"/>
      <c r="BC912" s="148"/>
      <c r="BD912" s="148"/>
      <c r="BE912" s="148"/>
      <c r="BF912" s="148"/>
      <c r="BG912" s="148"/>
      <c r="BH912" s="148"/>
    </row>
    <row r="913" spans="1:60" outlineLevel="1" x14ac:dyDescent="0.2">
      <c r="A913" s="155"/>
      <c r="B913" s="156"/>
      <c r="C913" s="189" t="s">
        <v>198</v>
      </c>
      <c r="D913" s="158"/>
      <c r="E913" s="159"/>
      <c r="F913" s="157"/>
      <c r="G913" s="157"/>
      <c r="H913" s="157"/>
      <c r="I913" s="157"/>
      <c r="J913" s="157"/>
      <c r="K913" s="157"/>
      <c r="L913" s="157"/>
      <c r="M913" s="157"/>
      <c r="N913" s="157"/>
      <c r="O913" s="157"/>
      <c r="P913" s="157"/>
      <c r="Q913" s="157"/>
      <c r="R913" s="157"/>
      <c r="S913" s="157"/>
      <c r="T913" s="157"/>
      <c r="U913" s="157"/>
      <c r="V913" s="157"/>
      <c r="W913" s="157"/>
      <c r="X913" s="157"/>
      <c r="Y913" s="148"/>
      <c r="Z913" s="148"/>
      <c r="AA913" s="148"/>
      <c r="AB913" s="148"/>
      <c r="AC913" s="148"/>
      <c r="AD913" s="148"/>
      <c r="AE913" s="148"/>
      <c r="AF913" s="148"/>
      <c r="AG913" s="148" t="s">
        <v>164</v>
      </c>
      <c r="AH913" s="148">
        <v>0</v>
      </c>
      <c r="AI913" s="148"/>
      <c r="AJ913" s="148"/>
      <c r="AK913" s="148"/>
      <c r="AL913" s="148"/>
      <c r="AM913" s="148"/>
      <c r="AN913" s="148"/>
      <c r="AO913" s="148"/>
      <c r="AP913" s="148"/>
      <c r="AQ913" s="148"/>
      <c r="AR913" s="148"/>
      <c r="AS913" s="148"/>
      <c r="AT913" s="148"/>
      <c r="AU913" s="148"/>
      <c r="AV913" s="148"/>
      <c r="AW913" s="148"/>
      <c r="AX913" s="148"/>
      <c r="AY913" s="148"/>
      <c r="AZ913" s="148"/>
      <c r="BA913" s="148"/>
      <c r="BB913" s="148"/>
      <c r="BC913" s="148"/>
      <c r="BD913" s="148"/>
      <c r="BE913" s="148"/>
      <c r="BF913" s="148"/>
      <c r="BG913" s="148"/>
      <c r="BH913" s="148"/>
    </row>
    <row r="914" spans="1:60" outlineLevel="1" x14ac:dyDescent="0.2">
      <c r="A914" s="155"/>
      <c r="B914" s="156"/>
      <c r="C914" s="189" t="s">
        <v>199</v>
      </c>
      <c r="D914" s="158"/>
      <c r="E914" s="159"/>
      <c r="F914" s="157"/>
      <c r="G914" s="157"/>
      <c r="H914" s="157"/>
      <c r="I914" s="157"/>
      <c r="J914" s="157"/>
      <c r="K914" s="157"/>
      <c r="L914" s="157"/>
      <c r="M914" s="157"/>
      <c r="N914" s="157"/>
      <c r="O914" s="157"/>
      <c r="P914" s="157"/>
      <c r="Q914" s="157"/>
      <c r="R914" s="157"/>
      <c r="S914" s="157"/>
      <c r="T914" s="157"/>
      <c r="U914" s="157"/>
      <c r="V914" s="157"/>
      <c r="W914" s="157"/>
      <c r="X914" s="157"/>
      <c r="Y914" s="148"/>
      <c r="Z914" s="148"/>
      <c r="AA914" s="148"/>
      <c r="AB914" s="148"/>
      <c r="AC914" s="148"/>
      <c r="AD914" s="148"/>
      <c r="AE914" s="148"/>
      <c r="AF914" s="148"/>
      <c r="AG914" s="148" t="s">
        <v>164</v>
      </c>
      <c r="AH914" s="148">
        <v>0</v>
      </c>
      <c r="AI914" s="148"/>
      <c r="AJ914" s="148"/>
      <c r="AK914" s="148"/>
      <c r="AL914" s="148"/>
      <c r="AM914" s="148"/>
      <c r="AN914" s="148"/>
      <c r="AO914" s="148"/>
      <c r="AP914" s="148"/>
      <c r="AQ914" s="148"/>
      <c r="AR914" s="148"/>
      <c r="AS914" s="148"/>
      <c r="AT914" s="148"/>
      <c r="AU914" s="148"/>
      <c r="AV914" s="148"/>
      <c r="AW914" s="148"/>
      <c r="AX914" s="148"/>
      <c r="AY914" s="148"/>
      <c r="AZ914" s="148"/>
      <c r="BA914" s="148"/>
      <c r="BB914" s="148"/>
      <c r="BC914" s="148"/>
      <c r="BD914" s="148"/>
      <c r="BE914" s="148"/>
      <c r="BF914" s="148"/>
      <c r="BG914" s="148"/>
      <c r="BH914" s="148"/>
    </row>
    <row r="915" spans="1:60" ht="22.5" outlineLevel="1" x14ac:dyDescent="0.2">
      <c r="A915" s="155"/>
      <c r="B915" s="156"/>
      <c r="C915" s="189" t="s">
        <v>212</v>
      </c>
      <c r="D915" s="158"/>
      <c r="E915" s="159"/>
      <c r="F915" s="157"/>
      <c r="G915" s="157"/>
      <c r="H915" s="157"/>
      <c r="I915" s="157"/>
      <c r="J915" s="157"/>
      <c r="K915" s="157"/>
      <c r="L915" s="157"/>
      <c r="M915" s="157"/>
      <c r="N915" s="157"/>
      <c r="O915" s="157"/>
      <c r="P915" s="157"/>
      <c r="Q915" s="157"/>
      <c r="R915" s="157"/>
      <c r="S915" s="157"/>
      <c r="T915" s="157"/>
      <c r="U915" s="157"/>
      <c r="V915" s="157"/>
      <c r="W915" s="157"/>
      <c r="X915" s="157"/>
      <c r="Y915" s="148"/>
      <c r="Z915" s="148"/>
      <c r="AA915" s="148"/>
      <c r="AB915" s="148"/>
      <c r="AC915" s="148"/>
      <c r="AD915" s="148"/>
      <c r="AE915" s="148"/>
      <c r="AF915" s="148"/>
      <c r="AG915" s="148" t="s">
        <v>164</v>
      </c>
      <c r="AH915" s="148">
        <v>0</v>
      </c>
      <c r="AI915" s="148"/>
      <c r="AJ915" s="148"/>
      <c r="AK915" s="148"/>
      <c r="AL915" s="148"/>
      <c r="AM915" s="148"/>
      <c r="AN915" s="148"/>
      <c r="AO915" s="148"/>
      <c r="AP915" s="148"/>
      <c r="AQ915" s="148"/>
      <c r="AR915" s="148"/>
      <c r="AS915" s="148"/>
      <c r="AT915" s="148"/>
      <c r="AU915" s="148"/>
      <c r="AV915" s="148"/>
      <c r="AW915" s="148"/>
      <c r="AX915" s="148"/>
      <c r="AY915" s="148"/>
      <c r="AZ915" s="148"/>
      <c r="BA915" s="148"/>
      <c r="BB915" s="148"/>
      <c r="BC915" s="148"/>
      <c r="BD915" s="148"/>
      <c r="BE915" s="148"/>
      <c r="BF915" s="148"/>
      <c r="BG915" s="148"/>
      <c r="BH915" s="148"/>
    </row>
    <row r="916" spans="1:60" outlineLevel="1" x14ac:dyDescent="0.2">
      <c r="A916" s="155"/>
      <c r="B916" s="156"/>
      <c r="C916" s="189" t="s">
        <v>849</v>
      </c>
      <c r="D916" s="158"/>
      <c r="E916" s="159"/>
      <c r="F916" s="157"/>
      <c r="G916" s="157"/>
      <c r="H916" s="157"/>
      <c r="I916" s="157"/>
      <c r="J916" s="157"/>
      <c r="K916" s="157"/>
      <c r="L916" s="157"/>
      <c r="M916" s="157"/>
      <c r="N916" s="157"/>
      <c r="O916" s="157"/>
      <c r="P916" s="157"/>
      <c r="Q916" s="157"/>
      <c r="R916" s="157"/>
      <c r="S916" s="157"/>
      <c r="T916" s="157"/>
      <c r="U916" s="157"/>
      <c r="V916" s="157"/>
      <c r="W916" s="157"/>
      <c r="X916" s="157"/>
      <c r="Y916" s="148"/>
      <c r="Z916" s="148"/>
      <c r="AA916" s="148"/>
      <c r="AB916" s="148"/>
      <c r="AC916" s="148"/>
      <c r="AD916" s="148"/>
      <c r="AE916" s="148"/>
      <c r="AF916" s="148"/>
      <c r="AG916" s="148" t="s">
        <v>164</v>
      </c>
      <c r="AH916" s="148">
        <v>0</v>
      </c>
      <c r="AI916" s="148"/>
      <c r="AJ916" s="148"/>
      <c r="AK916" s="148"/>
      <c r="AL916" s="148"/>
      <c r="AM916" s="148"/>
      <c r="AN916" s="148"/>
      <c r="AO916" s="148"/>
      <c r="AP916" s="148"/>
      <c r="AQ916" s="148"/>
      <c r="AR916" s="148"/>
      <c r="AS916" s="148"/>
      <c r="AT916" s="148"/>
      <c r="AU916" s="148"/>
      <c r="AV916" s="148"/>
      <c r="AW916" s="148"/>
      <c r="AX916" s="148"/>
      <c r="AY916" s="148"/>
      <c r="AZ916" s="148"/>
      <c r="BA916" s="148"/>
      <c r="BB916" s="148"/>
      <c r="BC916" s="148"/>
      <c r="BD916" s="148"/>
      <c r="BE916" s="148"/>
      <c r="BF916" s="148"/>
      <c r="BG916" s="148"/>
      <c r="BH916" s="148"/>
    </row>
    <row r="917" spans="1:60" outlineLevel="1" x14ac:dyDescent="0.2">
      <c r="A917" s="155"/>
      <c r="B917" s="156"/>
      <c r="C917" s="189" t="s">
        <v>746</v>
      </c>
      <c r="D917" s="158"/>
      <c r="E917" s="159">
        <v>22.945</v>
      </c>
      <c r="F917" s="157"/>
      <c r="G917" s="157"/>
      <c r="H917" s="157"/>
      <c r="I917" s="157"/>
      <c r="J917" s="157"/>
      <c r="K917" s="157"/>
      <c r="L917" s="157"/>
      <c r="M917" s="157"/>
      <c r="N917" s="157"/>
      <c r="O917" s="157"/>
      <c r="P917" s="157"/>
      <c r="Q917" s="157"/>
      <c r="R917" s="157"/>
      <c r="S917" s="157"/>
      <c r="T917" s="157"/>
      <c r="U917" s="157"/>
      <c r="V917" s="157"/>
      <c r="W917" s="157"/>
      <c r="X917" s="157"/>
      <c r="Y917" s="148"/>
      <c r="Z917" s="148"/>
      <c r="AA917" s="148"/>
      <c r="AB917" s="148"/>
      <c r="AC917" s="148"/>
      <c r="AD917" s="148"/>
      <c r="AE917" s="148"/>
      <c r="AF917" s="148"/>
      <c r="AG917" s="148" t="s">
        <v>164</v>
      </c>
      <c r="AH917" s="148">
        <v>0</v>
      </c>
      <c r="AI917" s="148"/>
      <c r="AJ917" s="148"/>
      <c r="AK917" s="148"/>
      <c r="AL917" s="148"/>
      <c r="AM917" s="148"/>
      <c r="AN917" s="148"/>
      <c r="AO917" s="148"/>
      <c r="AP917" s="148"/>
      <c r="AQ917" s="148"/>
      <c r="AR917" s="148"/>
      <c r="AS917" s="148"/>
      <c r="AT917" s="148"/>
      <c r="AU917" s="148"/>
      <c r="AV917" s="148"/>
      <c r="AW917" s="148"/>
      <c r="AX917" s="148"/>
      <c r="AY917" s="148"/>
      <c r="AZ917" s="148"/>
      <c r="BA917" s="148"/>
      <c r="BB917" s="148"/>
      <c r="BC917" s="148"/>
      <c r="BD917" s="148"/>
      <c r="BE917" s="148"/>
      <c r="BF917" s="148"/>
      <c r="BG917" s="148"/>
      <c r="BH917" s="148"/>
    </row>
    <row r="918" spans="1:60" outlineLevel="1" x14ac:dyDescent="0.2">
      <c r="A918" s="155"/>
      <c r="B918" s="156"/>
      <c r="C918" s="191" t="s">
        <v>237</v>
      </c>
      <c r="D918" s="160"/>
      <c r="E918" s="161">
        <v>22.945</v>
      </c>
      <c r="F918" s="157"/>
      <c r="G918" s="157"/>
      <c r="H918" s="157"/>
      <c r="I918" s="157"/>
      <c r="J918" s="157"/>
      <c r="K918" s="157"/>
      <c r="L918" s="157"/>
      <c r="M918" s="157"/>
      <c r="N918" s="157"/>
      <c r="O918" s="157"/>
      <c r="P918" s="157"/>
      <c r="Q918" s="157"/>
      <c r="R918" s="157"/>
      <c r="S918" s="157"/>
      <c r="T918" s="157"/>
      <c r="U918" s="157"/>
      <c r="V918" s="157"/>
      <c r="W918" s="157"/>
      <c r="X918" s="157"/>
      <c r="Y918" s="148"/>
      <c r="Z918" s="148"/>
      <c r="AA918" s="148"/>
      <c r="AB918" s="148"/>
      <c r="AC918" s="148"/>
      <c r="AD918" s="148"/>
      <c r="AE918" s="148"/>
      <c r="AF918" s="148"/>
      <c r="AG918" s="148" t="s">
        <v>164</v>
      </c>
      <c r="AH918" s="148">
        <v>1</v>
      </c>
      <c r="AI918" s="148"/>
      <c r="AJ918" s="148"/>
      <c r="AK918" s="148"/>
      <c r="AL918" s="148"/>
      <c r="AM918" s="148"/>
      <c r="AN918" s="148"/>
      <c r="AO918" s="148"/>
      <c r="AP918" s="148"/>
      <c r="AQ918" s="148"/>
      <c r="AR918" s="148"/>
      <c r="AS918" s="148"/>
      <c r="AT918" s="148"/>
      <c r="AU918" s="148"/>
      <c r="AV918" s="148"/>
      <c r="AW918" s="148"/>
      <c r="AX918" s="148"/>
      <c r="AY918" s="148"/>
      <c r="AZ918" s="148"/>
      <c r="BA918" s="148"/>
      <c r="BB918" s="148"/>
      <c r="BC918" s="148"/>
      <c r="BD918" s="148"/>
      <c r="BE918" s="148"/>
      <c r="BF918" s="148"/>
      <c r="BG918" s="148"/>
      <c r="BH918" s="148"/>
    </row>
    <row r="919" spans="1:60" ht="22.5" outlineLevel="1" x14ac:dyDescent="0.2">
      <c r="A919" s="155"/>
      <c r="B919" s="156"/>
      <c r="C919" s="189" t="s">
        <v>709</v>
      </c>
      <c r="D919" s="158"/>
      <c r="E919" s="159"/>
      <c r="F919" s="157"/>
      <c r="G919" s="157"/>
      <c r="H919" s="157"/>
      <c r="I919" s="157"/>
      <c r="J919" s="157"/>
      <c r="K919" s="157"/>
      <c r="L919" s="157"/>
      <c r="M919" s="157"/>
      <c r="N919" s="157"/>
      <c r="O919" s="157"/>
      <c r="P919" s="157"/>
      <c r="Q919" s="157"/>
      <c r="R919" s="157"/>
      <c r="S919" s="157"/>
      <c r="T919" s="157"/>
      <c r="U919" s="157"/>
      <c r="V919" s="157"/>
      <c r="W919" s="157"/>
      <c r="X919" s="157"/>
      <c r="Y919" s="148"/>
      <c r="Z919" s="148"/>
      <c r="AA919" s="148"/>
      <c r="AB919" s="148"/>
      <c r="AC919" s="148"/>
      <c r="AD919" s="148"/>
      <c r="AE919" s="148"/>
      <c r="AF919" s="148"/>
      <c r="AG919" s="148" t="s">
        <v>164</v>
      </c>
      <c r="AH919" s="148">
        <v>0</v>
      </c>
      <c r="AI919" s="148"/>
      <c r="AJ919" s="148"/>
      <c r="AK919" s="148"/>
      <c r="AL919" s="148"/>
      <c r="AM919" s="148"/>
      <c r="AN919" s="148"/>
      <c r="AO919" s="148"/>
      <c r="AP919" s="148"/>
      <c r="AQ919" s="148"/>
      <c r="AR919" s="148"/>
      <c r="AS919" s="148"/>
      <c r="AT919" s="148"/>
      <c r="AU919" s="148"/>
      <c r="AV919" s="148"/>
      <c r="AW919" s="148"/>
      <c r="AX919" s="148"/>
      <c r="AY919" s="148"/>
      <c r="AZ919" s="148"/>
      <c r="BA919" s="148"/>
      <c r="BB919" s="148"/>
      <c r="BC919" s="148"/>
      <c r="BD919" s="148"/>
      <c r="BE919" s="148"/>
      <c r="BF919" s="148"/>
      <c r="BG919" s="148"/>
      <c r="BH919" s="148"/>
    </row>
    <row r="920" spans="1:60" outlineLevel="1" x14ac:dyDescent="0.2">
      <c r="A920" s="155"/>
      <c r="B920" s="156"/>
      <c r="C920" s="189" t="s">
        <v>849</v>
      </c>
      <c r="D920" s="158"/>
      <c r="E920" s="159"/>
      <c r="F920" s="157"/>
      <c r="G920" s="157"/>
      <c r="H920" s="157"/>
      <c r="I920" s="157"/>
      <c r="J920" s="157"/>
      <c r="K920" s="157"/>
      <c r="L920" s="157"/>
      <c r="M920" s="157"/>
      <c r="N920" s="157"/>
      <c r="O920" s="157"/>
      <c r="P920" s="157"/>
      <c r="Q920" s="157"/>
      <c r="R920" s="157"/>
      <c r="S920" s="157"/>
      <c r="T920" s="157"/>
      <c r="U920" s="157"/>
      <c r="V920" s="157"/>
      <c r="W920" s="157"/>
      <c r="X920" s="157"/>
      <c r="Y920" s="148"/>
      <c r="Z920" s="148"/>
      <c r="AA920" s="148"/>
      <c r="AB920" s="148"/>
      <c r="AC920" s="148"/>
      <c r="AD920" s="148"/>
      <c r="AE920" s="148"/>
      <c r="AF920" s="148"/>
      <c r="AG920" s="148" t="s">
        <v>164</v>
      </c>
      <c r="AH920" s="148">
        <v>0</v>
      </c>
      <c r="AI920" s="148"/>
      <c r="AJ920" s="148"/>
      <c r="AK920" s="148"/>
      <c r="AL920" s="148"/>
      <c r="AM920" s="148"/>
      <c r="AN920" s="148"/>
      <c r="AO920" s="148"/>
      <c r="AP920" s="148"/>
      <c r="AQ920" s="148"/>
      <c r="AR920" s="148"/>
      <c r="AS920" s="148"/>
      <c r="AT920" s="148"/>
      <c r="AU920" s="148"/>
      <c r="AV920" s="148"/>
      <c r="AW920" s="148"/>
      <c r="AX920" s="148"/>
      <c r="AY920" s="148"/>
      <c r="AZ920" s="148"/>
      <c r="BA920" s="148"/>
      <c r="BB920" s="148"/>
      <c r="BC920" s="148"/>
      <c r="BD920" s="148"/>
      <c r="BE920" s="148"/>
      <c r="BF920" s="148"/>
      <c r="BG920" s="148"/>
      <c r="BH920" s="148"/>
    </row>
    <row r="921" spans="1:60" outlineLevel="1" x14ac:dyDescent="0.2">
      <c r="A921" s="155"/>
      <c r="B921" s="156"/>
      <c r="C921" s="189" t="s">
        <v>747</v>
      </c>
      <c r="D921" s="158"/>
      <c r="E921" s="159">
        <v>35.840000000000003</v>
      </c>
      <c r="F921" s="157"/>
      <c r="G921" s="157"/>
      <c r="H921" s="157"/>
      <c r="I921" s="157"/>
      <c r="J921" s="157"/>
      <c r="K921" s="157"/>
      <c r="L921" s="157"/>
      <c r="M921" s="157"/>
      <c r="N921" s="157"/>
      <c r="O921" s="157"/>
      <c r="P921" s="157"/>
      <c r="Q921" s="157"/>
      <c r="R921" s="157"/>
      <c r="S921" s="157"/>
      <c r="T921" s="157"/>
      <c r="U921" s="157"/>
      <c r="V921" s="157"/>
      <c r="W921" s="157"/>
      <c r="X921" s="157"/>
      <c r="Y921" s="148"/>
      <c r="Z921" s="148"/>
      <c r="AA921" s="148"/>
      <c r="AB921" s="148"/>
      <c r="AC921" s="148"/>
      <c r="AD921" s="148"/>
      <c r="AE921" s="148"/>
      <c r="AF921" s="148"/>
      <c r="AG921" s="148" t="s">
        <v>164</v>
      </c>
      <c r="AH921" s="148">
        <v>0</v>
      </c>
      <c r="AI921" s="148"/>
      <c r="AJ921" s="148"/>
      <c r="AK921" s="148"/>
      <c r="AL921" s="148"/>
      <c r="AM921" s="148"/>
      <c r="AN921" s="148"/>
      <c r="AO921" s="148"/>
      <c r="AP921" s="148"/>
      <c r="AQ921" s="148"/>
      <c r="AR921" s="148"/>
      <c r="AS921" s="148"/>
      <c r="AT921" s="148"/>
      <c r="AU921" s="148"/>
      <c r="AV921" s="148"/>
      <c r="AW921" s="148"/>
      <c r="AX921" s="148"/>
      <c r="AY921" s="148"/>
      <c r="AZ921" s="148"/>
      <c r="BA921" s="148"/>
      <c r="BB921" s="148"/>
      <c r="BC921" s="148"/>
      <c r="BD921" s="148"/>
      <c r="BE921" s="148"/>
      <c r="BF921" s="148"/>
      <c r="BG921" s="148"/>
      <c r="BH921" s="148"/>
    </row>
    <row r="922" spans="1:60" outlineLevel="1" x14ac:dyDescent="0.2">
      <c r="A922" s="155"/>
      <c r="B922" s="156"/>
      <c r="C922" s="191" t="s">
        <v>237</v>
      </c>
      <c r="D922" s="160"/>
      <c r="E922" s="161">
        <v>35.840000000000003</v>
      </c>
      <c r="F922" s="157"/>
      <c r="G922" s="157"/>
      <c r="H922" s="157"/>
      <c r="I922" s="157"/>
      <c r="J922" s="157"/>
      <c r="K922" s="157"/>
      <c r="L922" s="157"/>
      <c r="M922" s="157"/>
      <c r="N922" s="157"/>
      <c r="O922" s="157"/>
      <c r="P922" s="157"/>
      <c r="Q922" s="157"/>
      <c r="R922" s="157"/>
      <c r="S922" s="157"/>
      <c r="T922" s="157"/>
      <c r="U922" s="157"/>
      <c r="V922" s="157"/>
      <c r="W922" s="157"/>
      <c r="X922" s="157"/>
      <c r="Y922" s="148"/>
      <c r="Z922" s="148"/>
      <c r="AA922" s="148"/>
      <c r="AB922" s="148"/>
      <c r="AC922" s="148"/>
      <c r="AD922" s="148"/>
      <c r="AE922" s="148"/>
      <c r="AF922" s="148"/>
      <c r="AG922" s="148" t="s">
        <v>164</v>
      </c>
      <c r="AH922" s="148">
        <v>1</v>
      </c>
      <c r="AI922" s="148"/>
      <c r="AJ922" s="148"/>
      <c r="AK922" s="148"/>
      <c r="AL922" s="148"/>
      <c r="AM922" s="148"/>
      <c r="AN922" s="148"/>
      <c r="AO922" s="148"/>
      <c r="AP922" s="148"/>
      <c r="AQ922" s="148"/>
      <c r="AR922" s="148"/>
      <c r="AS922" s="148"/>
      <c r="AT922" s="148"/>
      <c r="AU922" s="148"/>
      <c r="AV922" s="148"/>
      <c r="AW922" s="148"/>
      <c r="AX922" s="148"/>
      <c r="AY922" s="148"/>
      <c r="AZ922" s="148"/>
      <c r="BA922" s="148"/>
      <c r="BB922" s="148"/>
      <c r="BC922" s="148"/>
      <c r="BD922" s="148"/>
      <c r="BE922" s="148"/>
      <c r="BF922" s="148"/>
      <c r="BG922" s="148"/>
      <c r="BH922" s="148"/>
    </row>
    <row r="923" spans="1:60" outlineLevel="1" x14ac:dyDescent="0.2">
      <c r="A923" s="171">
        <v>112</v>
      </c>
      <c r="B923" s="172" t="s">
        <v>850</v>
      </c>
      <c r="C923" s="188" t="s">
        <v>851</v>
      </c>
      <c r="D923" s="173" t="s">
        <v>158</v>
      </c>
      <c r="E923" s="174">
        <v>166.51824999999999</v>
      </c>
      <c r="F923" s="175"/>
      <c r="G923" s="176">
        <f>ROUND(E923*F923,2)</f>
        <v>0</v>
      </c>
      <c r="H923" s="175"/>
      <c r="I923" s="176">
        <f>ROUND(E923*H923,2)</f>
        <v>0</v>
      </c>
      <c r="J923" s="175"/>
      <c r="K923" s="176">
        <f>ROUND(E923*J923,2)</f>
        <v>0</v>
      </c>
      <c r="L923" s="176">
        <v>21</v>
      </c>
      <c r="M923" s="176">
        <f>G923*(1+L923/100)</f>
        <v>0</v>
      </c>
      <c r="N923" s="176">
        <v>3.0000000000000001E-5</v>
      </c>
      <c r="O923" s="176">
        <f>ROUND(E923*N923,2)</f>
        <v>0</v>
      </c>
      <c r="P923" s="176">
        <v>0</v>
      </c>
      <c r="Q923" s="176">
        <f>ROUND(E923*P923,2)</f>
        <v>0</v>
      </c>
      <c r="R923" s="176" t="s">
        <v>847</v>
      </c>
      <c r="S923" s="176" t="s">
        <v>160</v>
      </c>
      <c r="T923" s="177" t="s">
        <v>160</v>
      </c>
      <c r="U923" s="157">
        <v>0.12</v>
      </c>
      <c r="V923" s="157">
        <f>ROUND(E923*U923,2)</f>
        <v>19.98</v>
      </c>
      <c r="W923" s="157"/>
      <c r="X923" s="157" t="s">
        <v>170</v>
      </c>
      <c r="Y923" s="148"/>
      <c r="Z923" s="148"/>
      <c r="AA923" s="148"/>
      <c r="AB923" s="148"/>
      <c r="AC923" s="148"/>
      <c r="AD923" s="148"/>
      <c r="AE923" s="148"/>
      <c r="AF923" s="148"/>
      <c r="AG923" s="148" t="s">
        <v>171</v>
      </c>
      <c r="AH923" s="148"/>
      <c r="AI923" s="148"/>
      <c r="AJ923" s="148"/>
      <c r="AK923" s="148"/>
      <c r="AL923" s="148"/>
      <c r="AM923" s="148"/>
      <c r="AN923" s="148"/>
      <c r="AO923" s="148"/>
      <c r="AP923" s="148"/>
      <c r="AQ923" s="148"/>
      <c r="AR923" s="148"/>
      <c r="AS923" s="148"/>
      <c r="AT923" s="148"/>
      <c r="AU923" s="148"/>
      <c r="AV923" s="148"/>
      <c r="AW923" s="148"/>
      <c r="AX923" s="148"/>
      <c r="AY923" s="148"/>
      <c r="AZ923" s="148"/>
      <c r="BA923" s="148"/>
      <c r="BB923" s="148"/>
      <c r="BC923" s="148"/>
      <c r="BD923" s="148"/>
      <c r="BE923" s="148"/>
      <c r="BF923" s="148"/>
      <c r="BG923" s="148"/>
      <c r="BH923" s="148"/>
    </row>
    <row r="924" spans="1:60" outlineLevel="1" x14ac:dyDescent="0.2">
      <c r="A924" s="155"/>
      <c r="B924" s="156"/>
      <c r="C924" s="253" t="s">
        <v>848</v>
      </c>
      <c r="D924" s="254"/>
      <c r="E924" s="254"/>
      <c r="F924" s="254"/>
      <c r="G924" s="254"/>
      <c r="H924" s="157"/>
      <c r="I924" s="157"/>
      <c r="J924" s="157"/>
      <c r="K924" s="157"/>
      <c r="L924" s="157"/>
      <c r="M924" s="157"/>
      <c r="N924" s="157"/>
      <c r="O924" s="157"/>
      <c r="P924" s="157"/>
      <c r="Q924" s="157"/>
      <c r="R924" s="157"/>
      <c r="S924" s="157"/>
      <c r="T924" s="157"/>
      <c r="U924" s="157"/>
      <c r="V924" s="157"/>
      <c r="W924" s="157"/>
      <c r="X924" s="157"/>
      <c r="Y924" s="148"/>
      <c r="Z924" s="148"/>
      <c r="AA924" s="148"/>
      <c r="AB924" s="148"/>
      <c r="AC924" s="148"/>
      <c r="AD924" s="148"/>
      <c r="AE924" s="148"/>
      <c r="AF924" s="148"/>
      <c r="AG924" s="148" t="s">
        <v>180</v>
      </c>
      <c r="AH924" s="148"/>
      <c r="AI924" s="148"/>
      <c r="AJ924" s="148"/>
      <c r="AK924" s="148"/>
      <c r="AL924" s="148"/>
      <c r="AM924" s="148"/>
      <c r="AN924" s="148"/>
      <c r="AO924" s="148"/>
      <c r="AP924" s="148"/>
      <c r="AQ924" s="148"/>
      <c r="AR924" s="148"/>
      <c r="AS924" s="148"/>
      <c r="AT924" s="148"/>
      <c r="AU924" s="148"/>
      <c r="AV924" s="148"/>
      <c r="AW924" s="148"/>
      <c r="AX924" s="148"/>
      <c r="AY924" s="148"/>
      <c r="AZ924" s="148"/>
      <c r="BA924" s="148"/>
      <c r="BB924" s="148"/>
      <c r="BC924" s="148"/>
      <c r="BD924" s="148"/>
      <c r="BE924" s="148"/>
      <c r="BF924" s="148"/>
      <c r="BG924" s="148"/>
      <c r="BH924" s="148"/>
    </row>
    <row r="925" spans="1:60" outlineLevel="1" x14ac:dyDescent="0.2">
      <c r="A925" s="155"/>
      <c r="B925" s="156"/>
      <c r="C925" s="189" t="s">
        <v>186</v>
      </c>
      <c r="D925" s="158"/>
      <c r="E925" s="159"/>
      <c r="F925" s="157"/>
      <c r="G925" s="157"/>
      <c r="H925" s="157"/>
      <c r="I925" s="157"/>
      <c r="J925" s="157"/>
      <c r="K925" s="157"/>
      <c r="L925" s="157"/>
      <c r="M925" s="157"/>
      <c r="N925" s="157"/>
      <c r="O925" s="157"/>
      <c r="P925" s="157"/>
      <c r="Q925" s="157"/>
      <c r="R925" s="157"/>
      <c r="S925" s="157"/>
      <c r="T925" s="157"/>
      <c r="U925" s="157"/>
      <c r="V925" s="157"/>
      <c r="W925" s="157"/>
      <c r="X925" s="157"/>
      <c r="Y925" s="148"/>
      <c r="Z925" s="148"/>
      <c r="AA925" s="148"/>
      <c r="AB925" s="148"/>
      <c r="AC925" s="148"/>
      <c r="AD925" s="148"/>
      <c r="AE925" s="148"/>
      <c r="AF925" s="148"/>
      <c r="AG925" s="148" t="s">
        <v>164</v>
      </c>
      <c r="AH925" s="148">
        <v>0</v>
      </c>
      <c r="AI925" s="148"/>
      <c r="AJ925" s="148"/>
      <c r="AK925" s="148"/>
      <c r="AL925" s="148"/>
      <c r="AM925" s="148"/>
      <c r="AN925" s="148"/>
      <c r="AO925" s="148"/>
      <c r="AP925" s="148"/>
      <c r="AQ925" s="148"/>
      <c r="AR925" s="148"/>
      <c r="AS925" s="148"/>
      <c r="AT925" s="148"/>
      <c r="AU925" s="148"/>
      <c r="AV925" s="148"/>
      <c r="AW925" s="148"/>
      <c r="AX925" s="148"/>
      <c r="AY925" s="148"/>
      <c r="AZ925" s="148"/>
      <c r="BA925" s="148"/>
      <c r="BB925" s="148"/>
      <c r="BC925" s="148"/>
      <c r="BD925" s="148"/>
      <c r="BE925" s="148"/>
      <c r="BF925" s="148"/>
      <c r="BG925" s="148"/>
      <c r="BH925" s="148"/>
    </row>
    <row r="926" spans="1:60" outlineLevel="1" x14ac:dyDescent="0.2">
      <c r="A926" s="155"/>
      <c r="B926" s="156"/>
      <c r="C926" s="189" t="s">
        <v>193</v>
      </c>
      <c r="D926" s="158"/>
      <c r="E926" s="159"/>
      <c r="F926" s="157"/>
      <c r="G926" s="157"/>
      <c r="H926" s="157"/>
      <c r="I926" s="157"/>
      <c r="J926" s="157"/>
      <c r="K926" s="157"/>
      <c r="L926" s="157"/>
      <c r="M926" s="157"/>
      <c r="N926" s="157"/>
      <c r="O926" s="157"/>
      <c r="P926" s="157"/>
      <c r="Q926" s="157"/>
      <c r="R926" s="157"/>
      <c r="S926" s="157"/>
      <c r="T926" s="157"/>
      <c r="U926" s="157"/>
      <c r="V926" s="157"/>
      <c r="W926" s="157"/>
      <c r="X926" s="157"/>
      <c r="Y926" s="148"/>
      <c r="Z926" s="148"/>
      <c r="AA926" s="148"/>
      <c r="AB926" s="148"/>
      <c r="AC926" s="148"/>
      <c r="AD926" s="148"/>
      <c r="AE926" s="148"/>
      <c r="AF926" s="148"/>
      <c r="AG926" s="148" t="s">
        <v>164</v>
      </c>
      <c r="AH926" s="148">
        <v>0</v>
      </c>
      <c r="AI926" s="148"/>
      <c r="AJ926" s="148"/>
      <c r="AK926" s="148"/>
      <c r="AL926" s="148"/>
      <c r="AM926" s="148"/>
      <c r="AN926" s="148"/>
      <c r="AO926" s="148"/>
      <c r="AP926" s="148"/>
      <c r="AQ926" s="148"/>
      <c r="AR926" s="148"/>
      <c r="AS926" s="148"/>
      <c r="AT926" s="148"/>
      <c r="AU926" s="148"/>
      <c r="AV926" s="148"/>
      <c r="AW926" s="148"/>
      <c r="AX926" s="148"/>
      <c r="AY926" s="148"/>
      <c r="AZ926" s="148"/>
      <c r="BA926" s="148"/>
      <c r="BB926" s="148"/>
      <c r="BC926" s="148"/>
      <c r="BD926" s="148"/>
      <c r="BE926" s="148"/>
      <c r="BF926" s="148"/>
      <c r="BG926" s="148"/>
      <c r="BH926" s="148"/>
    </row>
    <row r="927" spans="1:60" outlineLevel="1" x14ac:dyDescent="0.2">
      <c r="A927" s="155"/>
      <c r="B927" s="156"/>
      <c r="C927" s="189" t="s">
        <v>194</v>
      </c>
      <c r="D927" s="158"/>
      <c r="E927" s="159"/>
      <c r="F927" s="157"/>
      <c r="G927" s="157"/>
      <c r="H927" s="157"/>
      <c r="I927" s="157"/>
      <c r="J927" s="157"/>
      <c r="K927" s="157"/>
      <c r="L927" s="157"/>
      <c r="M927" s="157"/>
      <c r="N927" s="157"/>
      <c r="O927" s="157"/>
      <c r="P927" s="157"/>
      <c r="Q927" s="157"/>
      <c r="R927" s="157"/>
      <c r="S927" s="157"/>
      <c r="T927" s="157"/>
      <c r="U927" s="157"/>
      <c r="V927" s="157"/>
      <c r="W927" s="157"/>
      <c r="X927" s="157"/>
      <c r="Y927" s="148"/>
      <c r="Z927" s="148"/>
      <c r="AA927" s="148"/>
      <c r="AB927" s="148"/>
      <c r="AC927" s="148"/>
      <c r="AD927" s="148"/>
      <c r="AE927" s="148"/>
      <c r="AF927" s="148"/>
      <c r="AG927" s="148" t="s">
        <v>164</v>
      </c>
      <c r="AH927" s="148">
        <v>0</v>
      </c>
      <c r="AI927" s="148"/>
      <c r="AJ927" s="148"/>
      <c r="AK927" s="148"/>
      <c r="AL927" s="148"/>
      <c r="AM927" s="148"/>
      <c r="AN927" s="148"/>
      <c r="AO927" s="148"/>
      <c r="AP927" s="148"/>
      <c r="AQ927" s="148"/>
      <c r="AR927" s="148"/>
      <c r="AS927" s="148"/>
      <c r="AT927" s="148"/>
      <c r="AU927" s="148"/>
      <c r="AV927" s="148"/>
      <c r="AW927" s="148"/>
      <c r="AX927" s="148"/>
      <c r="AY927" s="148"/>
      <c r="AZ927" s="148"/>
      <c r="BA927" s="148"/>
      <c r="BB927" s="148"/>
      <c r="BC927" s="148"/>
      <c r="BD927" s="148"/>
      <c r="BE927" s="148"/>
      <c r="BF927" s="148"/>
      <c r="BG927" s="148"/>
      <c r="BH927" s="148"/>
    </row>
    <row r="928" spans="1:60" outlineLevel="1" x14ac:dyDescent="0.2">
      <c r="A928" s="155"/>
      <c r="B928" s="156"/>
      <c r="C928" s="189" t="s">
        <v>195</v>
      </c>
      <c r="D928" s="158"/>
      <c r="E928" s="159"/>
      <c r="F928" s="157"/>
      <c r="G928" s="157"/>
      <c r="H928" s="157"/>
      <c r="I928" s="157"/>
      <c r="J928" s="157"/>
      <c r="K928" s="157"/>
      <c r="L928" s="157"/>
      <c r="M928" s="157"/>
      <c r="N928" s="157"/>
      <c r="O928" s="157"/>
      <c r="P928" s="157"/>
      <c r="Q928" s="157"/>
      <c r="R928" s="157"/>
      <c r="S928" s="157"/>
      <c r="T928" s="157"/>
      <c r="U928" s="157"/>
      <c r="V928" s="157"/>
      <c r="W928" s="157"/>
      <c r="X928" s="157"/>
      <c r="Y928" s="148"/>
      <c r="Z928" s="148"/>
      <c r="AA928" s="148"/>
      <c r="AB928" s="148"/>
      <c r="AC928" s="148"/>
      <c r="AD928" s="148"/>
      <c r="AE928" s="148"/>
      <c r="AF928" s="148"/>
      <c r="AG928" s="148" t="s">
        <v>164</v>
      </c>
      <c r="AH928" s="148">
        <v>0</v>
      </c>
      <c r="AI928" s="148"/>
      <c r="AJ928" s="148"/>
      <c r="AK928" s="148"/>
      <c r="AL928" s="148"/>
      <c r="AM928" s="148"/>
      <c r="AN928" s="148"/>
      <c r="AO928" s="148"/>
      <c r="AP928" s="148"/>
      <c r="AQ928" s="148"/>
      <c r="AR928" s="148"/>
      <c r="AS928" s="148"/>
      <c r="AT928" s="148"/>
      <c r="AU928" s="148"/>
      <c r="AV928" s="148"/>
      <c r="AW928" s="148"/>
      <c r="AX928" s="148"/>
      <c r="AY928" s="148"/>
      <c r="AZ928" s="148"/>
      <c r="BA928" s="148"/>
      <c r="BB928" s="148"/>
      <c r="BC928" s="148"/>
      <c r="BD928" s="148"/>
      <c r="BE928" s="148"/>
      <c r="BF928" s="148"/>
      <c r="BG928" s="148"/>
      <c r="BH928" s="148"/>
    </row>
    <row r="929" spans="1:60" outlineLevel="1" x14ac:dyDescent="0.2">
      <c r="A929" s="155"/>
      <c r="B929" s="156"/>
      <c r="C929" s="189" t="s">
        <v>172</v>
      </c>
      <c r="D929" s="158"/>
      <c r="E929" s="159"/>
      <c r="F929" s="157"/>
      <c r="G929" s="157"/>
      <c r="H929" s="157"/>
      <c r="I929" s="157"/>
      <c r="J929" s="157"/>
      <c r="K929" s="157"/>
      <c r="L929" s="157"/>
      <c r="M929" s="157"/>
      <c r="N929" s="157"/>
      <c r="O929" s="157"/>
      <c r="P929" s="157"/>
      <c r="Q929" s="157"/>
      <c r="R929" s="157"/>
      <c r="S929" s="157"/>
      <c r="T929" s="157"/>
      <c r="U929" s="157"/>
      <c r="V929" s="157"/>
      <c r="W929" s="157"/>
      <c r="X929" s="157"/>
      <c r="Y929" s="148"/>
      <c r="Z929" s="148"/>
      <c r="AA929" s="148"/>
      <c r="AB929" s="148"/>
      <c r="AC929" s="148"/>
      <c r="AD929" s="148"/>
      <c r="AE929" s="148"/>
      <c r="AF929" s="148"/>
      <c r="AG929" s="148" t="s">
        <v>164</v>
      </c>
      <c r="AH929" s="148">
        <v>0</v>
      </c>
      <c r="AI929" s="148"/>
      <c r="AJ929" s="148"/>
      <c r="AK929" s="148"/>
      <c r="AL929" s="148"/>
      <c r="AM929" s="148"/>
      <c r="AN929" s="148"/>
      <c r="AO929" s="148"/>
      <c r="AP929" s="148"/>
      <c r="AQ929" s="148"/>
      <c r="AR929" s="148"/>
      <c r="AS929" s="148"/>
      <c r="AT929" s="148"/>
      <c r="AU929" s="148"/>
      <c r="AV929" s="148"/>
      <c r="AW929" s="148"/>
      <c r="AX929" s="148"/>
      <c r="AY929" s="148"/>
      <c r="AZ929" s="148"/>
      <c r="BA929" s="148"/>
      <c r="BB929" s="148"/>
      <c r="BC929" s="148"/>
      <c r="BD929" s="148"/>
      <c r="BE929" s="148"/>
      <c r="BF929" s="148"/>
      <c r="BG929" s="148"/>
      <c r="BH929" s="148"/>
    </row>
    <row r="930" spans="1:60" outlineLevel="1" x14ac:dyDescent="0.2">
      <c r="A930" s="155"/>
      <c r="B930" s="156"/>
      <c r="C930" s="189" t="s">
        <v>196</v>
      </c>
      <c r="D930" s="158"/>
      <c r="E930" s="159"/>
      <c r="F930" s="157"/>
      <c r="G930" s="157"/>
      <c r="H930" s="157"/>
      <c r="I930" s="157"/>
      <c r="J930" s="157"/>
      <c r="K930" s="157"/>
      <c r="L930" s="157"/>
      <c r="M930" s="157"/>
      <c r="N930" s="157"/>
      <c r="O930" s="157"/>
      <c r="P930" s="157"/>
      <c r="Q930" s="157"/>
      <c r="R930" s="157"/>
      <c r="S930" s="157"/>
      <c r="T930" s="157"/>
      <c r="U930" s="157"/>
      <c r="V930" s="157"/>
      <c r="W930" s="157"/>
      <c r="X930" s="157"/>
      <c r="Y930" s="148"/>
      <c r="Z930" s="148"/>
      <c r="AA930" s="148"/>
      <c r="AB930" s="148"/>
      <c r="AC930" s="148"/>
      <c r="AD930" s="148"/>
      <c r="AE930" s="148"/>
      <c r="AF930" s="148"/>
      <c r="AG930" s="148" t="s">
        <v>164</v>
      </c>
      <c r="AH930" s="148">
        <v>0</v>
      </c>
      <c r="AI930" s="148"/>
      <c r="AJ930" s="148"/>
      <c r="AK930" s="148"/>
      <c r="AL930" s="148"/>
      <c r="AM930" s="148"/>
      <c r="AN930" s="148"/>
      <c r="AO930" s="148"/>
      <c r="AP930" s="148"/>
      <c r="AQ930" s="148"/>
      <c r="AR930" s="148"/>
      <c r="AS930" s="148"/>
      <c r="AT930" s="148"/>
      <c r="AU930" s="148"/>
      <c r="AV930" s="148"/>
      <c r="AW930" s="148"/>
      <c r="AX930" s="148"/>
      <c r="AY930" s="148"/>
      <c r="AZ930" s="148"/>
      <c r="BA930" s="148"/>
      <c r="BB930" s="148"/>
      <c r="BC930" s="148"/>
      <c r="BD930" s="148"/>
      <c r="BE930" s="148"/>
      <c r="BF930" s="148"/>
      <c r="BG930" s="148"/>
      <c r="BH930" s="148"/>
    </row>
    <row r="931" spans="1:60" outlineLevel="1" x14ac:dyDescent="0.2">
      <c r="A931" s="155"/>
      <c r="B931" s="156"/>
      <c r="C931" s="189" t="s">
        <v>197</v>
      </c>
      <c r="D931" s="158"/>
      <c r="E931" s="159"/>
      <c r="F931" s="157"/>
      <c r="G931" s="157"/>
      <c r="H931" s="157"/>
      <c r="I931" s="157"/>
      <c r="J931" s="157"/>
      <c r="K931" s="157"/>
      <c r="L931" s="157"/>
      <c r="M931" s="157"/>
      <c r="N931" s="157"/>
      <c r="O931" s="157"/>
      <c r="P931" s="157"/>
      <c r="Q931" s="157"/>
      <c r="R931" s="157"/>
      <c r="S931" s="157"/>
      <c r="T931" s="157"/>
      <c r="U931" s="157"/>
      <c r="V931" s="157"/>
      <c r="W931" s="157"/>
      <c r="X931" s="157"/>
      <c r="Y931" s="148"/>
      <c r="Z931" s="148"/>
      <c r="AA931" s="148"/>
      <c r="AB931" s="148"/>
      <c r="AC931" s="148"/>
      <c r="AD931" s="148"/>
      <c r="AE931" s="148"/>
      <c r="AF931" s="148"/>
      <c r="AG931" s="148" t="s">
        <v>164</v>
      </c>
      <c r="AH931" s="148">
        <v>0</v>
      </c>
      <c r="AI931" s="148"/>
      <c r="AJ931" s="148"/>
      <c r="AK931" s="148"/>
      <c r="AL931" s="148"/>
      <c r="AM931" s="148"/>
      <c r="AN931" s="148"/>
      <c r="AO931" s="148"/>
      <c r="AP931" s="148"/>
      <c r="AQ931" s="148"/>
      <c r="AR931" s="148"/>
      <c r="AS931" s="148"/>
      <c r="AT931" s="148"/>
      <c r="AU931" s="148"/>
      <c r="AV931" s="148"/>
      <c r="AW931" s="148"/>
      <c r="AX931" s="148"/>
      <c r="AY931" s="148"/>
      <c r="AZ931" s="148"/>
      <c r="BA931" s="148"/>
      <c r="BB931" s="148"/>
      <c r="BC931" s="148"/>
      <c r="BD931" s="148"/>
      <c r="BE931" s="148"/>
      <c r="BF931" s="148"/>
      <c r="BG931" s="148"/>
      <c r="BH931" s="148"/>
    </row>
    <row r="932" spans="1:60" outlineLevel="1" x14ac:dyDescent="0.2">
      <c r="A932" s="155"/>
      <c r="B932" s="156"/>
      <c r="C932" s="189" t="s">
        <v>198</v>
      </c>
      <c r="D932" s="158"/>
      <c r="E932" s="159"/>
      <c r="F932" s="157"/>
      <c r="G932" s="157"/>
      <c r="H932" s="157"/>
      <c r="I932" s="157"/>
      <c r="J932" s="157"/>
      <c r="K932" s="157"/>
      <c r="L932" s="157"/>
      <c r="M932" s="157"/>
      <c r="N932" s="157"/>
      <c r="O932" s="157"/>
      <c r="P932" s="157"/>
      <c r="Q932" s="157"/>
      <c r="R932" s="157"/>
      <c r="S932" s="157"/>
      <c r="T932" s="157"/>
      <c r="U932" s="157"/>
      <c r="V932" s="157"/>
      <c r="W932" s="157"/>
      <c r="X932" s="157"/>
      <c r="Y932" s="148"/>
      <c r="Z932" s="148"/>
      <c r="AA932" s="148"/>
      <c r="AB932" s="148"/>
      <c r="AC932" s="148"/>
      <c r="AD932" s="148"/>
      <c r="AE932" s="148"/>
      <c r="AF932" s="148"/>
      <c r="AG932" s="148" t="s">
        <v>164</v>
      </c>
      <c r="AH932" s="148">
        <v>0</v>
      </c>
      <c r="AI932" s="148"/>
      <c r="AJ932" s="148"/>
      <c r="AK932" s="148"/>
      <c r="AL932" s="148"/>
      <c r="AM932" s="148"/>
      <c r="AN932" s="148"/>
      <c r="AO932" s="148"/>
      <c r="AP932" s="148"/>
      <c r="AQ932" s="148"/>
      <c r="AR932" s="148"/>
      <c r="AS932" s="148"/>
      <c r="AT932" s="148"/>
      <c r="AU932" s="148"/>
      <c r="AV932" s="148"/>
      <c r="AW932" s="148"/>
      <c r="AX932" s="148"/>
      <c r="AY932" s="148"/>
      <c r="AZ932" s="148"/>
      <c r="BA932" s="148"/>
      <c r="BB932" s="148"/>
      <c r="BC932" s="148"/>
      <c r="BD932" s="148"/>
      <c r="BE932" s="148"/>
      <c r="BF932" s="148"/>
      <c r="BG932" s="148"/>
      <c r="BH932" s="148"/>
    </row>
    <row r="933" spans="1:60" outlineLevel="1" x14ac:dyDescent="0.2">
      <c r="A933" s="155"/>
      <c r="B933" s="156"/>
      <c r="C933" s="189" t="s">
        <v>199</v>
      </c>
      <c r="D933" s="158"/>
      <c r="E933" s="159"/>
      <c r="F933" s="157"/>
      <c r="G933" s="157"/>
      <c r="H933" s="157"/>
      <c r="I933" s="157"/>
      <c r="J933" s="157"/>
      <c r="K933" s="157"/>
      <c r="L933" s="157"/>
      <c r="M933" s="157"/>
      <c r="N933" s="157"/>
      <c r="O933" s="157"/>
      <c r="P933" s="157"/>
      <c r="Q933" s="157"/>
      <c r="R933" s="157"/>
      <c r="S933" s="157"/>
      <c r="T933" s="157"/>
      <c r="U933" s="157"/>
      <c r="V933" s="157"/>
      <c r="W933" s="157"/>
      <c r="X933" s="157"/>
      <c r="Y933" s="148"/>
      <c r="Z933" s="148"/>
      <c r="AA933" s="148"/>
      <c r="AB933" s="148"/>
      <c r="AC933" s="148"/>
      <c r="AD933" s="148"/>
      <c r="AE933" s="148"/>
      <c r="AF933" s="148"/>
      <c r="AG933" s="148" t="s">
        <v>164</v>
      </c>
      <c r="AH933" s="148">
        <v>0</v>
      </c>
      <c r="AI933" s="148"/>
      <c r="AJ933" s="148"/>
      <c r="AK933" s="148"/>
      <c r="AL933" s="148"/>
      <c r="AM933" s="148"/>
      <c r="AN933" s="148"/>
      <c r="AO933" s="148"/>
      <c r="AP933" s="148"/>
      <c r="AQ933" s="148"/>
      <c r="AR933" s="148"/>
      <c r="AS933" s="148"/>
      <c r="AT933" s="148"/>
      <c r="AU933" s="148"/>
      <c r="AV933" s="148"/>
      <c r="AW933" s="148"/>
      <c r="AX933" s="148"/>
      <c r="AY933" s="148"/>
      <c r="AZ933" s="148"/>
      <c r="BA933" s="148"/>
      <c r="BB933" s="148"/>
      <c r="BC933" s="148"/>
      <c r="BD933" s="148"/>
      <c r="BE933" s="148"/>
      <c r="BF933" s="148"/>
      <c r="BG933" s="148"/>
      <c r="BH933" s="148"/>
    </row>
    <row r="934" spans="1:60" outlineLevel="1" x14ac:dyDescent="0.2">
      <c r="A934" s="155"/>
      <c r="B934" s="156"/>
      <c r="C934" s="189" t="s">
        <v>200</v>
      </c>
      <c r="D934" s="158"/>
      <c r="E934" s="159"/>
      <c r="F934" s="157"/>
      <c r="G934" s="157"/>
      <c r="H934" s="157"/>
      <c r="I934" s="157"/>
      <c r="J934" s="157"/>
      <c r="K934" s="157"/>
      <c r="L934" s="157"/>
      <c r="M934" s="157"/>
      <c r="N934" s="157"/>
      <c r="O934" s="157"/>
      <c r="P934" s="157"/>
      <c r="Q934" s="157"/>
      <c r="R934" s="157"/>
      <c r="S934" s="157"/>
      <c r="T934" s="157"/>
      <c r="U934" s="157"/>
      <c r="V934" s="157"/>
      <c r="W934" s="157"/>
      <c r="X934" s="157"/>
      <c r="Y934" s="148"/>
      <c r="Z934" s="148"/>
      <c r="AA934" s="148"/>
      <c r="AB934" s="148"/>
      <c r="AC934" s="148"/>
      <c r="AD934" s="148"/>
      <c r="AE934" s="148"/>
      <c r="AF934" s="148"/>
      <c r="AG934" s="148" t="s">
        <v>164</v>
      </c>
      <c r="AH934" s="148">
        <v>0</v>
      </c>
      <c r="AI934" s="148"/>
      <c r="AJ934" s="148"/>
      <c r="AK934" s="148"/>
      <c r="AL934" s="148"/>
      <c r="AM934" s="148"/>
      <c r="AN934" s="148"/>
      <c r="AO934" s="148"/>
      <c r="AP934" s="148"/>
      <c r="AQ934" s="148"/>
      <c r="AR934" s="148"/>
      <c r="AS934" s="148"/>
      <c r="AT934" s="148"/>
      <c r="AU934" s="148"/>
      <c r="AV934" s="148"/>
      <c r="AW934" s="148"/>
      <c r="AX934" s="148"/>
      <c r="AY934" s="148"/>
      <c r="AZ934" s="148"/>
      <c r="BA934" s="148"/>
      <c r="BB934" s="148"/>
      <c r="BC934" s="148"/>
      <c r="BD934" s="148"/>
      <c r="BE934" s="148"/>
      <c r="BF934" s="148"/>
      <c r="BG934" s="148"/>
      <c r="BH934" s="148"/>
    </row>
    <row r="935" spans="1:60" outlineLevel="1" x14ac:dyDescent="0.2">
      <c r="A935" s="155"/>
      <c r="B935" s="156"/>
      <c r="C935" s="189" t="s">
        <v>849</v>
      </c>
      <c r="D935" s="158"/>
      <c r="E935" s="159"/>
      <c r="F935" s="157"/>
      <c r="G935" s="157"/>
      <c r="H935" s="157"/>
      <c r="I935" s="157"/>
      <c r="J935" s="157"/>
      <c r="K935" s="157"/>
      <c r="L935" s="157"/>
      <c r="M935" s="157"/>
      <c r="N935" s="157"/>
      <c r="O935" s="157"/>
      <c r="P935" s="157"/>
      <c r="Q935" s="157"/>
      <c r="R935" s="157"/>
      <c r="S935" s="157"/>
      <c r="T935" s="157"/>
      <c r="U935" s="157"/>
      <c r="V935" s="157"/>
      <c r="W935" s="157"/>
      <c r="X935" s="157"/>
      <c r="Y935" s="148"/>
      <c r="Z935" s="148"/>
      <c r="AA935" s="148"/>
      <c r="AB935" s="148"/>
      <c r="AC935" s="148"/>
      <c r="AD935" s="148"/>
      <c r="AE935" s="148"/>
      <c r="AF935" s="148"/>
      <c r="AG935" s="148" t="s">
        <v>164</v>
      </c>
      <c r="AH935" s="148">
        <v>0</v>
      </c>
      <c r="AI935" s="148"/>
      <c r="AJ935" s="148"/>
      <c r="AK935" s="148"/>
      <c r="AL935" s="148"/>
      <c r="AM935" s="148"/>
      <c r="AN935" s="148"/>
      <c r="AO935" s="148"/>
      <c r="AP935" s="148"/>
      <c r="AQ935" s="148"/>
      <c r="AR935" s="148"/>
      <c r="AS935" s="148"/>
      <c r="AT935" s="148"/>
      <c r="AU935" s="148"/>
      <c r="AV935" s="148"/>
      <c r="AW935" s="148"/>
      <c r="AX935" s="148"/>
      <c r="AY935" s="148"/>
      <c r="AZ935" s="148"/>
      <c r="BA935" s="148"/>
      <c r="BB935" s="148"/>
      <c r="BC935" s="148"/>
      <c r="BD935" s="148"/>
      <c r="BE935" s="148"/>
      <c r="BF935" s="148"/>
      <c r="BG935" s="148"/>
      <c r="BH935" s="148"/>
    </row>
    <row r="936" spans="1:60" outlineLevel="1" x14ac:dyDescent="0.2">
      <c r="A936" s="155"/>
      <c r="B936" s="156"/>
      <c r="C936" s="189" t="s">
        <v>203</v>
      </c>
      <c r="D936" s="158"/>
      <c r="E936" s="159">
        <v>38.143999999999998</v>
      </c>
      <c r="F936" s="157"/>
      <c r="G936" s="157"/>
      <c r="H936" s="157"/>
      <c r="I936" s="157"/>
      <c r="J936" s="157"/>
      <c r="K936" s="157"/>
      <c r="L936" s="157"/>
      <c r="M936" s="157"/>
      <c r="N936" s="157"/>
      <c r="O936" s="157"/>
      <c r="P936" s="157"/>
      <c r="Q936" s="157"/>
      <c r="R936" s="157"/>
      <c r="S936" s="157"/>
      <c r="T936" s="157"/>
      <c r="U936" s="157"/>
      <c r="V936" s="157"/>
      <c r="W936" s="157"/>
      <c r="X936" s="157"/>
      <c r="Y936" s="148"/>
      <c r="Z936" s="148"/>
      <c r="AA936" s="148"/>
      <c r="AB936" s="148"/>
      <c r="AC936" s="148"/>
      <c r="AD936" s="148"/>
      <c r="AE936" s="148"/>
      <c r="AF936" s="148"/>
      <c r="AG936" s="148" t="s">
        <v>164</v>
      </c>
      <c r="AH936" s="148">
        <v>0</v>
      </c>
      <c r="AI936" s="148"/>
      <c r="AJ936" s="148"/>
      <c r="AK936" s="148"/>
      <c r="AL936" s="148"/>
      <c r="AM936" s="148"/>
      <c r="AN936" s="148"/>
      <c r="AO936" s="148"/>
      <c r="AP936" s="148"/>
      <c r="AQ936" s="148"/>
      <c r="AR936" s="148"/>
      <c r="AS936" s="148"/>
      <c r="AT936" s="148"/>
      <c r="AU936" s="148"/>
      <c r="AV936" s="148"/>
      <c r="AW936" s="148"/>
      <c r="AX936" s="148"/>
      <c r="AY936" s="148"/>
      <c r="AZ936" s="148"/>
      <c r="BA936" s="148"/>
      <c r="BB936" s="148"/>
      <c r="BC936" s="148"/>
      <c r="BD936" s="148"/>
      <c r="BE936" s="148"/>
      <c r="BF936" s="148"/>
      <c r="BG936" s="148"/>
      <c r="BH936" s="148"/>
    </row>
    <row r="937" spans="1:60" outlineLevel="1" x14ac:dyDescent="0.2">
      <c r="A937" s="155"/>
      <c r="B937" s="156"/>
      <c r="C937" s="189" t="s">
        <v>204</v>
      </c>
      <c r="D937" s="158"/>
      <c r="E937" s="159">
        <v>71.855249999999998</v>
      </c>
      <c r="F937" s="157"/>
      <c r="G937" s="157"/>
      <c r="H937" s="157"/>
      <c r="I937" s="157"/>
      <c r="J937" s="157"/>
      <c r="K937" s="157"/>
      <c r="L937" s="157"/>
      <c r="M937" s="157"/>
      <c r="N937" s="157"/>
      <c r="O937" s="157"/>
      <c r="P937" s="157"/>
      <c r="Q937" s="157"/>
      <c r="R937" s="157"/>
      <c r="S937" s="157"/>
      <c r="T937" s="157"/>
      <c r="U937" s="157"/>
      <c r="V937" s="157"/>
      <c r="W937" s="157"/>
      <c r="X937" s="157"/>
      <c r="Y937" s="148"/>
      <c r="Z937" s="148"/>
      <c r="AA937" s="148"/>
      <c r="AB937" s="148"/>
      <c r="AC937" s="148"/>
      <c r="AD937" s="148"/>
      <c r="AE937" s="148"/>
      <c r="AF937" s="148"/>
      <c r="AG937" s="148" t="s">
        <v>164</v>
      </c>
      <c r="AH937" s="148">
        <v>0</v>
      </c>
      <c r="AI937" s="148"/>
      <c r="AJ937" s="148"/>
      <c r="AK937" s="148"/>
      <c r="AL937" s="148"/>
      <c r="AM937" s="148"/>
      <c r="AN937" s="148"/>
      <c r="AO937" s="148"/>
      <c r="AP937" s="148"/>
      <c r="AQ937" s="148"/>
      <c r="AR937" s="148"/>
      <c r="AS937" s="148"/>
      <c r="AT937" s="148"/>
      <c r="AU937" s="148"/>
      <c r="AV937" s="148"/>
      <c r="AW937" s="148"/>
      <c r="AX937" s="148"/>
      <c r="AY937" s="148"/>
      <c r="AZ937" s="148"/>
      <c r="BA937" s="148"/>
      <c r="BB937" s="148"/>
      <c r="BC937" s="148"/>
      <c r="BD937" s="148"/>
      <c r="BE937" s="148"/>
      <c r="BF937" s="148"/>
      <c r="BG937" s="148"/>
      <c r="BH937" s="148"/>
    </row>
    <row r="938" spans="1:60" outlineLevel="1" x14ac:dyDescent="0.2">
      <c r="A938" s="155"/>
      <c r="B938" s="156"/>
      <c r="C938" s="189" t="s">
        <v>205</v>
      </c>
      <c r="D938" s="158"/>
      <c r="E938" s="159">
        <v>38.143999999999998</v>
      </c>
      <c r="F938" s="157"/>
      <c r="G938" s="157"/>
      <c r="H938" s="157"/>
      <c r="I938" s="157"/>
      <c r="J938" s="157"/>
      <c r="K938" s="157"/>
      <c r="L938" s="157"/>
      <c r="M938" s="157"/>
      <c r="N938" s="157"/>
      <c r="O938" s="157"/>
      <c r="P938" s="157"/>
      <c r="Q938" s="157"/>
      <c r="R938" s="157"/>
      <c r="S938" s="157"/>
      <c r="T938" s="157"/>
      <c r="U938" s="157"/>
      <c r="V938" s="157"/>
      <c r="W938" s="157"/>
      <c r="X938" s="157"/>
      <c r="Y938" s="148"/>
      <c r="Z938" s="148"/>
      <c r="AA938" s="148"/>
      <c r="AB938" s="148"/>
      <c r="AC938" s="148"/>
      <c r="AD938" s="148"/>
      <c r="AE938" s="148"/>
      <c r="AF938" s="148"/>
      <c r="AG938" s="148" t="s">
        <v>164</v>
      </c>
      <c r="AH938" s="148">
        <v>0</v>
      </c>
      <c r="AI938" s="148"/>
      <c r="AJ938" s="148"/>
      <c r="AK938" s="148"/>
      <c r="AL938" s="148"/>
      <c r="AM938" s="148"/>
      <c r="AN938" s="148"/>
      <c r="AO938" s="148"/>
      <c r="AP938" s="148"/>
      <c r="AQ938" s="148"/>
      <c r="AR938" s="148"/>
      <c r="AS938" s="148"/>
      <c r="AT938" s="148"/>
      <c r="AU938" s="148"/>
      <c r="AV938" s="148"/>
      <c r="AW938" s="148"/>
      <c r="AX938" s="148"/>
      <c r="AY938" s="148"/>
      <c r="AZ938" s="148"/>
      <c r="BA938" s="148"/>
      <c r="BB938" s="148"/>
      <c r="BC938" s="148"/>
      <c r="BD938" s="148"/>
      <c r="BE938" s="148"/>
      <c r="BF938" s="148"/>
      <c r="BG938" s="148"/>
      <c r="BH938" s="148"/>
    </row>
    <row r="939" spans="1:60" outlineLevel="1" x14ac:dyDescent="0.2">
      <c r="A939" s="155"/>
      <c r="B939" s="156"/>
      <c r="C939" s="189" t="s">
        <v>206</v>
      </c>
      <c r="D939" s="158"/>
      <c r="E939" s="159">
        <v>77.16</v>
      </c>
      <c r="F939" s="157"/>
      <c r="G939" s="157"/>
      <c r="H939" s="157"/>
      <c r="I939" s="157"/>
      <c r="J939" s="157"/>
      <c r="K939" s="157"/>
      <c r="L939" s="157"/>
      <c r="M939" s="157"/>
      <c r="N939" s="157"/>
      <c r="O939" s="157"/>
      <c r="P939" s="157"/>
      <c r="Q939" s="157"/>
      <c r="R939" s="157"/>
      <c r="S939" s="157"/>
      <c r="T939" s="157"/>
      <c r="U939" s="157"/>
      <c r="V939" s="157"/>
      <c r="W939" s="157"/>
      <c r="X939" s="157"/>
      <c r="Y939" s="148"/>
      <c r="Z939" s="148"/>
      <c r="AA939" s="148"/>
      <c r="AB939" s="148"/>
      <c r="AC939" s="148"/>
      <c r="AD939" s="148"/>
      <c r="AE939" s="148"/>
      <c r="AF939" s="148"/>
      <c r="AG939" s="148" t="s">
        <v>164</v>
      </c>
      <c r="AH939" s="148">
        <v>0</v>
      </c>
      <c r="AI939" s="148"/>
      <c r="AJ939" s="148"/>
      <c r="AK939" s="148"/>
      <c r="AL939" s="148"/>
      <c r="AM939" s="148"/>
      <c r="AN939" s="148"/>
      <c r="AO939" s="148"/>
      <c r="AP939" s="148"/>
      <c r="AQ939" s="148"/>
      <c r="AR939" s="148"/>
      <c r="AS939" s="148"/>
      <c r="AT939" s="148"/>
      <c r="AU939" s="148"/>
      <c r="AV939" s="148"/>
      <c r="AW939" s="148"/>
      <c r="AX939" s="148"/>
      <c r="AY939" s="148"/>
      <c r="AZ939" s="148"/>
      <c r="BA939" s="148"/>
      <c r="BB939" s="148"/>
      <c r="BC939" s="148"/>
      <c r="BD939" s="148"/>
      <c r="BE939" s="148"/>
      <c r="BF939" s="148"/>
      <c r="BG939" s="148"/>
      <c r="BH939" s="148"/>
    </row>
    <row r="940" spans="1:60" ht="22.5" outlineLevel="1" x14ac:dyDescent="0.2">
      <c r="A940" s="155"/>
      <c r="B940" s="156"/>
      <c r="C940" s="189" t="s">
        <v>207</v>
      </c>
      <c r="D940" s="158"/>
      <c r="E940" s="159">
        <v>-22.945</v>
      </c>
      <c r="F940" s="157"/>
      <c r="G940" s="157"/>
      <c r="H940" s="157"/>
      <c r="I940" s="157"/>
      <c r="J940" s="157"/>
      <c r="K940" s="157"/>
      <c r="L940" s="157"/>
      <c r="M940" s="157"/>
      <c r="N940" s="157"/>
      <c r="O940" s="157"/>
      <c r="P940" s="157"/>
      <c r="Q940" s="157"/>
      <c r="R940" s="157"/>
      <c r="S940" s="157"/>
      <c r="T940" s="157"/>
      <c r="U940" s="157"/>
      <c r="V940" s="157"/>
      <c r="W940" s="157"/>
      <c r="X940" s="157"/>
      <c r="Y940" s="148"/>
      <c r="Z940" s="148"/>
      <c r="AA940" s="148"/>
      <c r="AB940" s="148"/>
      <c r="AC940" s="148"/>
      <c r="AD940" s="148"/>
      <c r="AE940" s="148"/>
      <c r="AF940" s="148"/>
      <c r="AG940" s="148" t="s">
        <v>164</v>
      </c>
      <c r="AH940" s="148">
        <v>0</v>
      </c>
      <c r="AI940" s="148"/>
      <c r="AJ940" s="148"/>
      <c r="AK940" s="148"/>
      <c r="AL940" s="148"/>
      <c r="AM940" s="148"/>
      <c r="AN940" s="148"/>
      <c r="AO940" s="148"/>
      <c r="AP940" s="148"/>
      <c r="AQ940" s="148"/>
      <c r="AR940" s="148"/>
      <c r="AS940" s="148"/>
      <c r="AT940" s="148"/>
      <c r="AU940" s="148"/>
      <c r="AV940" s="148"/>
      <c r="AW940" s="148"/>
      <c r="AX940" s="148"/>
      <c r="AY940" s="148"/>
      <c r="AZ940" s="148"/>
      <c r="BA940" s="148"/>
      <c r="BB940" s="148"/>
      <c r="BC940" s="148"/>
      <c r="BD940" s="148"/>
      <c r="BE940" s="148"/>
      <c r="BF940" s="148"/>
      <c r="BG940" s="148"/>
      <c r="BH940" s="148"/>
    </row>
    <row r="941" spans="1:60" outlineLevel="1" x14ac:dyDescent="0.2">
      <c r="A941" s="155"/>
      <c r="B941" s="156"/>
      <c r="C941" s="189" t="s">
        <v>208</v>
      </c>
      <c r="D941" s="158"/>
      <c r="E941" s="159">
        <v>-35.840000000000003</v>
      </c>
      <c r="F941" s="157"/>
      <c r="G941" s="157"/>
      <c r="H941" s="157"/>
      <c r="I941" s="157"/>
      <c r="J941" s="157"/>
      <c r="K941" s="157"/>
      <c r="L941" s="157"/>
      <c r="M941" s="157"/>
      <c r="N941" s="157"/>
      <c r="O941" s="157"/>
      <c r="P941" s="157"/>
      <c r="Q941" s="157"/>
      <c r="R941" s="157"/>
      <c r="S941" s="157"/>
      <c r="T941" s="157"/>
      <c r="U941" s="157"/>
      <c r="V941" s="157"/>
      <c r="W941" s="157"/>
      <c r="X941" s="157"/>
      <c r="Y941" s="148"/>
      <c r="Z941" s="148"/>
      <c r="AA941" s="148"/>
      <c r="AB941" s="148"/>
      <c r="AC941" s="148"/>
      <c r="AD941" s="148"/>
      <c r="AE941" s="148"/>
      <c r="AF941" s="148"/>
      <c r="AG941" s="148" t="s">
        <v>164</v>
      </c>
      <c r="AH941" s="148">
        <v>0</v>
      </c>
      <c r="AI941" s="148"/>
      <c r="AJ941" s="148"/>
      <c r="AK941" s="148"/>
      <c r="AL941" s="148"/>
      <c r="AM941" s="148"/>
      <c r="AN941" s="148"/>
      <c r="AO941" s="148"/>
      <c r="AP941" s="148"/>
      <c r="AQ941" s="148"/>
      <c r="AR941" s="148"/>
      <c r="AS941" s="148"/>
      <c r="AT941" s="148"/>
      <c r="AU941" s="148"/>
      <c r="AV941" s="148"/>
      <c r="AW941" s="148"/>
      <c r="AX941" s="148"/>
      <c r="AY941" s="148"/>
      <c r="AZ941" s="148"/>
      <c r="BA941" s="148"/>
      <c r="BB941" s="148"/>
      <c r="BC941" s="148"/>
      <c r="BD941" s="148"/>
      <c r="BE941" s="148"/>
      <c r="BF941" s="148"/>
      <c r="BG941" s="148"/>
      <c r="BH941" s="148"/>
    </row>
    <row r="942" spans="1:60" ht="22.5" outlineLevel="1" x14ac:dyDescent="0.2">
      <c r="A942" s="171">
        <v>113</v>
      </c>
      <c r="B942" s="172" t="s">
        <v>852</v>
      </c>
      <c r="C942" s="188" t="s">
        <v>853</v>
      </c>
      <c r="D942" s="173" t="s">
        <v>158</v>
      </c>
      <c r="E942" s="174">
        <v>259.09874000000002</v>
      </c>
      <c r="F942" s="175"/>
      <c r="G942" s="176">
        <f>ROUND(E942*F942,2)</f>
        <v>0</v>
      </c>
      <c r="H942" s="175"/>
      <c r="I942" s="176">
        <f>ROUND(E942*H942,2)</f>
        <v>0</v>
      </c>
      <c r="J942" s="175"/>
      <c r="K942" s="176">
        <f>ROUND(E942*J942,2)</f>
        <v>0</v>
      </c>
      <c r="L942" s="176">
        <v>21</v>
      </c>
      <c r="M942" s="176">
        <f>G942*(1+L942/100)</f>
        <v>0</v>
      </c>
      <c r="N942" s="176">
        <v>1.3999999999999999E-4</v>
      </c>
      <c r="O942" s="176">
        <f>ROUND(E942*N942,2)</f>
        <v>0.04</v>
      </c>
      <c r="P942" s="176">
        <v>0</v>
      </c>
      <c r="Q942" s="176">
        <f>ROUND(E942*P942,2)</f>
        <v>0</v>
      </c>
      <c r="R942" s="176" t="s">
        <v>340</v>
      </c>
      <c r="S942" s="176" t="s">
        <v>160</v>
      </c>
      <c r="T942" s="177" t="s">
        <v>160</v>
      </c>
      <c r="U942" s="157">
        <v>0</v>
      </c>
      <c r="V942" s="157">
        <f>ROUND(E942*U942,2)</f>
        <v>0</v>
      </c>
      <c r="W942" s="157"/>
      <c r="X942" s="157" t="s">
        <v>341</v>
      </c>
      <c r="Y942" s="148"/>
      <c r="Z942" s="148"/>
      <c r="AA942" s="148"/>
      <c r="AB942" s="148"/>
      <c r="AC942" s="148"/>
      <c r="AD942" s="148"/>
      <c r="AE942" s="148"/>
      <c r="AF942" s="148"/>
      <c r="AG942" s="148" t="s">
        <v>342</v>
      </c>
      <c r="AH942" s="148"/>
      <c r="AI942" s="148"/>
      <c r="AJ942" s="148"/>
      <c r="AK942" s="148"/>
      <c r="AL942" s="148"/>
      <c r="AM942" s="148"/>
      <c r="AN942" s="148"/>
      <c r="AO942" s="148"/>
      <c r="AP942" s="148"/>
      <c r="AQ942" s="148"/>
      <c r="AR942" s="148"/>
      <c r="AS942" s="148"/>
      <c r="AT942" s="148"/>
      <c r="AU942" s="148"/>
      <c r="AV942" s="148"/>
      <c r="AW942" s="148"/>
      <c r="AX942" s="148"/>
      <c r="AY942" s="148"/>
      <c r="AZ942" s="148"/>
      <c r="BA942" s="148"/>
      <c r="BB942" s="148"/>
      <c r="BC942" s="148"/>
      <c r="BD942" s="148"/>
      <c r="BE942" s="148"/>
      <c r="BF942" s="148"/>
      <c r="BG942" s="148"/>
      <c r="BH942" s="148"/>
    </row>
    <row r="943" spans="1:60" outlineLevel="1" x14ac:dyDescent="0.2">
      <c r="A943" s="155"/>
      <c r="B943" s="156"/>
      <c r="C943" s="189" t="s">
        <v>200</v>
      </c>
      <c r="D943" s="158"/>
      <c r="E943" s="159"/>
      <c r="F943" s="157"/>
      <c r="G943" s="157"/>
      <c r="H943" s="157"/>
      <c r="I943" s="157"/>
      <c r="J943" s="157"/>
      <c r="K943" s="157"/>
      <c r="L943" s="157"/>
      <c r="M943" s="157"/>
      <c r="N943" s="157"/>
      <c r="O943" s="157"/>
      <c r="P943" s="157"/>
      <c r="Q943" s="157"/>
      <c r="R943" s="157"/>
      <c r="S943" s="157"/>
      <c r="T943" s="157"/>
      <c r="U943" s="157"/>
      <c r="V943" s="157"/>
      <c r="W943" s="157"/>
      <c r="X943" s="157"/>
      <c r="Y943" s="148"/>
      <c r="Z943" s="148"/>
      <c r="AA943" s="148"/>
      <c r="AB943" s="148"/>
      <c r="AC943" s="148"/>
      <c r="AD943" s="148"/>
      <c r="AE943" s="148"/>
      <c r="AF943" s="148"/>
      <c r="AG943" s="148" t="s">
        <v>164</v>
      </c>
      <c r="AH943" s="148">
        <v>0</v>
      </c>
      <c r="AI943" s="148"/>
      <c r="AJ943" s="148"/>
      <c r="AK943" s="148"/>
      <c r="AL943" s="148"/>
      <c r="AM943" s="148"/>
      <c r="AN943" s="148"/>
      <c r="AO943" s="148"/>
      <c r="AP943" s="148"/>
      <c r="AQ943" s="148"/>
      <c r="AR943" s="148"/>
      <c r="AS943" s="148"/>
      <c r="AT943" s="148"/>
      <c r="AU943" s="148"/>
      <c r="AV943" s="148"/>
      <c r="AW943" s="148"/>
      <c r="AX943" s="148"/>
      <c r="AY943" s="148"/>
      <c r="AZ943" s="148"/>
      <c r="BA943" s="148"/>
      <c r="BB943" s="148"/>
      <c r="BC943" s="148"/>
      <c r="BD943" s="148"/>
      <c r="BE943" s="148"/>
      <c r="BF943" s="148"/>
      <c r="BG943" s="148"/>
      <c r="BH943" s="148"/>
    </row>
    <row r="944" spans="1:60" ht="22.5" outlineLevel="1" x14ac:dyDescent="0.2">
      <c r="A944" s="155"/>
      <c r="B944" s="156"/>
      <c r="C944" s="189" t="s">
        <v>212</v>
      </c>
      <c r="D944" s="158"/>
      <c r="E944" s="159"/>
      <c r="F944" s="157"/>
      <c r="G944" s="157"/>
      <c r="H944" s="157"/>
      <c r="I944" s="157"/>
      <c r="J944" s="157"/>
      <c r="K944" s="157"/>
      <c r="L944" s="157"/>
      <c r="M944" s="157"/>
      <c r="N944" s="157"/>
      <c r="O944" s="157"/>
      <c r="P944" s="157"/>
      <c r="Q944" s="157"/>
      <c r="R944" s="157"/>
      <c r="S944" s="157"/>
      <c r="T944" s="157"/>
      <c r="U944" s="157"/>
      <c r="V944" s="157"/>
      <c r="W944" s="157"/>
      <c r="X944" s="157"/>
      <c r="Y944" s="148"/>
      <c r="Z944" s="148"/>
      <c r="AA944" s="148"/>
      <c r="AB944" s="148"/>
      <c r="AC944" s="148"/>
      <c r="AD944" s="148"/>
      <c r="AE944" s="148"/>
      <c r="AF944" s="148"/>
      <c r="AG944" s="148" t="s">
        <v>164</v>
      </c>
      <c r="AH944" s="148">
        <v>0</v>
      </c>
      <c r="AI944" s="148"/>
      <c r="AJ944" s="148"/>
      <c r="AK944" s="148"/>
      <c r="AL944" s="148"/>
      <c r="AM944" s="148"/>
      <c r="AN944" s="148"/>
      <c r="AO944" s="148"/>
      <c r="AP944" s="148"/>
      <c r="AQ944" s="148"/>
      <c r="AR944" s="148"/>
      <c r="AS944" s="148"/>
      <c r="AT944" s="148"/>
      <c r="AU944" s="148"/>
      <c r="AV944" s="148"/>
      <c r="AW944" s="148"/>
      <c r="AX944" s="148"/>
      <c r="AY944" s="148"/>
      <c r="AZ944" s="148"/>
      <c r="BA944" s="148"/>
      <c r="BB944" s="148"/>
      <c r="BC944" s="148"/>
      <c r="BD944" s="148"/>
      <c r="BE944" s="148"/>
      <c r="BF944" s="148"/>
      <c r="BG944" s="148"/>
      <c r="BH944" s="148"/>
    </row>
    <row r="945" spans="1:60" outlineLevel="1" x14ac:dyDescent="0.2">
      <c r="A945" s="155"/>
      <c r="B945" s="156"/>
      <c r="C945" s="189" t="s">
        <v>854</v>
      </c>
      <c r="D945" s="158"/>
      <c r="E945" s="159">
        <v>58.784999999999997</v>
      </c>
      <c r="F945" s="157"/>
      <c r="G945" s="157"/>
      <c r="H945" s="157"/>
      <c r="I945" s="157"/>
      <c r="J945" s="157"/>
      <c r="K945" s="157"/>
      <c r="L945" s="157"/>
      <c r="M945" s="157"/>
      <c r="N945" s="157"/>
      <c r="O945" s="157"/>
      <c r="P945" s="157"/>
      <c r="Q945" s="157"/>
      <c r="R945" s="157"/>
      <c r="S945" s="157"/>
      <c r="T945" s="157"/>
      <c r="U945" s="157"/>
      <c r="V945" s="157"/>
      <c r="W945" s="157"/>
      <c r="X945" s="157"/>
      <c r="Y945" s="148"/>
      <c r="Z945" s="148"/>
      <c r="AA945" s="148"/>
      <c r="AB945" s="148"/>
      <c r="AC945" s="148"/>
      <c r="AD945" s="148"/>
      <c r="AE945" s="148"/>
      <c r="AF945" s="148"/>
      <c r="AG945" s="148" t="s">
        <v>164</v>
      </c>
      <c r="AH945" s="148">
        <v>5</v>
      </c>
      <c r="AI945" s="148"/>
      <c r="AJ945" s="148"/>
      <c r="AK945" s="148"/>
      <c r="AL945" s="148"/>
      <c r="AM945" s="148"/>
      <c r="AN945" s="148"/>
      <c r="AO945" s="148"/>
      <c r="AP945" s="148"/>
      <c r="AQ945" s="148"/>
      <c r="AR945" s="148"/>
      <c r="AS945" s="148"/>
      <c r="AT945" s="148"/>
      <c r="AU945" s="148"/>
      <c r="AV945" s="148"/>
      <c r="AW945" s="148"/>
      <c r="AX945" s="148"/>
      <c r="AY945" s="148"/>
      <c r="AZ945" s="148"/>
      <c r="BA945" s="148"/>
      <c r="BB945" s="148"/>
      <c r="BC945" s="148"/>
      <c r="BD945" s="148"/>
      <c r="BE945" s="148"/>
      <c r="BF945" s="148"/>
      <c r="BG945" s="148"/>
      <c r="BH945" s="148"/>
    </row>
    <row r="946" spans="1:60" outlineLevel="1" x14ac:dyDescent="0.2">
      <c r="A946" s="155"/>
      <c r="B946" s="156"/>
      <c r="C946" s="189" t="s">
        <v>855</v>
      </c>
      <c r="D946" s="158"/>
      <c r="E946" s="159">
        <v>166.51824999999999</v>
      </c>
      <c r="F946" s="157"/>
      <c r="G946" s="157"/>
      <c r="H946" s="157"/>
      <c r="I946" s="157"/>
      <c r="J946" s="157"/>
      <c r="K946" s="157"/>
      <c r="L946" s="157"/>
      <c r="M946" s="157"/>
      <c r="N946" s="157"/>
      <c r="O946" s="157"/>
      <c r="P946" s="157"/>
      <c r="Q946" s="157"/>
      <c r="R946" s="157"/>
      <c r="S946" s="157"/>
      <c r="T946" s="157"/>
      <c r="U946" s="157"/>
      <c r="V946" s="157"/>
      <c r="W946" s="157"/>
      <c r="X946" s="157"/>
      <c r="Y946" s="148"/>
      <c r="Z946" s="148"/>
      <c r="AA946" s="148"/>
      <c r="AB946" s="148"/>
      <c r="AC946" s="148"/>
      <c r="AD946" s="148"/>
      <c r="AE946" s="148"/>
      <c r="AF946" s="148"/>
      <c r="AG946" s="148" t="s">
        <v>164</v>
      </c>
      <c r="AH946" s="148">
        <v>5</v>
      </c>
      <c r="AI946" s="148"/>
      <c r="AJ946" s="148"/>
      <c r="AK946" s="148"/>
      <c r="AL946" s="148"/>
      <c r="AM946" s="148"/>
      <c r="AN946" s="148"/>
      <c r="AO946" s="148"/>
      <c r="AP946" s="148"/>
      <c r="AQ946" s="148"/>
      <c r="AR946" s="148"/>
      <c r="AS946" s="148"/>
      <c r="AT946" s="148"/>
      <c r="AU946" s="148"/>
      <c r="AV946" s="148"/>
      <c r="AW946" s="148"/>
      <c r="AX946" s="148"/>
      <c r="AY946" s="148"/>
      <c r="AZ946" s="148"/>
      <c r="BA946" s="148"/>
      <c r="BB946" s="148"/>
      <c r="BC946" s="148"/>
      <c r="BD946" s="148"/>
      <c r="BE946" s="148"/>
      <c r="BF946" s="148"/>
      <c r="BG946" s="148"/>
      <c r="BH946" s="148"/>
    </row>
    <row r="947" spans="1:60" outlineLevel="1" x14ac:dyDescent="0.2">
      <c r="A947" s="155"/>
      <c r="B947" s="156"/>
      <c r="C947" s="192" t="s">
        <v>856</v>
      </c>
      <c r="D947" s="162"/>
      <c r="E947" s="163">
        <v>33.795490000000001</v>
      </c>
      <c r="F947" s="157"/>
      <c r="G947" s="157"/>
      <c r="H947" s="157"/>
      <c r="I947" s="157"/>
      <c r="J947" s="157"/>
      <c r="K947" s="157"/>
      <c r="L947" s="157"/>
      <c r="M947" s="157"/>
      <c r="N947" s="157"/>
      <c r="O947" s="157"/>
      <c r="P947" s="157"/>
      <c r="Q947" s="157"/>
      <c r="R947" s="157"/>
      <c r="S947" s="157"/>
      <c r="T947" s="157"/>
      <c r="U947" s="157"/>
      <c r="V947" s="157"/>
      <c r="W947" s="157"/>
      <c r="X947" s="157"/>
      <c r="Y947" s="148"/>
      <c r="Z947" s="148"/>
      <c r="AA947" s="148"/>
      <c r="AB947" s="148"/>
      <c r="AC947" s="148"/>
      <c r="AD947" s="148"/>
      <c r="AE947" s="148"/>
      <c r="AF947" s="148"/>
      <c r="AG947" s="148" t="s">
        <v>164</v>
      </c>
      <c r="AH947" s="148">
        <v>4</v>
      </c>
      <c r="AI947" s="148"/>
      <c r="AJ947" s="148"/>
      <c r="AK947" s="148"/>
      <c r="AL947" s="148"/>
      <c r="AM947" s="148"/>
      <c r="AN947" s="148"/>
      <c r="AO947" s="148"/>
      <c r="AP947" s="148"/>
      <c r="AQ947" s="148"/>
      <c r="AR947" s="148"/>
      <c r="AS947" s="148"/>
      <c r="AT947" s="148"/>
      <c r="AU947" s="148"/>
      <c r="AV947" s="148"/>
      <c r="AW947" s="148"/>
      <c r="AX947" s="148"/>
      <c r="AY947" s="148"/>
      <c r="AZ947" s="148"/>
      <c r="BA947" s="148"/>
      <c r="BB947" s="148"/>
      <c r="BC947" s="148"/>
      <c r="BD947" s="148"/>
      <c r="BE947" s="148"/>
      <c r="BF947" s="148"/>
      <c r="BG947" s="148"/>
      <c r="BH947" s="148"/>
    </row>
    <row r="948" spans="1:60" outlineLevel="1" x14ac:dyDescent="0.2">
      <c r="A948" s="171">
        <v>114</v>
      </c>
      <c r="B948" s="172" t="s">
        <v>857</v>
      </c>
      <c r="C948" s="188" t="s">
        <v>858</v>
      </c>
      <c r="D948" s="173" t="s">
        <v>226</v>
      </c>
      <c r="E948" s="174">
        <v>4.3029999999999999E-2</v>
      </c>
      <c r="F948" s="175"/>
      <c r="G948" s="176">
        <f>ROUND(E948*F948,2)</f>
        <v>0</v>
      </c>
      <c r="H948" s="175"/>
      <c r="I948" s="176">
        <f>ROUND(E948*H948,2)</f>
        <v>0</v>
      </c>
      <c r="J948" s="175"/>
      <c r="K948" s="176">
        <f>ROUND(E948*J948,2)</f>
        <v>0</v>
      </c>
      <c r="L948" s="176">
        <v>21</v>
      </c>
      <c r="M948" s="176">
        <f>G948*(1+L948/100)</f>
        <v>0</v>
      </c>
      <c r="N948" s="176">
        <v>0</v>
      </c>
      <c r="O948" s="176">
        <f>ROUND(E948*N948,2)</f>
        <v>0</v>
      </c>
      <c r="P948" s="176">
        <v>0</v>
      </c>
      <c r="Q948" s="176">
        <f>ROUND(E948*P948,2)</f>
        <v>0</v>
      </c>
      <c r="R948" s="176" t="s">
        <v>847</v>
      </c>
      <c r="S948" s="176" t="s">
        <v>160</v>
      </c>
      <c r="T948" s="177" t="s">
        <v>160</v>
      </c>
      <c r="U948" s="157">
        <v>2.3290000000000002</v>
      </c>
      <c r="V948" s="157">
        <f>ROUND(E948*U948,2)</f>
        <v>0.1</v>
      </c>
      <c r="W948" s="157"/>
      <c r="X948" s="157" t="s">
        <v>679</v>
      </c>
      <c r="Y948" s="148"/>
      <c r="Z948" s="148"/>
      <c r="AA948" s="148"/>
      <c r="AB948" s="148"/>
      <c r="AC948" s="148"/>
      <c r="AD948" s="148"/>
      <c r="AE948" s="148"/>
      <c r="AF948" s="148"/>
      <c r="AG948" s="148" t="s">
        <v>680</v>
      </c>
      <c r="AH948" s="148"/>
      <c r="AI948" s="148"/>
      <c r="AJ948" s="148"/>
      <c r="AK948" s="148"/>
      <c r="AL948" s="148"/>
      <c r="AM948" s="148"/>
      <c r="AN948" s="148"/>
      <c r="AO948" s="148"/>
      <c r="AP948" s="148"/>
      <c r="AQ948" s="148"/>
      <c r="AR948" s="148"/>
      <c r="AS948" s="148"/>
      <c r="AT948" s="148"/>
      <c r="AU948" s="148"/>
      <c r="AV948" s="148"/>
      <c r="AW948" s="148"/>
      <c r="AX948" s="148"/>
      <c r="AY948" s="148"/>
      <c r="AZ948" s="148"/>
      <c r="BA948" s="148"/>
      <c r="BB948" s="148"/>
      <c r="BC948" s="148"/>
      <c r="BD948" s="148"/>
      <c r="BE948" s="148"/>
      <c r="BF948" s="148"/>
      <c r="BG948" s="148"/>
      <c r="BH948" s="148"/>
    </row>
    <row r="949" spans="1:60" outlineLevel="1" x14ac:dyDescent="0.2">
      <c r="A949" s="155"/>
      <c r="B949" s="156"/>
      <c r="C949" s="255" t="s">
        <v>725</v>
      </c>
      <c r="D949" s="256"/>
      <c r="E949" s="256"/>
      <c r="F949" s="256"/>
      <c r="G949" s="256"/>
      <c r="H949" s="157"/>
      <c r="I949" s="157"/>
      <c r="J949" s="157"/>
      <c r="K949" s="157"/>
      <c r="L949" s="157"/>
      <c r="M949" s="157"/>
      <c r="N949" s="157"/>
      <c r="O949" s="157"/>
      <c r="P949" s="157"/>
      <c r="Q949" s="157"/>
      <c r="R949" s="157"/>
      <c r="S949" s="157"/>
      <c r="T949" s="157"/>
      <c r="U949" s="157"/>
      <c r="V949" s="157"/>
      <c r="W949" s="157"/>
      <c r="X949" s="157"/>
      <c r="Y949" s="148"/>
      <c r="Z949" s="148"/>
      <c r="AA949" s="148"/>
      <c r="AB949" s="148"/>
      <c r="AC949" s="148"/>
      <c r="AD949" s="148"/>
      <c r="AE949" s="148"/>
      <c r="AF949" s="148"/>
      <c r="AG949" s="148" t="s">
        <v>192</v>
      </c>
      <c r="AH949" s="148"/>
      <c r="AI949" s="148"/>
      <c r="AJ949" s="148"/>
      <c r="AK949" s="148"/>
      <c r="AL949" s="148"/>
      <c r="AM949" s="148"/>
      <c r="AN949" s="148"/>
      <c r="AO949" s="148"/>
      <c r="AP949" s="148"/>
      <c r="AQ949" s="148"/>
      <c r="AR949" s="148"/>
      <c r="AS949" s="148"/>
      <c r="AT949" s="148"/>
      <c r="AU949" s="148"/>
      <c r="AV949" s="148"/>
      <c r="AW949" s="148"/>
      <c r="AX949" s="148"/>
      <c r="AY949" s="148"/>
      <c r="AZ949" s="148"/>
      <c r="BA949" s="148"/>
      <c r="BB949" s="148"/>
      <c r="BC949" s="148"/>
      <c r="BD949" s="148"/>
      <c r="BE949" s="148"/>
      <c r="BF949" s="148"/>
      <c r="BG949" s="148"/>
      <c r="BH949" s="148"/>
    </row>
    <row r="950" spans="1:60" x14ac:dyDescent="0.2">
      <c r="A950" s="165" t="s">
        <v>154</v>
      </c>
      <c r="B950" s="166" t="s">
        <v>107</v>
      </c>
      <c r="C950" s="187" t="s">
        <v>108</v>
      </c>
      <c r="D950" s="167"/>
      <c r="E950" s="168"/>
      <c r="F950" s="169"/>
      <c r="G950" s="169">
        <f>SUMIF(AG951:AG1007,"&lt;&gt;NOR",G951:G1007)</f>
        <v>0</v>
      </c>
      <c r="H950" s="169"/>
      <c r="I950" s="169">
        <f>SUM(I951:I1007)</f>
        <v>0</v>
      </c>
      <c r="J950" s="169"/>
      <c r="K950" s="169">
        <f>SUM(K951:K1007)</f>
        <v>0</v>
      </c>
      <c r="L950" s="169"/>
      <c r="M950" s="169">
        <f>SUM(M951:M1007)</f>
        <v>0</v>
      </c>
      <c r="N950" s="169"/>
      <c r="O950" s="169">
        <f>SUM(O951:O1007)</f>
        <v>7.13</v>
      </c>
      <c r="P950" s="169"/>
      <c r="Q950" s="169">
        <f>SUM(Q951:Q1007)</f>
        <v>0</v>
      </c>
      <c r="R950" s="169"/>
      <c r="S950" s="169"/>
      <c r="T950" s="170"/>
      <c r="U950" s="164"/>
      <c r="V950" s="164">
        <f>SUM(V951:V1007)</f>
        <v>3.83</v>
      </c>
      <c r="W950" s="164"/>
      <c r="X950" s="164"/>
      <c r="AG950" t="s">
        <v>155</v>
      </c>
    </row>
    <row r="951" spans="1:60" outlineLevel="1" x14ac:dyDescent="0.2">
      <c r="A951" s="171">
        <v>115</v>
      </c>
      <c r="B951" s="172" t="s">
        <v>859</v>
      </c>
      <c r="C951" s="188" t="s">
        <v>860</v>
      </c>
      <c r="D951" s="173" t="s">
        <v>281</v>
      </c>
      <c r="E951" s="174">
        <v>56.55</v>
      </c>
      <c r="F951" s="175"/>
      <c r="G951" s="176">
        <f>ROUND(E951*F951,2)</f>
        <v>0</v>
      </c>
      <c r="H951" s="175"/>
      <c r="I951" s="176">
        <f>ROUND(E951*H951,2)</f>
        <v>0</v>
      </c>
      <c r="J951" s="175"/>
      <c r="K951" s="176">
        <f>ROUND(E951*J951,2)</f>
        <v>0</v>
      </c>
      <c r="L951" s="176">
        <v>21</v>
      </c>
      <c r="M951" s="176">
        <f>G951*(1+L951/100)</f>
        <v>0</v>
      </c>
      <c r="N951" s="176">
        <v>2.9E-4</v>
      </c>
      <c r="O951" s="176">
        <f>ROUND(E951*N951,2)</f>
        <v>0.02</v>
      </c>
      <c r="P951" s="176">
        <v>0</v>
      </c>
      <c r="Q951" s="176">
        <f>ROUND(E951*P951,2)</f>
        <v>0</v>
      </c>
      <c r="R951" s="176" t="s">
        <v>847</v>
      </c>
      <c r="S951" s="176" t="s">
        <v>160</v>
      </c>
      <c r="T951" s="177" t="s">
        <v>160</v>
      </c>
      <c r="U951" s="157">
        <v>6.7000000000000004E-2</v>
      </c>
      <c r="V951" s="157">
        <f>ROUND(E951*U951,2)</f>
        <v>3.79</v>
      </c>
      <c r="W951" s="157"/>
      <c r="X951" s="157" t="s">
        <v>170</v>
      </c>
      <c r="Y951" s="148"/>
      <c r="Z951" s="148"/>
      <c r="AA951" s="148"/>
      <c r="AB951" s="148"/>
      <c r="AC951" s="148"/>
      <c r="AD951" s="148"/>
      <c r="AE951" s="148"/>
      <c r="AF951" s="148"/>
      <c r="AG951" s="148" t="s">
        <v>171</v>
      </c>
      <c r="AH951" s="148"/>
      <c r="AI951" s="148"/>
      <c r="AJ951" s="148"/>
      <c r="AK951" s="148"/>
      <c r="AL951" s="148"/>
      <c r="AM951" s="148"/>
      <c r="AN951" s="148"/>
      <c r="AO951" s="148"/>
      <c r="AP951" s="148"/>
      <c r="AQ951" s="148"/>
      <c r="AR951" s="148"/>
      <c r="AS951" s="148"/>
      <c r="AT951" s="148"/>
      <c r="AU951" s="148"/>
      <c r="AV951" s="148"/>
      <c r="AW951" s="148"/>
      <c r="AX951" s="148"/>
      <c r="AY951" s="148"/>
      <c r="AZ951" s="148"/>
      <c r="BA951" s="148"/>
      <c r="BB951" s="148"/>
      <c r="BC951" s="148"/>
      <c r="BD951" s="148"/>
      <c r="BE951" s="148"/>
      <c r="BF951" s="148"/>
      <c r="BG951" s="148"/>
      <c r="BH951" s="148"/>
    </row>
    <row r="952" spans="1:60" outlineLevel="1" x14ac:dyDescent="0.2">
      <c r="A952" s="155"/>
      <c r="B952" s="156"/>
      <c r="C952" s="253" t="s">
        <v>861</v>
      </c>
      <c r="D952" s="254"/>
      <c r="E952" s="254"/>
      <c r="F952" s="254"/>
      <c r="G952" s="254"/>
      <c r="H952" s="157"/>
      <c r="I952" s="157"/>
      <c r="J952" s="157"/>
      <c r="K952" s="157"/>
      <c r="L952" s="157"/>
      <c r="M952" s="157"/>
      <c r="N952" s="157"/>
      <c r="O952" s="157"/>
      <c r="P952" s="157"/>
      <c r="Q952" s="157"/>
      <c r="R952" s="157"/>
      <c r="S952" s="157"/>
      <c r="T952" s="157"/>
      <c r="U952" s="157"/>
      <c r="V952" s="157"/>
      <c r="W952" s="157"/>
      <c r="X952" s="157"/>
      <c r="Y952" s="148"/>
      <c r="Z952" s="148"/>
      <c r="AA952" s="148"/>
      <c r="AB952" s="148"/>
      <c r="AC952" s="148"/>
      <c r="AD952" s="148"/>
      <c r="AE952" s="148"/>
      <c r="AF952" s="148"/>
      <c r="AG952" s="148" t="s">
        <v>180</v>
      </c>
      <c r="AH952" s="148"/>
      <c r="AI952" s="148"/>
      <c r="AJ952" s="148"/>
      <c r="AK952" s="148"/>
      <c r="AL952" s="148"/>
      <c r="AM952" s="148"/>
      <c r="AN952" s="148"/>
      <c r="AO952" s="148"/>
      <c r="AP952" s="148"/>
      <c r="AQ952" s="148"/>
      <c r="AR952" s="148"/>
      <c r="AS952" s="148"/>
      <c r="AT952" s="148"/>
      <c r="AU952" s="148"/>
      <c r="AV952" s="148"/>
      <c r="AW952" s="148"/>
      <c r="AX952" s="148"/>
      <c r="AY952" s="148"/>
      <c r="AZ952" s="148"/>
      <c r="BA952" s="148"/>
      <c r="BB952" s="148"/>
      <c r="BC952" s="148"/>
      <c r="BD952" s="148"/>
      <c r="BE952" s="148"/>
      <c r="BF952" s="148"/>
      <c r="BG952" s="148"/>
      <c r="BH952" s="148"/>
    </row>
    <row r="953" spans="1:60" outlineLevel="1" x14ac:dyDescent="0.2">
      <c r="A953" s="155"/>
      <c r="B953" s="156"/>
      <c r="C953" s="189" t="s">
        <v>673</v>
      </c>
      <c r="D953" s="158"/>
      <c r="E953" s="159"/>
      <c r="F953" s="157"/>
      <c r="G953" s="157"/>
      <c r="H953" s="157"/>
      <c r="I953" s="157"/>
      <c r="J953" s="157"/>
      <c r="K953" s="157"/>
      <c r="L953" s="157"/>
      <c r="M953" s="157"/>
      <c r="N953" s="157"/>
      <c r="O953" s="157"/>
      <c r="P953" s="157"/>
      <c r="Q953" s="157"/>
      <c r="R953" s="157"/>
      <c r="S953" s="157"/>
      <c r="T953" s="157"/>
      <c r="U953" s="157"/>
      <c r="V953" s="157"/>
      <c r="W953" s="157"/>
      <c r="X953" s="157"/>
      <c r="Y953" s="148"/>
      <c r="Z953" s="148"/>
      <c r="AA953" s="148"/>
      <c r="AB953" s="148"/>
      <c r="AC953" s="148"/>
      <c r="AD953" s="148"/>
      <c r="AE953" s="148"/>
      <c r="AF953" s="148"/>
      <c r="AG953" s="148" t="s">
        <v>164</v>
      </c>
      <c r="AH953" s="148">
        <v>0</v>
      </c>
      <c r="AI953" s="148"/>
      <c r="AJ953" s="148"/>
      <c r="AK953" s="148"/>
      <c r="AL953" s="148"/>
      <c r="AM953" s="148"/>
      <c r="AN953" s="148"/>
      <c r="AO953" s="148"/>
      <c r="AP953" s="148"/>
      <c r="AQ953" s="148"/>
      <c r="AR953" s="148"/>
      <c r="AS953" s="148"/>
      <c r="AT953" s="148"/>
      <c r="AU953" s="148"/>
      <c r="AV953" s="148"/>
      <c r="AW953" s="148"/>
      <c r="AX953" s="148"/>
      <c r="AY953" s="148"/>
      <c r="AZ953" s="148"/>
      <c r="BA953" s="148"/>
      <c r="BB953" s="148"/>
      <c r="BC953" s="148"/>
      <c r="BD953" s="148"/>
      <c r="BE953" s="148"/>
      <c r="BF953" s="148"/>
      <c r="BG953" s="148"/>
      <c r="BH953" s="148"/>
    </row>
    <row r="954" spans="1:60" outlineLevel="1" x14ac:dyDescent="0.2">
      <c r="A954" s="155"/>
      <c r="B954" s="156"/>
      <c r="C954" s="189" t="s">
        <v>862</v>
      </c>
      <c r="D954" s="158"/>
      <c r="E954" s="159">
        <v>56.55</v>
      </c>
      <c r="F954" s="157"/>
      <c r="G954" s="157"/>
      <c r="H954" s="157"/>
      <c r="I954" s="157"/>
      <c r="J954" s="157"/>
      <c r="K954" s="157"/>
      <c r="L954" s="157"/>
      <c r="M954" s="157"/>
      <c r="N954" s="157"/>
      <c r="O954" s="157"/>
      <c r="P954" s="157"/>
      <c r="Q954" s="157"/>
      <c r="R954" s="157"/>
      <c r="S954" s="157"/>
      <c r="T954" s="157"/>
      <c r="U954" s="157"/>
      <c r="V954" s="157"/>
      <c r="W954" s="157"/>
      <c r="X954" s="157"/>
      <c r="Y954" s="148"/>
      <c r="Z954" s="148"/>
      <c r="AA954" s="148"/>
      <c r="AB954" s="148"/>
      <c r="AC954" s="148"/>
      <c r="AD954" s="148"/>
      <c r="AE954" s="148"/>
      <c r="AF954" s="148"/>
      <c r="AG954" s="148" t="s">
        <v>164</v>
      </c>
      <c r="AH954" s="148">
        <v>0</v>
      </c>
      <c r="AI954" s="148"/>
      <c r="AJ954" s="148"/>
      <c r="AK954" s="148"/>
      <c r="AL954" s="148"/>
      <c r="AM954" s="148"/>
      <c r="AN954" s="148"/>
      <c r="AO954" s="148"/>
      <c r="AP954" s="148"/>
      <c r="AQ954" s="148"/>
      <c r="AR954" s="148"/>
      <c r="AS954" s="148"/>
      <c r="AT954" s="148"/>
      <c r="AU954" s="148"/>
      <c r="AV954" s="148"/>
      <c r="AW954" s="148"/>
      <c r="AX954" s="148"/>
      <c r="AY954" s="148"/>
      <c r="AZ954" s="148"/>
      <c r="BA954" s="148"/>
      <c r="BB954" s="148"/>
      <c r="BC954" s="148"/>
      <c r="BD954" s="148"/>
      <c r="BE954" s="148"/>
      <c r="BF954" s="148"/>
      <c r="BG954" s="148"/>
      <c r="BH954" s="148"/>
    </row>
    <row r="955" spans="1:60" ht="22.5" outlineLevel="1" x14ac:dyDescent="0.2">
      <c r="A955" s="171">
        <v>116</v>
      </c>
      <c r="B955" s="172" t="s">
        <v>863</v>
      </c>
      <c r="C955" s="188" t="s">
        <v>864</v>
      </c>
      <c r="D955" s="173" t="s">
        <v>158</v>
      </c>
      <c r="E955" s="174">
        <v>45.24</v>
      </c>
      <c r="F955" s="175"/>
      <c r="G955" s="176">
        <f>ROUND(E955*F955,2)</f>
        <v>0</v>
      </c>
      <c r="H955" s="175"/>
      <c r="I955" s="176">
        <f>ROUND(E955*H955,2)</f>
        <v>0</v>
      </c>
      <c r="J955" s="175"/>
      <c r="K955" s="176">
        <f>ROUND(E955*J955,2)</f>
        <v>0</v>
      </c>
      <c r="L955" s="176">
        <v>21</v>
      </c>
      <c r="M955" s="176">
        <f>G955*(1+L955/100)</f>
        <v>0</v>
      </c>
      <c r="N955" s="176">
        <v>1.2500000000000001E-2</v>
      </c>
      <c r="O955" s="176">
        <f>ROUND(E955*N955,2)</f>
        <v>0.56999999999999995</v>
      </c>
      <c r="P955" s="176">
        <v>0</v>
      </c>
      <c r="Q955" s="176">
        <f>ROUND(E955*P955,2)</f>
        <v>0</v>
      </c>
      <c r="R955" s="176"/>
      <c r="S955" s="176" t="s">
        <v>220</v>
      </c>
      <c r="T955" s="177" t="s">
        <v>232</v>
      </c>
      <c r="U955" s="157">
        <v>0</v>
      </c>
      <c r="V955" s="157">
        <f>ROUND(E955*U955,2)</f>
        <v>0</v>
      </c>
      <c r="W955" s="157"/>
      <c r="X955" s="157" t="s">
        <v>161</v>
      </c>
      <c r="Y955" s="148"/>
      <c r="Z955" s="148"/>
      <c r="AA955" s="148"/>
      <c r="AB955" s="148"/>
      <c r="AC955" s="148"/>
      <c r="AD955" s="148"/>
      <c r="AE955" s="148"/>
      <c r="AF955" s="148"/>
      <c r="AG955" s="148" t="s">
        <v>162</v>
      </c>
      <c r="AH955" s="148"/>
      <c r="AI955" s="148"/>
      <c r="AJ955" s="148"/>
      <c r="AK955" s="148"/>
      <c r="AL955" s="148"/>
      <c r="AM955" s="148"/>
      <c r="AN955" s="148"/>
      <c r="AO955" s="148"/>
      <c r="AP955" s="148"/>
      <c r="AQ955" s="148"/>
      <c r="AR955" s="148"/>
      <c r="AS955" s="148"/>
      <c r="AT955" s="148"/>
      <c r="AU955" s="148"/>
      <c r="AV955" s="148"/>
      <c r="AW955" s="148"/>
      <c r="AX955" s="148"/>
      <c r="AY955" s="148"/>
      <c r="AZ955" s="148"/>
      <c r="BA955" s="148"/>
      <c r="BB955" s="148"/>
      <c r="BC955" s="148"/>
      <c r="BD955" s="148"/>
      <c r="BE955" s="148"/>
      <c r="BF955" s="148"/>
      <c r="BG955" s="148"/>
      <c r="BH955" s="148"/>
    </row>
    <row r="956" spans="1:60" outlineLevel="1" x14ac:dyDescent="0.2">
      <c r="A956" s="155"/>
      <c r="B956" s="156"/>
      <c r="C956" s="253" t="s">
        <v>865</v>
      </c>
      <c r="D956" s="254"/>
      <c r="E956" s="254"/>
      <c r="F956" s="254"/>
      <c r="G956" s="254"/>
      <c r="H956" s="157"/>
      <c r="I956" s="157"/>
      <c r="J956" s="157"/>
      <c r="K956" s="157"/>
      <c r="L956" s="157"/>
      <c r="M956" s="157"/>
      <c r="N956" s="157"/>
      <c r="O956" s="157"/>
      <c r="P956" s="157"/>
      <c r="Q956" s="157"/>
      <c r="R956" s="157"/>
      <c r="S956" s="157"/>
      <c r="T956" s="157"/>
      <c r="U956" s="157"/>
      <c r="V956" s="157"/>
      <c r="W956" s="157"/>
      <c r="X956" s="157"/>
      <c r="Y956" s="148"/>
      <c r="Z956" s="148"/>
      <c r="AA956" s="148"/>
      <c r="AB956" s="148"/>
      <c r="AC956" s="148"/>
      <c r="AD956" s="148"/>
      <c r="AE956" s="148"/>
      <c r="AF956" s="148"/>
      <c r="AG956" s="148" t="s">
        <v>180</v>
      </c>
      <c r="AH956" s="148"/>
      <c r="AI956" s="148"/>
      <c r="AJ956" s="148"/>
      <c r="AK956" s="148"/>
      <c r="AL956" s="148"/>
      <c r="AM956" s="148"/>
      <c r="AN956" s="148"/>
      <c r="AO956" s="148"/>
      <c r="AP956" s="148"/>
      <c r="AQ956" s="148"/>
      <c r="AR956" s="148"/>
      <c r="AS956" s="148"/>
      <c r="AT956" s="148"/>
      <c r="AU956" s="148"/>
      <c r="AV956" s="148"/>
      <c r="AW956" s="148"/>
      <c r="AX956" s="148"/>
      <c r="AY956" s="148"/>
      <c r="AZ956" s="148"/>
      <c r="BA956" s="148"/>
      <c r="BB956" s="148"/>
      <c r="BC956" s="148"/>
      <c r="BD956" s="148"/>
      <c r="BE956" s="148"/>
      <c r="BF956" s="148"/>
      <c r="BG956" s="148"/>
      <c r="BH956" s="148"/>
    </row>
    <row r="957" spans="1:60" outlineLevel="1" x14ac:dyDescent="0.2">
      <c r="A957" s="155"/>
      <c r="B957" s="156"/>
      <c r="C957" s="189" t="s">
        <v>673</v>
      </c>
      <c r="D957" s="158"/>
      <c r="E957" s="159"/>
      <c r="F957" s="157"/>
      <c r="G957" s="157"/>
      <c r="H957" s="157"/>
      <c r="I957" s="157"/>
      <c r="J957" s="157"/>
      <c r="K957" s="157"/>
      <c r="L957" s="157"/>
      <c r="M957" s="157"/>
      <c r="N957" s="157"/>
      <c r="O957" s="157"/>
      <c r="P957" s="157"/>
      <c r="Q957" s="157"/>
      <c r="R957" s="157"/>
      <c r="S957" s="157"/>
      <c r="T957" s="157"/>
      <c r="U957" s="157"/>
      <c r="V957" s="157"/>
      <c r="W957" s="157"/>
      <c r="X957" s="157"/>
      <c r="Y957" s="148"/>
      <c r="Z957" s="148"/>
      <c r="AA957" s="148"/>
      <c r="AB957" s="148"/>
      <c r="AC957" s="148"/>
      <c r="AD957" s="148"/>
      <c r="AE957" s="148"/>
      <c r="AF957" s="148"/>
      <c r="AG957" s="148" t="s">
        <v>164</v>
      </c>
      <c r="AH957" s="148">
        <v>0</v>
      </c>
      <c r="AI957" s="148"/>
      <c r="AJ957" s="148"/>
      <c r="AK957" s="148"/>
      <c r="AL957" s="148"/>
      <c r="AM957" s="148"/>
      <c r="AN957" s="148"/>
      <c r="AO957" s="148"/>
      <c r="AP957" s="148"/>
      <c r="AQ957" s="148"/>
      <c r="AR957" s="148"/>
      <c r="AS957" s="148"/>
      <c r="AT957" s="148"/>
      <c r="AU957" s="148"/>
      <c r="AV957" s="148"/>
      <c r="AW957" s="148"/>
      <c r="AX957" s="148"/>
      <c r="AY957" s="148"/>
      <c r="AZ957" s="148"/>
      <c r="BA957" s="148"/>
      <c r="BB957" s="148"/>
      <c r="BC957" s="148"/>
      <c r="BD957" s="148"/>
      <c r="BE957" s="148"/>
      <c r="BF957" s="148"/>
      <c r="BG957" s="148"/>
      <c r="BH957" s="148"/>
    </row>
    <row r="958" spans="1:60" outlineLevel="1" x14ac:dyDescent="0.2">
      <c r="A958" s="155"/>
      <c r="B958" s="156"/>
      <c r="C958" s="189" t="s">
        <v>866</v>
      </c>
      <c r="D958" s="158"/>
      <c r="E958" s="159">
        <v>45.24</v>
      </c>
      <c r="F958" s="157"/>
      <c r="G958" s="157"/>
      <c r="H958" s="157"/>
      <c r="I958" s="157"/>
      <c r="J958" s="157"/>
      <c r="K958" s="157"/>
      <c r="L958" s="157"/>
      <c r="M958" s="157"/>
      <c r="N958" s="157"/>
      <c r="O958" s="157"/>
      <c r="P958" s="157"/>
      <c r="Q958" s="157"/>
      <c r="R958" s="157"/>
      <c r="S958" s="157"/>
      <c r="T958" s="157"/>
      <c r="U958" s="157"/>
      <c r="V958" s="157"/>
      <c r="W958" s="157"/>
      <c r="X958" s="157"/>
      <c r="Y958" s="148"/>
      <c r="Z958" s="148"/>
      <c r="AA958" s="148"/>
      <c r="AB958" s="148"/>
      <c r="AC958" s="148"/>
      <c r="AD958" s="148"/>
      <c r="AE958" s="148"/>
      <c r="AF958" s="148"/>
      <c r="AG958" s="148" t="s">
        <v>164</v>
      </c>
      <c r="AH958" s="148">
        <v>0</v>
      </c>
      <c r="AI958" s="148"/>
      <c r="AJ958" s="148"/>
      <c r="AK958" s="148"/>
      <c r="AL958" s="148"/>
      <c r="AM958" s="148"/>
      <c r="AN958" s="148"/>
      <c r="AO958" s="148"/>
      <c r="AP958" s="148"/>
      <c r="AQ958" s="148"/>
      <c r="AR958" s="148"/>
      <c r="AS958" s="148"/>
      <c r="AT958" s="148"/>
      <c r="AU958" s="148"/>
      <c r="AV958" s="148"/>
      <c r="AW958" s="148"/>
      <c r="AX958" s="148"/>
      <c r="AY958" s="148"/>
      <c r="AZ958" s="148"/>
      <c r="BA958" s="148"/>
      <c r="BB958" s="148"/>
      <c r="BC958" s="148"/>
      <c r="BD958" s="148"/>
      <c r="BE958" s="148"/>
      <c r="BF958" s="148"/>
      <c r="BG958" s="148"/>
      <c r="BH958" s="148"/>
    </row>
    <row r="959" spans="1:60" outlineLevel="1" x14ac:dyDescent="0.2">
      <c r="A959" s="171">
        <v>117</v>
      </c>
      <c r="B959" s="172" t="s">
        <v>867</v>
      </c>
      <c r="C959" s="188" t="s">
        <v>868</v>
      </c>
      <c r="D959" s="173" t="s">
        <v>598</v>
      </c>
      <c r="E959" s="174">
        <v>1</v>
      </c>
      <c r="F959" s="175"/>
      <c r="G959" s="176">
        <f>ROUND(E959*F959,2)</f>
        <v>0</v>
      </c>
      <c r="H959" s="175"/>
      <c r="I959" s="176">
        <f>ROUND(E959*H959,2)</f>
        <v>0</v>
      </c>
      <c r="J959" s="175"/>
      <c r="K959" s="176">
        <f>ROUND(E959*J959,2)</f>
        <v>0</v>
      </c>
      <c r="L959" s="176">
        <v>21</v>
      </c>
      <c r="M959" s="176">
        <f>G959*(1+L959/100)</f>
        <v>0</v>
      </c>
      <c r="N959" s="176">
        <v>2.6579999999999999E-2</v>
      </c>
      <c r="O959" s="176">
        <f>ROUND(E959*N959,2)</f>
        <v>0.03</v>
      </c>
      <c r="P959" s="176">
        <v>0</v>
      </c>
      <c r="Q959" s="176">
        <f>ROUND(E959*P959,2)</f>
        <v>0</v>
      </c>
      <c r="R959" s="176"/>
      <c r="S959" s="176" t="s">
        <v>220</v>
      </c>
      <c r="T959" s="177" t="s">
        <v>160</v>
      </c>
      <c r="U959" s="157">
        <v>0</v>
      </c>
      <c r="V959" s="157">
        <f>ROUND(E959*U959,2)</f>
        <v>0</v>
      </c>
      <c r="W959" s="157"/>
      <c r="X959" s="157" t="s">
        <v>161</v>
      </c>
      <c r="Y959" s="148"/>
      <c r="Z959" s="148"/>
      <c r="AA959" s="148"/>
      <c r="AB959" s="148"/>
      <c r="AC959" s="148"/>
      <c r="AD959" s="148"/>
      <c r="AE959" s="148"/>
      <c r="AF959" s="148"/>
      <c r="AG959" s="148" t="s">
        <v>162</v>
      </c>
      <c r="AH959" s="148"/>
      <c r="AI959" s="148"/>
      <c r="AJ959" s="148"/>
      <c r="AK959" s="148"/>
      <c r="AL959" s="148"/>
      <c r="AM959" s="148"/>
      <c r="AN959" s="148"/>
      <c r="AO959" s="148"/>
      <c r="AP959" s="148"/>
      <c r="AQ959" s="148"/>
      <c r="AR959" s="148"/>
      <c r="AS959" s="148"/>
      <c r="AT959" s="148"/>
      <c r="AU959" s="148"/>
      <c r="AV959" s="148"/>
      <c r="AW959" s="148"/>
      <c r="AX959" s="148"/>
      <c r="AY959" s="148"/>
      <c r="AZ959" s="148"/>
      <c r="BA959" s="148"/>
      <c r="BB959" s="148"/>
      <c r="BC959" s="148"/>
      <c r="BD959" s="148"/>
      <c r="BE959" s="148"/>
      <c r="BF959" s="148"/>
      <c r="BG959" s="148"/>
      <c r="BH959" s="148"/>
    </row>
    <row r="960" spans="1:60" outlineLevel="1" x14ac:dyDescent="0.2">
      <c r="A960" s="155"/>
      <c r="B960" s="156"/>
      <c r="C960" s="253" t="s">
        <v>869</v>
      </c>
      <c r="D960" s="254"/>
      <c r="E960" s="254"/>
      <c r="F960" s="254"/>
      <c r="G960" s="254"/>
      <c r="H960" s="157"/>
      <c r="I960" s="157"/>
      <c r="J960" s="157"/>
      <c r="K960" s="157"/>
      <c r="L960" s="157"/>
      <c r="M960" s="157"/>
      <c r="N960" s="157"/>
      <c r="O960" s="157"/>
      <c r="P960" s="157"/>
      <c r="Q960" s="157"/>
      <c r="R960" s="157"/>
      <c r="S960" s="157"/>
      <c r="T960" s="157"/>
      <c r="U960" s="157"/>
      <c r="V960" s="157"/>
      <c r="W960" s="157"/>
      <c r="X960" s="157"/>
      <c r="Y960" s="148"/>
      <c r="Z960" s="148"/>
      <c r="AA960" s="148"/>
      <c r="AB960" s="148"/>
      <c r="AC960" s="148"/>
      <c r="AD960" s="148"/>
      <c r="AE960" s="148"/>
      <c r="AF960" s="148"/>
      <c r="AG960" s="148" t="s">
        <v>180</v>
      </c>
      <c r="AH960" s="148"/>
      <c r="AI960" s="148"/>
      <c r="AJ960" s="148"/>
      <c r="AK960" s="148"/>
      <c r="AL960" s="148"/>
      <c r="AM960" s="148"/>
      <c r="AN960" s="148"/>
      <c r="AO960" s="148"/>
      <c r="AP960" s="148"/>
      <c r="AQ960" s="148"/>
      <c r="AR960" s="148"/>
      <c r="AS960" s="148"/>
      <c r="AT960" s="148"/>
      <c r="AU960" s="148"/>
      <c r="AV960" s="148"/>
      <c r="AW960" s="148"/>
      <c r="AX960" s="148"/>
      <c r="AY960" s="148"/>
      <c r="AZ960" s="148"/>
      <c r="BA960" s="148"/>
      <c r="BB960" s="148"/>
      <c r="BC960" s="148"/>
      <c r="BD960" s="148"/>
      <c r="BE960" s="148"/>
      <c r="BF960" s="148"/>
      <c r="BG960" s="148"/>
      <c r="BH960" s="148"/>
    </row>
    <row r="961" spans="1:60" outlineLevel="1" x14ac:dyDescent="0.2">
      <c r="A961" s="155"/>
      <c r="B961" s="156"/>
      <c r="C961" s="189" t="s">
        <v>194</v>
      </c>
      <c r="D961" s="158"/>
      <c r="E961" s="159"/>
      <c r="F961" s="157"/>
      <c r="G961" s="157"/>
      <c r="H961" s="157"/>
      <c r="I961" s="157"/>
      <c r="J961" s="157"/>
      <c r="K961" s="157"/>
      <c r="L961" s="157"/>
      <c r="M961" s="157"/>
      <c r="N961" s="157"/>
      <c r="O961" s="157"/>
      <c r="P961" s="157"/>
      <c r="Q961" s="157"/>
      <c r="R961" s="157"/>
      <c r="S961" s="157"/>
      <c r="T961" s="157"/>
      <c r="U961" s="157"/>
      <c r="V961" s="157"/>
      <c r="W961" s="157"/>
      <c r="X961" s="157"/>
      <c r="Y961" s="148"/>
      <c r="Z961" s="148"/>
      <c r="AA961" s="148"/>
      <c r="AB961" s="148"/>
      <c r="AC961" s="148"/>
      <c r="AD961" s="148"/>
      <c r="AE961" s="148"/>
      <c r="AF961" s="148"/>
      <c r="AG961" s="148" t="s">
        <v>164</v>
      </c>
      <c r="AH961" s="148">
        <v>0</v>
      </c>
      <c r="AI961" s="148"/>
      <c r="AJ961" s="148"/>
      <c r="AK961" s="148"/>
      <c r="AL961" s="148"/>
      <c r="AM961" s="148"/>
      <c r="AN961" s="148"/>
      <c r="AO961" s="148"/>
      <c r="AP961" s="148"/>
      <c r="AQ961" s="148"/>
      <c r="AR961" s="148"/>
      <c r="AS961" s="148"/>
      <c r="AT961" s="148"/>
      <c r="AU961" s="148"/>
      <c r="AV961" s="148"/>
      <c r="AW961" s="148"/>
      <c r="AX961" s="148"/>
      <c r="AY961" s="148"/>
      <c r="AZ961" s="148"/>
      <c r="BA961" s="148"/>
      <c r="BB961" s="148"/>
      <c r="BC961" s="148"/>
      <c r="BD961" s="148"/>
      <c r="BE961" s="148"/>
      <c r="BF961" s="148"/>
      <c r="BG961" s="148"/>
      <c r="BH961" s="148"/>
    </row>
    <row r="962" spans="1:60" outlineLevel="1" x14ac:dyDescent="0.2">
      <c r="A962" s="155"/>
      <c r="B962" s="156"/>
      <c r="C962" s="189" t="s">
        <v>870</v>
      </c>
      <c r="D962" s="158"/>
      <c r="E962" s="159">
        <v>1</v>
      </c>
      <c r="F962" s="157"/>
      <c r="G962" s="157"/>
      <c r="H962" s="157"/>
      <c r="I962" s="157"/>
      <c r="J962" s="157"/>
      <c r="K962" s="157"/>
      <c r="L962" s="157"/>
      <c r="M962" s="157"/>
      <c r="N962" s="157"/>
      <c r="O962" s="157"/>
      <c r="P962" s="157"/>
      <c r="Q962" s="157"/>
      <c r="R962" s="157"/>
      <c r="S962" s="157"/>
      <c r="T962" s="157"/>
      <c r="U962" s="157"/>
      <c r="V962" s="157"/>
      <c r="W962" s="157"/>
      <c r="X962" s="157"/>
      <c r="Y962" s="148"/>
      <c r="Z962" s="148"/>
      <c r="AA962" s="148"/>
      <c r="AB962" s="148"/>
      <c r="AC962" s="148"/>
      <c r="AD962" s="148"/>
      <c r="AE962" s="148"/>
      <c r="AF962" s="148"/>
      <c r="AG962" s="148" t="s">
        <v>164</v>
      </c>
      <c r="AH962" s="148">
        <v>0</v>
      </c>
      <c r="AI962" s="148"/>
      <c r="AJ962" s="148"/>
      <c r="AK962" s="148"/>
      <c r="AL962" s="148"/>
      <c r="AM962" s="148"/>
      <c r="AN962" s="148"/>
      <c r="AO962" s="148"/>
      <c r="AP962" s="148"/>
      <c r="AQ962" s="148"/>
      <c r="AR962" s="148"/>
      <c r="AS962" s="148"/>
      <c r="AT962" s="148"/>
      <c r="AU962" s="148"/>
      <c r="AV962" s="148"/>
      <c r="AW962" s="148"/>
      <c r="AX962" s="148"/>
      <c r="AY962" s="148"/>
      <c r="AZ962" s="148"/>
      <c r="BA962" s="148"/>
      <c r="BB962" s="148"/>
      <c r="BC962" s="148"/>
      <c r="BD962" s="148"/>
      <c r="BE962" s="148"/>
      <c r="BF962" s="148"/>
      <c r="BG962" s="148"/>
      <c r="BH962" s="148"/>
    </row>
    <row r="963" spans="1:60" outlineLevel="1" x14ac:dyDescent="0.2">
      <c r="A963" s="171">
        <v>118</v>
      </c>
      <c r="B963" s="172" t="s">
        <v>871</v>
      </c>
      <c r="C963" s="188" t="s">
        <v>872</v>
      </c>
      <c r="D963" s="173" t="s">
        <v>598</v>
      </c>
      <c r="E963" s="174">
        <v>1</v>
      </c>
      <c r="F963" s="175"/>
      <c r="G963" s="176">
        <f>ROUND(E963*F963,2)</f>
        <v>0</v>
      </c>
      <c r="H963" s="175"/>
      <c r="I963" s="176">
        <f>ROUND(E963*H963,2)</f>
        <v>0</v>
      </c>
      <c r="J963" s="175"/>
      <c r="K963" s="176">
        <f>ROUND(E963*J963,2)</f>
        <v>0</v>
      </c>
      <c r="L963" s="176">
        <v>21</v>
      </c>
      <c r="M963" s="176">
        <f>G963*(1+L963/100)</f>
        <v>0</v>
      </c>
      <c r="N963" s="176">
        <v>0</v>
      </c>
      <c r="O963" s="176">
        <f>ROUND(E963*N963,2)</f>
        <v>0</v>
      </c>
      <c r="P963" s="176">
        <v>0</v>
      </c>
      <c r="Q963" s="176">
        <f>ROUND(E963*P963,2)</f>
        <v>0</v>
      </c>
      <c r="R963" s="176"/>
      <c r="S963" s="176" t="s">
        <v>220</v>
      </c>
      <c r="T963" s="177" t="s">
        <v>232</v>
      </c>
      <c r="U963" s="157">
        <v>0</v>
      </c>
      <c r="V963" s="157">
        <f>ROUND(E963*U963,2)</f>
        <v>0</v>
      </c>
      <c r="W963" s="157"/>
      <c r="X963" s="157" t="s">
        <v>161</v>
      </c>
      <c r="Y963" s="148"/>
      <c r="Z963" s="148"/>
      <c r="AA963" s="148"/>
      <c r="AB963" s="148"/>
      <c r="AC963" s="148"/>
      <c r="AD963" s="148"/>
      <c r="AE963" s="148"/>
      <c r="AF963" s="148"/>
      <c r="AG963" s="148" t="s">
        <v>162</v>
      </c>
      <c r="AH963" s="148"/>
      <c r="AI963" s="148"/>
      <c r="AJ963" s="148"/>
      <c r="AK963" s="148"/>
      <c r="AL963" s="148"/>
      <c r="AM963" s="148"/>
      <c r="AN963" s="148"/>
      <c r="AO963" s="148"/>
      <c r="AP963" s="148"/>
      <c r="AQ963" s="148"/>
      <c r="AR963" s="148"/>
      <c r="AS963" s="148"/>
      <c r="AT963" s="148"/>
      <c r="AU963" s="148"/>
      <c r="AV963" s="148"/>
      <c r="AW963" s="148"/>
      <c r="AX963" s="148"/>
      <c r="AY963" s="148"/>
      <c r="AZ963" s="148"/>
      <c r="BA963" s="148"/>
      <c r="BB963" s="148"/>
      <c r="BC963" s="148"/>
      <c r="BD963" s="148"/>
      <c r="BE963" s="148"/>
      <c r="BF963" s="148"/>
      <c r="BG963" s="148"/>
      <c r="BH963" s="148"/>
    </row>
    <row r="964" spans="1:60" outlineLevel="1" x14ac:dyDescent="0.2">
      <c r="A964" s="155"/>
      <c r="B964" s="156"/>
      <c r="C964" s="189" t="s">
        <v>873</v>
      </c>
      <c r="D964" s="158"/>
      <c r="E964" s="159">
        <v>1</v>
      </c>
      <c r="F964" s="157"/>
      <c r="G964" s="157"/>
      <c r="H964" s="157"/>
      <c r="I964" s="157"/>
      <c r="J964" s="157"/>
      <c r="K964" s="157"/>
      <c r="L964" s="157"/>
      <c r="M964" s="157"/>
      <c r="N964" s="157"/>
      <c r="O964" s="157"/>
      <c r="P964" s="157"/>
      <c r="Q964" s="157"/>
      <c r="R964" s="157"/>
      <c r="S964" s="157"/>
      <c r="T964" s="157"/>
      <c r="U964" s="157"/>
      <c r="V964" s="157"/>
      <c r="W964" s="157"/>
      <c r="X964" s="157"/>
      <c r="Y964" s="148"/>
      <c r="Z964" s="148"/>
      <c r="AA964" s="148"/>
      <c r="AB964" s="148"/>
      <c r="AC964" s="148"/>
      <c r="AD964" s="148"/>
      <c r="AE964" s="148"/>
      <c r="AF964" s="148"/>
      <c r="AG964" s="148" t="s">
        <v>164</v>
      </c>
      <c r="AH964" s="148">
        <v>5</v>
      </c>
      <c r="AI964" s="148"/>
      <c r="AJ964" s="148"/>
      <c r="AK964" s="148"/>
      <c r="AL964" s="148"/>
      <c r="AM964" s="148"/>
      <c r="AN964" s="148"/>
      <c r="AO964" s="148"/>
      <c r="AP964" s="148"/>
      <c r="AQ964" s="148"/>
      <c r="AR964" s="148"/>
      <c r="AS964" s="148"/>
      <c r="AT964" s="148"/>
      <c r="AU964" s="148"/>
      <c r="AV964" s="148"/>
      <c r="AW964" s="148"/>
      <c r="AX964" s="148"/>
      <c r="AY964" s="148"/>
      <c r="AZ964" s="148"/>
      <c r="BA964" s="148"/>
      <c r="BB964" s="148"/>
      <c r="BC964" s="148"/>
      <c r="BD964" s="148"/>
      <c r="BE964" s="148"/>
      <c r="BF964" s="148"/>
      <c r="BG964" s="148"/>
      <c r="BH964" s="148"/>
    </row>
    <row r="965" spans="1:60" outlineLevel="1" x14ac:dyDescent="0.2">
      <c r="A965" s="171">
        <v>119</v>
      </c>
      <c r="B965" s="172" t="s">
        <v>874</v>
      </c>
      <c r="C965" s="188" t="s">
        <v>875</v>
      </c>
      <c r="D965" s="173" t="s">
        <v>158</v>
      </c>
      <c r="E965" s="174">
        <v>108.3732</v>
      </c>
      <c r="F965" s="175"/>
      <c r="G965" s="176">
        <f>ROUND(E965*F965,2)</f>
        <v>0</v>
      </c>
      <c r="H965" s="175"/>
      <c r="I965" s="176">
        <f>ROUND(E965*H965,2)</f>
        <v>0</v>
      </c>
      <c r="J965" s="175"/>
      <c r="K965" s="176">
        <f>ROUND(E965*J965,2)</f>
        <v>0</v>
      </c>
      <c r="L965" s="176">
        <v>21</v>
      </c>
      <c r="M965" s="176">
        <f>G965*(1+L965/100)</f>
        <v>0</v>
      </c>
      <c r="N965" s="176">
        <v>6.0109999999999997E-2</v>
      </c>
      <c r="O965" s="176">
        <f>ROUND(E965*N965,2)</f>
        <v>6.51</v>
      </c>
      <c r="P965" s="176">
        <v>0</v>
      </c>
      <c r="Q965" s="176">
        <f>ROUND(E965*P965,2)</f>
        <v>0</v>
      </c>
      <c r="R965" s="176"/>
      <c r="S965" s="176" t="s">
        <v>220</v>
      </c>
      <c r="T965" s="177" t="s">
        <v>232</v>
      </c>
      <c r="U965" s="157">
        <v>0</v>
      </c>
      <c r="V965" s="157">
        <f>ROUND(E965*U965,2)</f>
        <v>0</v>
      </c>
      <c r="W965" s="157"/>
      <c r="X965" s="157" t="s">
        <v>161</v>
      </c>
      <c r="Y965" s="148"/>
      <c r="Z965" s="148"/>
      <c r="AA965" s="148"/>
      <c r="AB965" s="148"/>
      <c r="AC965" s="148"/>
      <c r="AD965" s="148"/>
      <c r="AE965" s="148"/>
      <c r="AF965" s="148"/>
      <c r="AG965" s="148" t="s">
        <v>162</v>
      </c>
      <c r="AH965" s="148"/>
      <c r="AI965" s="148"/>
      <c r="AJ965" s="148"/>
      <c r="AK965" s="148"/>
      <c r="AL965" s="148"/>
      <c r="AM965" s="148"/>
      <c r="AN965" s="148"/>
      <c r="AO965" s="148"/>
      <c r="AP965" s="148"/>
      <c r="AQ965" s="148"/>
      <c r="AR965" s="148"/>
      <c r="AS965" s="148"/>
      <c r="AT965" s="148"/>
      <c r="AU965" s="148"/>
      <c r="AV965" s="148"/>
      <c r="AW965" s="148"/>
      <c r="AX965" s="148"/>
      <c r="AY965" s="148"/>
      <c r="AZ965" s="148"/>
      <c r="BA965" s="148"/>
      <c r="BB965" s="148"/>
      <c r="BC965" s="148"/>
      <c r="BD965" s="148"/>
      <c r="BE965" s="148"/>
      <c r="BF965" s="148"/>
      <c r="BG965" s="148"/>
      <c r="BH965" s="148"/>
    </row>
    <row r="966" spans="1:60" outlineLevel="1" x14ac:dyDescent="0.2">
      <c r="A966" s="155"/>
      <c r="B966" s="156"/>
      <c r="C966" s="253" t="s">
        <v>876</v>
      </c>
      <c r="D966" s="254"/>
      <c r="E966" s="254"/>
      <c r="F966" s="254"/>
      <c r="G966" s="254"/>
      <c r="H966" s="157"/>
      <c r="I966" s="157"/>
      <c r="J966" s="157"/>
      <c r="K966" s="157"/>
      <c r="L966" s="157"/>
      <c r="M966" s="157"/>
      <c r="N966" s="157"/>
      <c r="O966" s="157"/>
      <c r="P966" s="157"/>
      <c r="Q966" s="157"/>
      <c r="R966" s="157"/>
      <c r="S966" s="157"/>
      <c r="T966" s="157"/>
      <c r="U966" s="157"/>
      <c r="V966" s="157"/>
      <c r="W966" s="157"/>
      <c r="X966" s="157"/>
      <c r="Y966" s="148"/>
      <c r="Z966" s="148"/>
      <c r="AA966" s="148"/>
      <c r="AB966" s="148"/>
      <c r="AC966" s="148"/>
      <c r="AD966" s="148"/>
      <c r="AE966" s="148"/>
      <c r="AF966" s="148"/>
      <c r="AG966" s="148" t="s">
        <v>180</v>
      </c>
      <c r="AH966" s="148"/>
      <c r="AI966" s="148"/>
      <c r="AJ966" s="148"/>
      <c r="AK966" s="148"/>
      <c r="AL966" s="148"/>
      <c r="AM966" s="148"/>
      <c r="AN966" s="148"/>
      <c r="AO966" s="148"/>
      <c r="AP966" s="148"/>
      <c r="AQ966" s="148"/>
      <c r="AR966" s="148"/>
      <c r="AS966" s="148"/>
      <c r="AT966" s="148"/>
      <c r="AU966" s="148"/>
      <c r="AV966" s="148"/>
      <c r="AW966" s="148"/>
      <c r="AX966" s="148"/>
      <c r="AY966" s="148"/>
      <c r="AZ966" s="148"/>
      <c r="BA966" s="148"/>
      <c r="BB966" s="148"/>
      <c r="BC966" s="148"/>
      <c r="BD966" s="148"/>
      <c r="BE966" s="148"/>
      <c r="BF966" s="148"/>
      <c r="BG966" s="148"/>
      <c r="BH966" s="148"/>
    </row>
    <row r="967" spans="1:60" outlineLevel="1" x14ac:dyDescent="0.2">
      <c r="A967" s="155"/>
      <c r="B967" s="156"/>
      <c r="C967" s="257" t="s">
        <v>877</v>
      </c>
      <c r="D967" s="258"/>
      <c r="E967" s="258"/>
      <c r="F967" s="258"/>
      <c r="G967" s="258"/>
      <c r="H967" s="157"/>
      <c r="I967" s="157"/>
      <c r="J967" s="157"/>
      <c r="K967" s="157"/>
      <c r="L967" s="157"/>
      <c r="M967" s="157"/>
      <c r="N967" s="157"/>
      <c r="O967" s="157"/>
      <c r="P967" s="157"/>
      <c r="Q967" s="157"/>
      <c r="R967" s="157"/>
      <c r="S967" s="157"/>
      <c r="T967" s="157"/>
      <c r="U967" s="157"/>
      <c r="V967" s="157"/>
      <c r="W967" s="157"/>
      <c r="X967" s="157"/>
      <c r="Y967" s="148"/>
      <c r="Z967" s="148"/>
      <c r="AA967" s="148"/>
      <c r="AB967" s="148"/>
      <c r="AC967" s="148"/>
      <c r="AD967" s="148"/>
      <c r="AE967" s="148"/>
      <c r="AF967" s="148"/>
      <c r="AG967" s="148" t="s">
        <v>180</v>
      </c>
      <c r="AH967" s="148"/>
      <c r="AI967" s="148"/>
      <c r="AJ967" s="148"/>
      <c r="AK967" s="148"/>
      <c r="AL967" s="148"/>
      <c r="AM967" s="148"/>
      <c r="AN967" s="148"/>
      <c r="AO967" s="148"/>
      <c r="AP967" s="148"/>
      <c r="AQ967" s="148"/>
      <c r="AR967" s="148"/>
      <c r="AS967" s="148"/>
      <c r="AT967" s="148"/>
      <c r="AU967" s="148"/>
      <c r="AV967" s="148"/>
      <c r="AW967" s="148"/>
      <c r="AX967" s="148"/>
      <c r="AY967" s="148"/>
      <c r="AZ967" s="148"/>
      <c r="BA967" s="148"/>
      <c r="BB967" s="148"/>
      <c r="BC967" s="148"/>
      <c r="BD967" s="148"/>
      <c r="BE967" s="148"/>
      <c r="BF967" s="148"/>
      <c r="BG967" s="148"/>
      <c r="BH967" s="148"/>
    </row>
    <row r="968" spans="1:60" outlineLevel="1" x14ac:dyDescent="0.2">
      <c r="A968" s="155"/>
      <c r="B968" s="156"/>
      <c r="C968" s="189" t="s">
        <v>494</v>
      </c>
      <c r="D968" s="158"/>
      <c r="E968" s="159"/>
      <c r="F968" s="157"/>
      <c r="G968" s="157"/>
      <c r="H968" s="157"/>
      <c r="I968" s="157"/>
      <c r="J968" s="157"/>
      <c r="K968" s="157"/>
      <c r="L968" s="157"/>
      <c r="M968" s="157"/>
      <c r="N968" s="157"/>
      <c r="O968" s="157"/>
      <c r="P968" s="157"/>
      <c r="Q968" s="157"/>
      <c r="R968" s="157"/>
      <c r="S968" s="157"/>
      <c r="T968" s="157"/>
      <c r="U968" s="157"/>
      <c r="V968" s="157"/>
      <c r="W968" s="157"/>
      <c r="X968" s="157"/>
      <c r="Y968" s="148"/>
      <c r="Z968" s="148"/>
      <c r="AA968" s="148"/>
      <c r="AB968" s="148"/>
      <c r="AC968" s="148"/>
      <c r="AD968" s="148"/>
      <c r="AE968" s="148"/>
      <c r="AF968" s="148"/>
      <c r="AG968" s="148" t="s">
        <v>164</v>
      </c>
      <c r="AH968" s="148">
        <v>0</v>
      </c>
      <c r="AI968" s="148"/>
      <c r="AJ968" s="148"/>
      <c r="AK968" s="148"/>
      <c r="AL968" s="148"/>
      <c r="AM968" s="148"/>
      <c r="AN968" s="148"/>
      <c r="AO968" s="148"/>
      <c r="AP968" s="148"/>
      <c r="AQ968" s="148"/>
      <c r="AR968" s="148"/>
      <c r="AS968" s="148"/>
      <c r="AT968" s="148"/>
      <c r="AU968" s="148"/>
      <c r="AV968" s="148"/>
      <c r="AW968" s="148"/>
      <c r="AX968" s="148"/>
      <c r="AY968" s="148"/>
      <c r="AZ968" s="148"/>
      <c r="BA968" s="148"/>
      <c r="BB968" s="148"/>
      <c r="BC968" s="148"/>
      <c r="BD968" s="148"/>
      <c r="BE968" s="148"/>
      <c r="BF968" s="148"/>
      <c r="BG968" s="148"/>
      <c r="BH968" s="148"/>
    </row>
    <row r="969" spans="1:60" outlineLevel="1" x14ac:dyDescent="0.2">
      <c r="A969" s="155"/>
      <c r="B969" s="156"/>
      <c r="C969" s="189" t="s">
        <v>878</v>
      </c>
      <c r="D969" s="158"/>
      <c r="E969" s="159">
        <v>0.12</v>
      </c>
      <c r="F969" s="157"/>
      <c r="G969" s="157"/>
      <c r="H969" s="157"/>
      <c r="I969" s="157"/>
      <c r="J969" s="157"/>
      <c r="K969" s="157"/>
      <c r="L969" s="157"/>
      <c r="M969" s="157"/>
      <c r="N969" s="157"/>
      <c r="O969" s="157"/>
      <c r="P969" s="157"/>
      <c r="Q969" s="157"/>
      <c r="R969" s="157"/>
      <c r="S969" s="157"/>
      <c r="T969" s="157"/>
      <c r="U969" s="157"/>
      <c r="V969" s="157"/>
      <c r="W969" s="157"/>
      <c r="X969" s="157"/>
      <c r="Y969" s="148"/>
      <c r="Z969" s="148"/>
      <c r="AA969" s="148"/>
      <c r="AB969" s="148"/>
      <c r="AC969" s="148"/>
      <c r="AD969" s="148"/>
      <c r="AE969" s="148"/>
      <c r="AF969" s="148"/>
      <c r="AG969" s="148" t="s">
        <v>164</v>
      </c>
      <c r="AH969" s="148">
        <v>0</v>
      </c>
      <c r="AI969" s="148"/>
      <c r="AJ969" s="148"/>
      <c r="AK969" s="148"/>
      <c r="AL969" s="148"/>
      <c r="AM969" s="148"/>
      <c r="AN969" s="148"/>
      <c r="AO969" s="148"/>
      <c r="AP969" s="148"/>
      <c r="AQ969" s="148"/>
      <c r="AR969" s="148"/>
      <c r="AS969" s="148"/>
      <c r="AT969" s="148"/>
      <c r="AU969" s="148"/>
      <c r="AV969" s="148"/>
      <c r="AW969" s="148"/>
      <c r="AX969" s="148"/>
      <c r="AY969" s="148"/>
      <c r="AZ969" s="148"/>
      <c r="BA969" s="148"/>
      <c r="BB969" s="148"/>
      <c r="BC969" s="148"/>
      <c r="BD969" s="148"/>
      <c r="BE969" s="148"/>
      <c r="BF969" s="148"/>
      <c r="BG969" s="148"/>
      <c r="BH969" s="148"/>
    </row>
    <row r="970" spans="1:60" outlineLevel="1" x14ac:dyDescent="0.2">
      <c r="A970" s="155"/>
      <c r="B970" s="156"/>
      <c r="C970" s="189" t="s">
        <v>879</v>
      </c>
      <c r="D970" s="158"/>
      <c r="E970" s="159">
        <v>0.18</v>
      </c>
      <c r="F970" s="157"/>
      <c r="G970" s="157"/>
      <c r="H970" s="157"/>
      <c r="I970" s="157"/>
      <c r="J970" s="157"/>
      <c r="K970" s="157"/>
      <c r="L970" s="157"/>
      <c r="M970" s="157"/>
      <c r="N970" s="157"/>
      <c r="O970" s="157"/>
      <c r="P970" s="157"/>
      <c r="Q970" s="157"/>
      <c r="R970" s="157"/>
      <c r="S970" s="157"/>
      <c r="T970" s="157"/>
      <c r="U970" s="157"/>
      <c r="V970" s="157"/>
      <c r="W970" s="157"/>
      <c r="X970" s="157"/>
      <c r="Y970" s="148"/>
      <c r="Z970" s="148"/>
      <c r="AA970" s="148"/>
      <c r="AB970" s="148"/>
      <c r="AC970" s="148"/>
      <c r="AD970" s="148"/>
      <c r="AE970" s="148"/>
      <c r="AF970" s="148"/>
      <c r="AG970" s="148" t="s">
        <v>164</v>
      </c>
      <c r="AH970" s="148">
        <v>0</v>
      </c>
      <c r="AI970" s="148"/>
      <c r="AJ970" s="148"/>
      <c r="AK970" s="148"/>
      <c r="AL970" s="148"/>
      <c r="AM970" s="148"/>
      <c r="AN970" s="148"/>
      <c r="AO970" s="148"/>
      <c r="AP970" s="148"/>
      <c r="AQ970" s="148"/>
      <c r="AR970" s="148"/>
      <c r="AS970" s="148"/>
      <c r="AT970" s="148"/>
      <c r="AU970" s="148"/>
      <c r="AV970" s="148"/>
      <c r="AW970" s="148"/>
      <c r="AX970" s="148"/>
      <c r="AY970" s="148"/>
      <c r="AZ970" s="148"/>
      <c r="BA970" s="148"/>
      <c r="BB970" s="148"/>
      <c r="BC970" s="148"/>
      <c r="BD970" s="148"/>
      <c r="BE970" s="148"/>
      <c r="BF970" s="148"/>
      <c r="BG970" s="148"/>
      <c r="BH970" s="148"/>
    </row>
    <row r="971" spans="1:60" outlineLevel="1" x14ac:dyDescent="0.2">
      <c r="A971" s="155"/>
      <c r="B971" s="156"/>
      <c r="C971" s="189" t="s">
        <v>880</v>
      </c>
      <c r="D971" s="158"/>
      <c r="E971" s="159">
        <v>0.58499999999999996</v>
      </c>
      <c r="F971" s="157"/>
      <c r="G971" s="157"/>
      <c r="H971" s="157"/>
      <c r="I971" s="157"/>
      <c r="J971" s="157"/>
      <c r="K971" s="157"/>
      <c r="L971" s="157"/>
      <c r="M971" s="157"/>
      <c r="N971" s="157"/>
      <c r="O971" s="157"/>
      <c r="P971" s="157"/>
      <c r="Q971" s="157"/>
      <c r="R971" s="157"/>
      <c r="S971" s="157"/>
      <c r="T971" s="157"/>
      <c r="U971" s="157"/>
      <c r="V971" s="157"/>
      <c r="W971" s="157"/>
      <c r="X971" s="157"/>
      <c r="Y971" s="148"/>
      <c r="Z971" s="148"/>
      <c r="AA971" s="148"/>
      <c r="AB971" s="148"/>
      <c r="AC971" s="148"/>
      <c r="AD971" s="148"/>
      <c r="AE971" s="148"/>
      <c r="AF971" s="148"/>
      <c r="AG971" s="148" t="s">
        <v>164</v>
      </c>
      <c r="AH971" s="148">
        <v>0</v>
      </c>
      <c r="AI971" s="148"/>
      <c r="AJ971" s="148"/>
      <c r="AK971" s="148"/>
      <c r="AL971" s="148"/>
      <c r="AM971" s="148"/>
      <c r="AN971" s="148"/>
      <c r="AO971" s="148"/>
      <c r="AP971" s="148"/>
      <c r="AQ971" s="148"/>
      <c r="AR971" s="148"/>
      <c r="AS971" s="148"/>
      <c r="AT971" s="148"/>
      <c r="AU971" s="148"/>
      <c r="AV971" s="148"/>
      <c r="AW971" s="148"/>
      <c r="AX971" s="148"/>
      <c r="AY971" s="148"/>
      <c r="AZ971" s="148"/>
      <c r="BA971" s="148"/>
      <c r="BB971" s="148"/>
      <c r="BC971" s="148"/>
      <c r="BD971" s="148"/>
      <c r="BE971" s="148"/>
      <c r="BF971" s="148"/>
      <c r="BG971" s="148"/>
      <c r="BH971" s="148"/>
    </row>
    <row r="972" spans="1:60" outlineLevel="1" x14ac:dyDescent="0.2">
      <c r="A972" s="155"/>
      <c r="B972" s="156"/>
      <c r="C972" s="189" t="s">
        <v>881</v>
      </c>
      <c r="D972" s="158"/>
      <c r="E972" s="159">
        <v>1.155</v>
      </c>
      <c r="F972" s="157"/>
      <c r="G972" s="157"/>
      <c r="H972" s="157"/>
      <c r="I972" s="157"/>
      <c r="J972" s="157"/>
      <c r="K972" s="157"/>
      <c r="L972" s="157"/>
      <c r="M972" s="157"/>
      <c r="N972" s="157"/>
      <c r="O972" s="157"/>
      <c r="P972" s="157"/>
      <c r="Q972" s="157"/>
      <c r="R972" s="157"/>
      <c r="S972" s="157"/>
      <c r="T972" s="157"/>
      <c r="U972" s="157"/>
      <c r="V972" s="157"/>
      <c r="W972" s="157"/>
      <c r="X972" s="157"/>
      <c r="Y972" s="148"/>
      <c r="Z972" s="148"/>
      <c r="AA972" s="148"/>
      <c r="AB972" s="148"/>
      <c r="AC972" s="148"/>
      <c r="AD972" s="148"/>
      <c r="AE972" s="148"/>
      <c r="AF972" s="148"/>
      <c r="AG972" s="148" t="s">
        <v>164</v>
      </c>
      <c r="AH972" s="148">
        <v>0</v>
      </c>
      <c r="AI972" s="148"/>
      <c r="AJ972" s="148"/>
      <c r="AK972" s="148"/>
      <c r="AL972" s="148"/>
      <c r="AM972" s="148"/>
      <c r="AN972" s="148"/>
      <c r="AO972" s="148"/>
      <c r="AP972" s="148"/>
      <c r="AQ972" s="148"/>
      <c r="AR972" s="148"/>
      <c r="AS972" s="148"/>
      <c r="AT972" s="148"/>
      <c r="AU972" s="148"/>
      <c r="AV972" s="148"/>
      <c r="AW972" s="148"/>
      <c r="AX972" s="148"/>
      <c r="AY972" s="148"/>
      <c r="AZ972" s="148"/>
      <c r="BA972" s="148"/>
      <c r="BB972" s="148"/>
      <c r="BC972" s="148"/>
      <c r="BD972" s="148"/>
      <c r="BE972" s="148"/>
      <c r="BF972" s="148"/>
      <c r="BG972" s="148"/>
      <c r="BH972" s="148"/>
    </row>
    <row r="973" spans="1:60" outlineLevel="1" x14ac:dyDescent="0.2">
      <c r="A973" s="155"/>
      <c r="B973" s="156"/>
      <c r="C973" s="189" t="s">
        <v>882</v>
      </c>
      <c r="D973" s="158"/>
      <c r="E973" s="159">
        <v>0.6825</v>
      </c>
      <c r="F973" s="157"/>
      <c r="G973" s="157"/>
      <c r="H973" s="157"/>
      <c r="I973" s="157"/>
      <c r="J973" s="157"/>
      <c r="K973" s="157"/>
      <c r="L973" s="157"/>
      <c r="M973" s="157"/>
      <c r="N973" s="157"/>
      <c r="O973" s="157"/>
      <c r="P973" s="157"/>
      <c r="Q973" s="157"/>
      <c r="R973" s="157"/>
      <c r="S973" s="157"/>
      <c r="T973" s="157"/>
      <c r="U973" s="157"/>
      <c r="V973" s="157"/>
      <c r="W973" s="157"/>
      <c r="X973" s="157"/>
      <c r="Y973" s="148"/>
      <c r="Z973" s="148"/>
      <c r="AA973" s="148"/>
      <c r="AB973" s="148"/>
      <c r="AC973" s="148"/>
      <c r="AD973" s="148"/>
      <c r="AE973" s="148"/>
      <c r="AF973" s="148"/>
      <c r="AG973" s="148" t="s">
        <v>164</v>
      </c>
      <c r="AH973" s="148">
        <v>0</v>
      </c>
      <c r="AI973" s="148"/>
      <c r="AJ973" s="148"/>
      <c r="AK973" s="148"/>
      <c r="AL973" s="148"/>
      <c r="AM973" s="148"/>
      <c r="AN973" s="148"/>
      <c r="AO973" s="148"/>
      <c r="AP973" s="148"/>
      <c r="AQ973" s="148"/>
      <c r="AR973" s="148"/>
      <c r="AS973" s="148"/>
      <c r="AT973" s="148"/>
      <c r="AU973" s="148"/>
      <c r="AV973" s="148"/>
      <c r="AW973" s="148"/>
      <c r="AX973" s="148"/>
      <c r="AY973" s="148"/>
      <c r="AZ973" s="148"/>
      <c r="BA973" s="148"/>
      <c r="BB973" s="148"/>
      <c r="BC973" s="148"/>
      <c r="BD973" s="148"/>
      <c r="BE973" s="148"/>
      <c r="BF973" s="148"/>
      <c r="BG973" s="148"/>
      <c r="BH973" s="148"/>
    </row>
    <row r="974" spans="1:60" outlineLevel="1" x14ac:dyDescent="0.2">
      <c r="A974" s="155"/>
      <c r="B974" s="156"/>
      <c r="C974" s="189" t="s">
        <v>883</v>
      </c>
      <c r="D974" s="158"/>
      <c r="E974" s="159">
        <v>1.0349999999999999</v>
      </c>
      <c r="F974" s="157"/>
      <c r="G974" s="157"/>
      <c r="H974" s="157"/>
      <c r="I974" s="157"/>
      <c r="J974" s="157"/>
      <c r="K974" s="157"/>
      <c r="L974" s="157"/>
      <c r="M974" s="157"/>
      <c r="N974" s="157"/>
      <c r="O974" s="157"/>
      <c r="P974" s="157"/>
      <c r="Q974" s="157"/>
      <c r="R974" s="157"/>
      <c r="S974" s="157"/>
      <c r="T974" s="157"/>
      <c r="U974" s="157"/>
      <c r="V974" s="157"/>
      <c r="W974" s="157"/>
      <c r="X974" s="157"/>
      <c r="Y974" s="148"/>
      <c r="Z974" s="148"/>
      <c r="AA974" s="148"/>
      <c r="AB974" s="148"/>
      <c r="AC974" s="148"/>
      <c r="AD974" s="148"/>
      <c r="AE974" s="148"/>
      <c r="AF974" s="148"/>
      <c r="AG974" s="148" t="s">
        <v>164</v>
      </c>
      <c r="AH974" s="148">
        <v>0</v>
      </c>
      <c r="AI974" s="148"/>
      <c r="AJ974" s="148"/>
      <c r="AK974" s="148"/>
      <c r="AL974" s="148"/>
      <c r="AM974" s="148"/>
      <c r="AN974" s="148"/>
      <c r="AO974" s="148"/>
      <c r="AP974" s="148"/>
      <c r="AQ974" s="148"/>
      <c r="AR974" s="148"/>
      <c r="AS974" s="148"/>
      <c r="AT974" s="148"/>
      <c r="AU974" s="148"/>
      <c r="AV974" s="148"/>
      <c r="AW974" s="148"/>
      <c r="AX974" s="148"/>
      <c r="AY974" s="148"/>
      <c r="AZ974" s="148"/>
      <c r="BA974" s="148"/>
      <c r="BB974" s="148"/>
      <c r="BC974" s="148"/>
      <c r="BD974" s="148"/>
      <c r="BE974" s="148"/>
      <c r="BF974" s="148"/>
      <c r="BG974" s="148"/>
      <c r="BH974" s="148"/>
    </row>
    <row r="975" spans="1:60" outlineLevel="1" x14ac:dyDescent="0.2">
      <c r="A975" s="155"/>
      <c r="B975" s="156"/>
      <c r="C975" s="189" t="s">
        <v>884</v>
      </c>
      <c r="D975" s="158"/>
      <c r="E975" s="159">
        <v>0.25</v>
      </c>
      <c r="F975" s="157"/>
      <c r="G975" s="157"/>
      <c r="H975" s="157"/>
      <c r="I975" s="157"/>
      <c r="J975" s="157"/>
      <c r="K975" s="157"/>
      <c r="L975" s="157"/>
      <c r="M975" s="157"/>
      <c r="N975" s="157"/>
      <c r="O975" s="157"/>
      <c r="P975" s="157"/>
      <c r="Q975" s="157"/>
      <c r="R975" s="157"/>
      <c r="S975" s="157"/>
      <c r="T975" s="157"/>
      <c r="U975" s="157"/>
      <c r="V975" s="157"/>
      <c r="W975" s="157"/>
      <c r="X975" s="157"/>
      <c r="Y975" s="148"/>
      <c r="Z975" s="148"/>
      <c r="AA975" s="148"/>
      <c r="AB975" s="148"/>
      <c r="AC975" s="148"/>
      <c r="AD975" s="148"/>
      <c r="AE975" s="148"/>
      <c r="AF975" s="148"/>
      <c r="AG975" s="148" t="s">
        <v>164</v>
      </c>
      <c r="AH975" s="148">
        <v>0</v>
      </c>
      <c r="AI975" s="148"/>
      <c r="AJ975" s="148"/>
      <c r="AK975" s="148"/>
      <c r="AL975" s="148"/>
      <c r="AM975" s="148"/>
      <c r="AN975" s="148"/>
      <c r="AO975" s="148"/>
      <c r="AP975" s="148"/>
      <c r="AQ975" s="148"/>
      <c r="AR975" s="148"/>
      <c r="AS975" s="148"/>
      <c r="AT975" s="148"/>
      <c r="AU975" s="148"/>
      <c r="AV975" s="148"/>
      <c r="AW975" s="148"/>
      <c r="AX975" s="148"/>
      <c r="AY975" s="148"/>
      <c r="AZ975" s="148"/>
      <c r="BA975" s="148"/>
      <c r="BB975" s="148"/>
      <c r="BC975" s="148"/>
      <c r="BD975" s="148"/>
      <c r="BE975" s="148"/>
      <c r="BF975" s="148"/>
      <c r="BG975" s="148"/>
      <c r="BH975" s="148"/>
    </row>
    <row r="976" spans="1:60" outlineLevel="1" x14ac:dyDescent="0.2">
      <c r="A976" s="155"/>
      <c r="B976" s="156"/>
      <c r="C976" s="189" t="s">
        <v>885</v>
      </c>
      <c r="D976" s="158"/>
      <c r="E976" s="159">
        <v>7.59</v>
      </c>
      <c r="F976" s="157"/>
      <c r="G976" s="157"/>
      <c r="H976" s="157"/>
      <c r="I976" s="157"/>
      <c r="J976" s="157"/>
      <c r="K976" s="157"/>
      <c r="L976" s="157"/>
      <c r="M976" s="157"/>
      <c r="N976" s="157"/>
      <c r="O976" s="157"/>
      <c r="P976" s="157"/>
      <c r="Q976" s="157"/>
      <c r="R976" s="157"/>
      <c r="S976" s="157"/>
      <c r="T976" s="157"/>
      <c r="U976" s="157"/>
      <c r="V976" s="157"/>
      <c r="W976" s="157"/>
      <c r="X976" s="157"/>
      <c r="Y976" s="148"/>
      <c r="Z976" s="148"/>
      <c r="AA976" s="148"/>
      <c r="AB976" s="148"/>
      <c r="AC976" s="148"/>
      <c r="AD976" s="148"/>
      <c r="AE976" s="148"/>
      <c r="AF976" s="148"/>
      <c r="AG976" s="148" t="s">
        <v>164</v>
      </c>
      <c r="AH976" s="148">
        <v>0</v>
      </c>
      <c r="AI976" s="148"/>
      <c r="AJ976" s="148"/>
      <c r="AK976" s="148"/>
      <c r="AL976" s="148"/>
      <c r="AM976" s="148"/>
      <c r="AN976" s="148"/>
      <c r="AO976" s="148"/>
      <c r="AP976" s="148"/>
      <c r="AQ976" s="148"/>
      <c r="AR976" s="148"/>
      <c r="AS976" s="148"/>
      <c r="AT976" s="148"/>
      <c r="AU976" s="148"/>
      <c r="AV976" s="148"/>
      <c r="AW976" s="148"/>
      <c r="AX976" s="148"/>
      <c r="AY976" s="148"/>
      <c r="AZ976" s="148"/>
      <c r="BA976" s="148"/>
      <c r="BB976" s="148"/>
      <c r="BC976" s="148"/>
      <c r="BD976" s="148"/>
      <c r="BE976" s="148"/>
      <c r="BF976" s="148"/>
      <c r="BG976" s="148"/>
      <c r="BH976" s="148"/>
    </row>
    <row r="977" spans="1:60" outlineLevel="1" x14ac:dyDescent="0.2">
      <c r="A977" s="155"/>
      <c r="B977" s="156"/>
      <c r="C977" s="189" t="s">
        <v>886</v>
      </c>
      <c r="D977" s="158"/>
      <c r="E977" s="159">
        <v>4.641</v>
      </c>
      <c r="F977" s="157"/>
      <c r="G977" s="157"/>
      <c r="H977" s="157"/>
      <c r="I977" s="157"/>
      <c r="J977" s="157"/>
      <c r="K977" s="157"/>
      <c r="L977" s="157"/>
      <c r="M977" s="157"/>
      <c r="N977" s="157"/>
      <c r="O977" s="157"/>
      <c r="P977" s="157"/>
      <c r="Q977" s="157"/>
      <c r="R977" s="157"/>
      <c r="S977" s="157"/>
      <c r="T977" s="157"/>
      <c r="U977" s="157"/>
      <c r="V977" s="157"/>
      <c r="W977" s="157"/>
      <c r="X977" s="157"/>
      <c r="Y977" s="148"/>
      <c r="Z977" s="148"/>
      <c r="AA977" s="148"/>
      <c r="AB977" s="148"/>
      <c r="AC977" s="148"/>
      <c r="AD977" s="148"/>
      <c r="AE977" s="148"/>
      <c r="AF977" s="148"/>
      <c r="AG977" s="148" t="s">
        <v>164</v>
      </c>
      <c r="AH977" s="148">
        <v>0</v>
      </c>
      <c r="AI977" s="148"/>
      <c r="AJ977" s="148"/>
      <c r="AK977" s="148"/>
      <c r="AL977" s="148"/>
      <c r="AM977" s="148"/>
      <c r="AN977" s="148"/>
      <c r="AO977" s="148"/>
      <c r="AP977" s="148"/>
      <c r="AQ977" s="148"/>
      <c r="AR977" s="148"/>
      <c r="AS977" s="148"/>
      <c r="AT977" s="148"/>
      <c r="AU977" s="148"/>
      <c r="AV977" s="148"/>
      <c r="AW977" s="148"/>
      <c r="AX977" s="148"/>
      <c r="AY977" s="148"/>
      <c r="AZ977" s="148"/>
      <c r="BA977" s="148"/>
      <c r="BB977" s="148"/>
      <c r="BC977" s="148"/>
      <c r="BD977" s="148"/>
      <c r="BE977" s="148"/>
      <c r="BF977" s="148"/>
      <c r="BG977" s="148"/>
      <c r="BH977" s="148"/>
    </row>
    <row r="978" spans="1:60" outlineLevel="1" x14ac:dyDescent="0.2">
      <c r="A978" s="155"/>
      <c r="B978" s="156"/>
      <c r="C978" s="189" t="s">
        <v>887</v>
      </c>
      <c r="D978" s="158"/>
      <c r="E978" s="159">
        <v>1.7124999999999999</v>
      </c>
      <c r="F978" s="157"/>
      <c r="G978" s="157"/>
      <c r="H978" s="157"/>
      <c r="I978" s="157"/>
      <c r="J978" s="157"/>
      <c r="K978" s="157"/>
      <c r="L978" s="157"/>
      <c r="M978" s="157"/>
      <c r="N978" s="157"/>
      <c r="O978" s="157"/>
      <c r="P978" s="157"/>
      <c r="Q978" s="157"/>
      <c r="R978" s="157"/>
      <c r="S978" s="157"/>
      <c r="T978" s="157"/>
      <c r="U978" s="157"/>
      <c r="V978" s="157"/>
      <c r="W978" s="157"/>
      <c r="X978" s="157"/>
      <c r="Y978" s="148"/>
      <c r="Z978" s="148"/>
      <c r="AA978" s="148"/>
      <c r="AB978" s="148"/>
      <c r="AC978" s="148"/>
      <c r="AD978" s="148"/>
      <c r="AE978" s="148"/>
      <c r="AF978" s="148"/>
      <c r="AG978" s="148" t="s">
        <v>164</v>
      </c>
      <c r="AH978" s="148">
        <v>0</v>
      </c>
      <c r="AI978" s="148"/>
      <c r="AJ978" s="148"/>
      <c r="AK978" s="148"/>
      <c r="AL978" s="148"/>
      <c r="AM978" s="148"/>
      <c r="AN978" s="148"/>
      <c r="AO978" s="148"/>
      <c r="AP978" s="148"/>
      <c r="AQ978" s="148"/>
      <c r="AR978" s="148"/>
      <c r="AS978" s="148"/>
      <c r="AT978" s="148"/>
      <c r="AU978" s="148"/>
      <c r="AV978" s="148"/>
      <c r="AW978" s="148"/>
      <c r="AX978" s="148"/>
      <c r="AY978" s="148"/>
      <c r="AZ978" s="148"/>
      <c r="BA978" s="148"/>
      <c r="BB978" s="148"/>
      <c r="BC978" s="148"/>
      <c r="BD978" s="148"/>
      <c r="BE978" s="148"/>
      <c r="BF978" s="148"/>
      <c r="BG978" s="148"/>
      <c r="BH978" s="148"/>
    </row>
    <row r="979" spans="1:60" outlineLevel="1" x14ac:dyDescent="0.2">
      <c r="A979" s="155"/>
      <c r="B979" s="156"/>
      <c r="C979" s="189" t="s">
        <v>888</v>
      </c>
      <c r="D979" s="158"/>
      <c r="E979" s="159">
        <v>0.8</v>
      </c>
      <c r="F979" s="157"/>
      <c r="G979" s="157"/>
      <c r="H979" s="157"/>
      <c r="I979" s="157"/>
      <c r="J979" s="157"/>
      <c r="K979" s="157"/>
      <c r="L979" s="157"/>
      <c r="M979" s="157"/>
      <c r="N979" s="157"/>
      <c r="O979" s="157"/>
      <c r="P979" s="157"/>
      <c r="Q979" s="157"/>
      <c r="R979" s="157"/>
      <c r="S979" s="157"/>
      <c r="T979" s="157"/>
      <c r="U979" s="157"/>
      <c r="V979" s="157"/>
      <c r="W979" s="157"/>
      <c r="X979" s="157"/>
      <c r="Y979" s="148"/>
      <c r="Z979" s="148"/>
      <c r="AA979" s="148"/>
      <c r="AB979" s="148"/>
      <c r="AC979" s="148"/>
      <c r="AD979" s="148"/>
      <c r="AE979" s="148"/>
      <c r="AF979" s="148"/>
      <c r="AG979" s="148" t="s">
        <v>164</v>
      </c>
      <c r="AH979" s="148">
        <v>0</v>
      </c>
      <c r="AI979" s="148"/>
      <c r="AJ979" s="148"/>
      <c r="AK979" s="148"/>
      <c r="AL979" s="148"/>
      <c r="AM979" s="148"/>
      <c r="AN979" s="148"/>
      <c r="AO979" s="148"/>
      <c r="AP979" s="148"/>
      <c r="AQ979" s="148"/>
      <c r="AR979" s="148"/>
      <c r="AS979" s="148"/>
      <c r="AT979" s="148"/>
      <c r="AU979" s="148"/>
      <c r="AV979" s="148"/>
      <c r="AW979" s="148"/>
      <c r="AX979" s="148"/>
      <c r="AY979" s="148"/>
      <c r="AZ979" s="148"/>
      <c r="BA979" s="148"/>
      <c r="BB979" s="148"/>
      <c r="BC979" s="148"/>
      <c r="BD979" s="148"/>
      <c r="BE979" s="148"/>
      <c r="BF979" s="148"/>
      <c r="BG979" s="148"/>
      <c r="BH979" s="148"/>
    </row>
    <row r="980" spans="1:60" outlineLevel="1" x14ac:dyDescent="0.2">
      <c r="A980" s="155"/>
      <c r="B980" s="156"/>
      <c r="C980" s="189" t="s">
        <v>889</v>
      </c>
      <c r="D980" s="158"/>
      <c r="E980" s="159">
        <v>1.0349999999999999</v>
      </c>
      <c r="F980" s="157"/>
      <c r="G980" s="157"/>
      <c r="H980" s="157"/>
      <c r="I980" s="157"/>
      <c r="J980" s="157"/>
      <c r="K980" s="157"/>
      <c r="L980" s="157"/>
      <c r="M980" s="157"/>
      <c r="N980" s="157"/>
      <c r="O980" s="157"/>
      <c r="P980" s="157"/>
      <c r="Q980" s="157"/>
      <c r="R980" s="157"/>
      <c r="S980" s="157"/>
      <c r="T980" s="157"/>
      <c r="U980" s="157"/>
      <c r="V980" s="157"/>
      <c r="W980" s="157"/>
      <c r="X980" s="157"/>
      <c r="Y980" s="148"/>
      <c r="Z980" s="148"/>
      <c r="AA980" s="148"/>
      <c r="AB980" s="148"/>
      <c r="AC980" s="148"/>
      <c r="AD980" s="148"/>
      <c r="AE980" s="148"/>
      <c r="AF980" s="148"/>
      <c r="AG980" s="148" t="s">
        <v>164</v>
      </c>
      <c r="AH980" s="148">
        <v>0</v>
      </c>
      <c r="AI980" s="148"/>
      <c r="AJ980" s="148"/>
      <c r="AK980" s="148"/>
      <c r="AL980" s="148"/>
      <c r="AM980" s="148"/>
      <c r="AN980" s="148"/>
      <c r="AO980" s="148"/>
      <c r="AP980" s="148"/>
      <c r="AQ980" s="148"/>
      <c r="AR980" s="148"/>
      <c r="AS980" s="148"/>
      <c r="AT980" s="148"/>
      <c r="AU980" s="148"/>
      <c r="AV980" s="148"/>
      <c r="AW980" s="148"/>
      <c r="AX980" s="148"/>
      <c r="AY980" s="148"/>
      <c r="AZ980" s="148"/>
      <c r="BA980" s="148"/>
      <c r="BB980" s="148"/>
      <c r="BC980" s="148"/>
      <c r="BD980" s="148"/>
      <c r="BE980" s="148"/>
      <c r="BF980" s="148"/>
      <c r="BG980" s="148"/>
      <c r="BH980" s="148"/>
    </row>
    <row r="981" spans="1:60" outlineLevel="1" x14ac:dyDescent="0.2">
      <c r="A981" s="155"/>
      <c r="B981" s="156"/>
      <c r="C981" s="189" t="s">
        <v>890</v>
      </c>
      <c r="D981" s="158"/>
      <c r="E981" s="159">
        <v>3.84</v>
      </c>
      <c r="F981" s="157"/>
      <c r="G981" s="157"/>
      <c r="H981" s="157"/>
      <c r="I981" s="157"/>
      <c r="J981" s="157"/>
      <c r="K981" s="157"/>
      <c r="L981" s="157"/>
      <c r="M981" s="157"/>
      <c r="N981" s="157"/>
      <c r="O981" s="157"/>
      <c r="P981" s="157"/>
      <c r="Q981" s="157"/>
      <c r="R981" s="157"/>
      <c r="S981" s="157"/>
      <c r="T981" s="157"/>
      <c r="U981" s="157"/>
      <c r="V981" s="157"/>
      <c r="W981" s="157"/>
      <c r="X981" s="157"/>
      <c r="Y981" s="148"/>
      <c r="Z981" s="148"/>
      <c r="AA981" s="148"/>
      <c r="AB981" s="148"/>
      <c r="AC981" s="148"/>
      <c r="AD981" s="148"/>
      <c r="AE981" s="148"/>
      <c r="AF981" s="148"/>
      <c r="AG981" s="148" t="s">
        <v>164</v>
      </c>
      <c r="AH981" s="148">
        <v>0</v>
      </c>
      <c r="AI981" s="148"/>
      <c r="AJ981" s="148"/>
      <c r="AK981" s="148"/>
      <c r="AL981" s="148"/>
      <c r="AM981" s="148"/>
      <c r="AN981" s="148"/>
      <c r="AO981" s="148"/>
      <c r="AP981" s="148"/>
      <c r="AQ981" s="148"/>
      <c r="AR981" s="148"/>
      <c r="AS981" s="148"/>
      <c r="AT981" s="148"/>
      <c r="AU981" s="148"/>
      <c r="AV981" s="148"/>
      <c r="AW981" s="148"/>
      <c r="AX981" s="148"/>
      <c r="AY981" s="148"/>
      <c r="AZ981" s="148"/>
      <c r="BA981" s="148"/>
      <c r="BB981" s="148"/>
      <c r="BC981" s="148"/>
      <c r="BD981" s="148"/>
      <c r="BE981" s="148"/>
      <c r="BF981" s="148"/>
      <c r="BG981" s="148"/>
      <c r="BH981" s="148"/>
    </row>
    <row r="982" spans="1:60" outlineLevel="1" x14ac:dyDescent="0.2">
      <c r="A982" s="155"/>
      <c r="B982" s="156"/>
      <c r="C982" s="189" t="s">
        <v>891</v>
      </c>
      <c r="D982" s="158"/>
      <c r="E982" s="159">
        <v>4</v>
      </c>
      <c r="F982" s="157"/>
      <c r="G982" s="157"/>
      <c r="H982" s="157"/>
      <c r="I982" s="157"/>
      <c r="J982" s="157"/>
      <c r="K982" s="157"/>
      <c r="L982" s="157"/>
      <c r="M982" s="157"/>
      <c r="N982" s="157"/>
      <c r="O982" s="157"/>
      <c r="P982" s="157"/>
      <c r="Q982" s="157"/>
      <c r="R982" s="157"/>
      <c r="S982" s="157"/>
      <c r="T982" s="157"/>
      <c r="U982" s="157"/>
      <c r="V982" s="157"/>
      <c r="W982" s="157"/>
      <c r="X982" s="157"/>
      <c r="Y982" s="148"/>
      <c r="Z982" s="148"/>
      <c r="AA982" s="148"/>
      <c r="AB982" s="148"/>
      <c r="AC982" s="148"/>
      <c r="AD982" s="148"/>
      <c r="AE982" s="148"/>
      <c r="AF982" s="148"/>
      <c r="AG982" s="148" t="s">
        <v>164</v>
      </c>
      <c r="AH982" s="148">
        <v>0</v>
      </c>
      <c r="AI982" s="148"/>
      <c r="AJ982" s="148"/>
      <c r="AK982" s="148"/>
      <c r="AL982" s="148"/>
      <c r="AM982" s="148"/>
      <c r="AN982" s="148"/>
      <c r="AO982" s="148"/>
      <c r="AP982" s="148"/>
      <c r="AQ982" s="148"/>
      <c r="AR982" s="148"/>
      <c r="AS982" s="148"/>
      <c r="AT982" s="148"/>
      <c r="AU982" s="148"/>
      <c r="AV982" s="148"/>
      <c r="AW982" s="148"/>
      <c r="AX982" s="148"/>
      <c r="AY982" s="148"/>
      <c r="AZ982" s="148"/>
      <c r="BA982" s="148"/>
      <c r="BB982" s="148"/>
      <c r="BC982" s="148"/>
      <c r="BD982" s="148"/>
      <c r="BE982" s="148"/>
      <c r="BF982" s="148"/>
      <c r="BG982" s="148"/>
      <c r="BH982" s="148"/>
    </row>
    <row r="983" spans="1:60" outlineLevel="1" x14ac:dyDescent="0.2">
      <c r="A983" s="155"/>
      <c r="B983" s="156"/>
      <c r="C983" s="189" t="s">
        <v>892</v>
      </c>
      <c r="D983" s="158"/>
      <c r="E983" s="159">
        <v>0.60499999999999998</v>
      </c>
      <c r="F983" s="157"/>
      <c r="G983" s="157"/>
      <c r="H983" s="157"/>
      <c r="I983" s="157"/>
      <c r="J983" s="157"/>
      <c r="K983" s="157"/>
      <c r="L983" s="157"/>
      <c r="M983" s="157"/>
      <c r="N983" s="157"/>
      <c r="O983" s="157"/>
      <c r="P983" s="157"/>
      <c r="Q983" s="157"/>
      <c r="R983" s="157"/>
      <c r="S983" s="157"/>
      <c r="T983" s="157"/>
      <c r="U983" s="157"/>
      <c r="V983" s="157"/>
      <c r="W983" s="157"/>
      <c r="X983" s="157"/>
      <c r="Y983" s="148"/>
      <c r="Z983" s="148"/>
      <c r="AA983" s="148"/>
      <c r="AB983" s="148"/>
      <c r="AC983" s="148"/>
      <c r="AD983" s="148"/>
      <c r="AE983" s="148"/>
      <c r="AF983" s="148"/>
      <c r="AG983" s="148" t="s">
        <v>164</v>
      </c>
      <c r="AH983" s="148">
        <v>0</v>
      </c>
      <c r="AI983" s="148"/>
      <c r="AJ983" s="148"/>
      <c r="AK983" s="148"/>
      <c r="AL983" s="148"/>
      <c r="AM983" s="148"/>
      <c r="AN983" s="148"/>
      <c r="AO983" s="148"/>
      <c r="AP983" s="148"/>
      <c r="AQ983" s="148"/>
      <c r="AR983" s="148"/>
      <c r="AS983" s="148"/>
      <c r="AT983" s="148"/>
      <c r="AU983" s="148"/>
      <c r="AV983" s="148"/>
      <c r="AW983" s="148"/>
      <c r="AX983" s="148"/>
      <c r="AY983" s="148"/>
      <c r="AZ983" s="148"/>
      <c r="BA983" s="148"/>
      <c r="BB983" s="148"/>
      <c r="BC983" s="148"/>
      <c r="BD983" s="148"/>
      <c r="BE983" s="148"/>
      <c r="BF983" s="148"/>
      <c r="BG983" s="148"/>
      <c r="BH983" s="148"/>
    </row>
    <row r="984" spans="1:60" outlineLevel="1" x14ac:dyDescent="0.2">
      <c r="A984" s="155"/>
      <c r="B984" s="156"/>
      <c r="C984" s="189" t="s">
        <v>893</v>
      </c>
      <c r="D984" s="158"/>
      <c r="E984" s="159">
        <v>1.6</v>
      </c>
      <c r="F984" s="157"/>
      <c r="G984" s="157"/>
      <c r="H984" s="157"/>
      <c r="I984" s="157"/>
      <c r="J984" s="157"/>
      <c r="K984" s="157"/>
      <c r="L984" s="157"/>
      <c r="M984" s="157"/>
      <c r="N984" s="157"/>
      <c r="O984" s="157"/>
      <c r="P984" s="157"/>
      <c r="Q984" s="157"/>
      <c r="R984" s="157"/>
      <c r="S984" s="157"/>
      <c r="T984" s="157"/>
      <c r="U984" s="157"/>
      <c r="V984" s="157"/>
      <c r="W984" s="157"/>
      <c r="X984" s="157"/>
      <c r="Y984" s="148"/>
      <c r="Z984" s="148"/>
      <c r="AA984" s="148"/>
      <c r="AB984" s="148"/>
      <c r="AC984" s="148"/>
      <c r="AD984" s="148"/>
      <c r="AE984" s="148"/>
      <c r="AF984" s="148"/>
      <c r="AG984" s="148" t="s">
        <v>164</v>
      </c>
      <c r="AH984" s="148">
        <v>0</v>
      </c>
      <c r="AI984" s="148"/>
      <c r="AJ984" s="148"/>
      <c r="AK984" s="148"/>
      <c r="AL984" s="148"/>
      <c r="AM984" s="148"/>
      <c r="AN984" s="148"/>
      <c r="AO984" s="148"/>
      <c r="AP984" s="148"/>
      <c r="AQ984" s="148"/>
      <c r="AR984" s="148"/>
      <c r="AS984" s="148"/>
      <c r="AT984" s="148"/>
      <c r="AU984" s="148"/>
      <c r="AV984" s="148"/>
      <c r="AW984" s="148"/>
      <c r="AX984" s="148"/>
      <c r="AY984" s="148"/>
      <c r="AZ984" s="148"/>
      <c r="BA984" s="148"/>
      <c r="BB984" s="148"/>
      <c r="BC984" s="148"/>
      <c r="BD984" s="148"/>
      <c r="BE984" s="148"/>
      <c r="BF984" s="148"/>
      <c r="BG984" s="148"/>
      <c r="BH984" s="148"/>
    </row>
    <row r="985" spans="1:60" outlineLevel="1" x14ac:dyDescent="0.2">
      <c r="A985" s="155"/>
      <c r="B985" s="156"/>
      <c r="C985" s="189" t="s">
        <v>894</v>
      </c>
      <c r="D985" s="158"/>
      <c r="E985" s="159">
        <v>1.032</v>
      </c>
      <c r="F985" s="157"/>
      <c r="G985" s="157"/>
      <c r="H985" s="157"/>
      <c r="I985" s="157"/>
      <c r="J985" s="157"/>
      <c r="K985" s="157"/>
      <c r="L985" s="157"/>
      <c r="M985" s="157"/>
      <c r="N985" s="157"/>
      <c r="O985" s="157"/>
      <c r="P985" s="157"/>
      <c r="Q985" s="157"/>
      <c r="R985" s="157"/>
      <c r="S985" s="157"/>
      <c r="T985" s="157"/>
      <c r="U985" s="157"/>
      <c r="V985" s="157"/>
      <c r="W985" s="157"/>
      <c r="X985" s="157"/>
      <c r="Y985" s="148"/>
      <c r="Z985" s="148"/>
      <c r="AA985" s="148"/>
      <c r="AB985" s="148"/>
      <c r="AC985" s="148"/>
      <c r="AD985" s="148"/>
      <c r="AE985" s="148"/>
      <c r="AF985" s="148"/>
      <c r="AG985" s="148" t="s">
        <v>164</v>
      </c>
      <c r="AH985" s="148">
        <v>0</v>
      </c>
      <c r="AI985" s="148"/>
      <c r="AJ985" s="148"/>
      <c r="AK985" s="148"/>
      <c r="AL985" s="148"/>
      <c r="AM985" s="148"/>
      <c r="AN985" s="148"/>
      <c r="AO985" s="148"/>
      <c r="AP985" s="148"/>
      <c r="AQ985" s="148"/>
      <c r="AR985" s="148"/>
      <c r="AS985" s="148"/>
      <c r="AT985" s="148"/>
      <c r="AU985" s="148"/>
      <c r="AV985" s="148"/>
      <c r="AW985" s="148"/>
      <c r="AX985" s="148"/>
      <c r="AY985" s="148"/>
      <c r="AZ985" s="148"/>
      <c r="BA985" s="148"/>
      <c r="BB985" s="148"/>
      <c r="BC985" s="148"/>
      <c r="BD985" s="148"/>
      <c r="BE985" s="148"/>
      <c r="BF985" s="148"/>
      <c r="BG985" s="148"/>
      <c r="BH985" s="148"/>
    </row>
    <row r="986" spans="1:60" outlineLevel="1" x14ac:dyDescent="0.2">
      <c r="A986" s="155"/>
      <c r="B986" s="156"/>
      <c r="C986" s="189" t="s">
        <v>895</v>
      </c>
      <c r="D986" s="158"/>
      <c r="E986" s="159">
        <v>0.38500000000000001</v>
      </c>
      <c r="F986" s="157"/>
      <c r="G986" s="157"/>
      <c r="H986" s="157"/>
      <c r="I986" s="157"/>
      <c r="J986" s="157"/>
      <c r="K986" s="157"/>
      <c r="L986" s="157"/>
      <c r="M986" s="157"/>
      <c r="N986" s="157"/>
      <c r="O986" s="157"/>
      <c r="P986" s="157"/>
      <c r="Q986" s="157"/>
      <c r="R986" s="157"/>
      <c r="S986" s="157"/>
      <c r="T986" s="157"/>
      <c r="U986" s="157"/>
      <c r="V986" s="157"/>
      <c r="W986" s="157"/>
      <c r="X986" s="157"/>
      <c r="Y986" s="148"/>
      <c r="Z986" s="148"/>
      <c r="AA986" s="148"/>
      <c r="AB986" s="148"/>
      <c r="AC986" s="148"/>
      <c r="AD986" s="148"/>
      <c r="AE986" s="148"/>
      <c r="AF986" s="148"/>
      <c r="AG986" s="148" t="s">
        <v>164</v>
      </c>
      <c r="AH986" s="148">
        <v>0</v>
      </c>
      <c r="AI986" s="148"/>
      <c r="AJ986" s="148"/>
      <c r="AK986" s="148"/>
      <c r="AL986" s="148"/>
      <c r="AM986" s="148"/>
      <c r="AN986" s="148"/>
      <c r="AO986" s="148"/>
      <c r="AP986" s="148"/>
      <c r="AQ986" s="148"/>
      <c r="AR986" s="148"/>
      <c r="AS986" s="148"/>
      <c r="AT986" s="148"/>
      <c r="AU986" s="148"/>
      <c r="AV986" s="148"/>
      <c r="AW986" s="148"/>
      <c r="AX986" s="148"/>
      <c r="AY986" s="148"/>
      <c r="AZ986" s="148"/>
      <c r="BA986" s="148"/>
      <c r="BB986" s="148"/>
      <c r="BC986" s="148"/>
      <c r="BD986" s="148"/>
      <c r="BE986" s="148"/>
      <c r="BF986" s="148"/>
      <c r="BG986" s="148"/>
      <c r="BH986" s="148"/>
    </row>
    <row r="987" spans="1:60" outlineLevel="1" x14ac:dyDescent="0.2">
      <c r="A987" s="155"/>
      <c r="B987" s="156"/>
      <c r="C987" s="189" t="s">
        <v>896</v>
      </c>
      <c r="D987" s="158"/>
      <c r="E987" s="159">
        <v>10.26</v>
      </c>
      <c r="F987" s="157"/>
      <c r="G987" s="157"/>
      <c r="H987" s="157"/>
      <c r="I987" s="157"/>
      <c r="J987" s="157"/>
      <c r="K987" s="157"/>
      <c r="L987" s="157"/>
      <c r="M987" s="157"/>
      <c r="N987" s="157"/>
      <c r="O987" s="157"/>
      <c r="P987" s="157"/>
      <c r="Q987" s="157"/>
      <c r="R987" s="157"/>
      <c r="S987" s="157"/>
      <c r="T987" s="157"/>
      <c r="U987" s="157"/>
      <c r="V987" s="157"/>
      <c r="W987" s="157"/>
      <c r="X987" s="157"/>
      <c r="Y987" s="148"/>
      <c r="Z987" s="148"/>
      <c r="AA987" s="148"/>
      <c r="AB987" s="148"/>
      <c r="AC987" s="148"/>
      <c r="AD987" s="148"/>
      <c r="AE987" s="148"/>
      <c r="AF987" s="148"/>
      <c r="AG987" s="148" t="s">
        <v>164</v>
      </c>
      <c r="AH987" s="148">
        <v>0</v>
      </c>
      <c r="AI987" s="148"/>
      <c r="AJ987" s="148"/>
      <c r="AK987" s="148"/>
      <c r="AL987" s="148"/>
      <c r="AM987" s="148"/>
      <c r="AN987" s="148"/>
      <c r="AO987" s="148"/>
      <c r="AP987" s="148"/>
      <c r="AQ987" s="148"/>
      <c r="AR987" s="148"/>
      <c r="AS987" s="148"/>
      <c r="AT987" s="148"/>
      <c r="AU987" s="148"/>
      <c r="AV987" s="148"/>
      <c r="AW987" s="148"/>
      <c r="AX987" s="148"/>
      <c r="AY987" s="148"/>
      <c r="AZ987" s="148"/>
      <c r="BA987" s="148"/>
      <c r="BB987" s="148"/>
      <c r="BC987" s="148"/>
      <c r="BD987" s="148"/>
      <c r="BE987" s="148"/>
      <c r="BF987" s="148"/>
      <c r="BG987" s="148"/>
      <c r="BH987" s="148"/>
    </row>
    <row r="988" spans="1:60" outlineLevel="1" x14ac:dyDescent="0.2">
      <c r="A988" s="155"/>
      <c r="B988" s="156"/>
      <c r="C988" s="189" t="s">
        <v>897</v>
      </c>
      <c r="D988" s="158"/>
      <c r="E988" s="159">
        <v>2.7</v>
      </c>
      <c r="F988" s="157"/>
      <c r="G988" s="157"/>
      <c r="H988" s="157"/>
      <c r="I988" s="157"/>
      <c r="J988" s="157"/>
      <c r="K988" s="157"/>
      <c r="L988" s="157"/>
      <c r="M988" s="157"/>
      <c r="N988" s="157"/>
      <c r="O988" s="157"/>
      <c r="P988" s="157"/>
      <c r="Q988" s="157"/>
      <c r="R988" s="157"/>
      <c r="S988" s="157"/>
      <c r="T988" s="157"/>
      <c r="U988" s="157"/>
      <c r="V988" s="157"/>
      <c r="W988" s="157"/>
      <c r="X988" s="157"/>
      <c r="Y988" s="148"/>
      <c r="Z988" s="148"/>
      <c r="AA988" s="148"/>
      <c r="AB988" s="148"/>
      <c r="AC988" s="148"/>
      <c r="AD988" s="148"/>
      <c r="AE988" s="148"/>
      <c r="AF988" s="148"/>
      <c r="AG988" s="148" t="s">
        <v>164</v>
      </c>
      <c r="AH988" s="148">
        <v>0</v>
      </c>
      <c r="AI988" s="148"/>
      <c r="AJ988" s="148"/>
      <c r="AK988" s="148"/>
      <c r="AL988" s="148"/>
      <c r="AM988" s="148"/>
      <c r="AN988" s="148"/>
      <c r="AO988" s="148"/>
      <c r="AP988" s="148"/>
      <c r="AQ988" s="148"/>
      <c r="AR988" s="148"/>
      <c r="AS988" s="148"/>
      <c r="AT988" s="148"/>
      <c r="AU988" s="148"/>
      <c r="AV988" s="148"/>
      <c r="AW988" s="148"/>
      <c r="AX988" s="148"/>
      <c r="AY988" s="148"/>
      <c r="AZ988" s="148"/>
      <c r="BA988" s="148"/>
      <c r="BB988" s="148"/>
      <c r="BC988" s="148"/>
      <c r="BD988" s="148"/>
      <c r="BE988" s="148"/>
      <c r="BF988" s="148"/>
      <c r="BG988" s="148"/>
      <c r="BH988" s="148"/>
    </row>
    <row r="989" spans="1:60" outlineLevel="1" x14ac:dyDescent="0.2">
      <c r="A989" s="155"/>
      <c r="B989" s="156"/>
      <c r="C989" s="189" t="s">
        <v>898</v>
      </c>
      <c r="D989" s="158"/>
      <c r="E989" s="159">
        <v>3.2639999999999998</v>
      </c>
      <c r="F989" s="157"/>
      <c r="G989" s="157"/>
      <c r="H989" s="157"/>
      <c r="I989" s="157"/>
      <c r="J989" s="157"/>
      <c r="K989" s="157"/>
      <c r="L989" s="157"/>
      <c r="M989" s="157"/>
      <c r="N989" s="157"/>
      <c r="O989" s="157"/>
      <c r="P989" s="157"/>
      <c r="Q989" s="157"/>
      <c r="R989" s="157"/>
      <c r="S989" s="157"/>
      <c r="T989" s="157"/>
      <c r="U989" s="157"/>
      <c r="V989" s="157"/>
      <c r="W989" s="157"/>
      <c r="X989" s="157"/>
      <c r="Y989" s="148"/>
      <c r="Z989" s="148"/>
      <c r="AA989" s="148"/>
      <c r="AB989" s="148"/>
      <c r="AC989" s="148"/>
      <c r="AD989" s="148"/>
      <c r="AE989" s="148"/>
      <c r="AF989" s="148"/>
      <c r="AG989" s="148" t="s">
        <v>164</v>
      </c>
      <c r="AH989" s="148">
        <v>0</v>
      </c>
      <c r="AI989" s="148"/>
      <c r="AJ989" s="148"/>
      <c r="AK989" s="148"/>
      <c r="AL989" s="148"/>
      <c r="AM989" s="148"/>
      <c r="AN989" s="148"/>
      <c r="AO989" s="148"/>
      <c r="AP989" s="148"/>
      <c r="AQ989" s="148"/>
      <c r="AR989" s="148"/>
      <c r="AS989" s="148"/>
      <c r="AT989" s="148"/>
      <c r="AU989" s="148"/>
      <c r="AV989" s="148"/>
      <c r="AW989" s="148"/>
      <c r="AX989" s="148"/>
      <c r="AY989" s="148"/>
      <c r="AZ989" s="148"/>
      <c r="BA989" s="148"/>
      <c r="BB989" s="148"/>
      <c r="BC989" s="148"/>
      <c r="BD989" s="148"/>
      <c r="BE989" s="148"/>
      <c r="BF989" s="148"/>
      <c r="BG989" s="148"/>
      <c r="BH989" s="148"/>
    </row>
    <row r="990" spans="1:60" outlineLevel="1" x14ac:dyDescent="0.2">
      <c r="A990" s="155"/>
      <c r="B990" s="156"/>
      <c r="C990" s="189" t="s">
        <v>899</v>
      </c>
      <c r="D990" s="158"/>
      <c r="E990" s="159">
        <v>3.8279999999999998</v>
      </c>
      <c r="F990" s="157"/>
      <c r="G990" s="157"/>
      <c r="H990" s="157"/>
      <c r="I990" s="157"/>
      <c r="J990" s="157"/>
      <c r="K990" s="157"/>
      <c r="L990" s="157"/>
      <c r="M990" s="157"/>
      <c r="N990" s="157"/>
      <c r="O990" s="157"/>
      <c r="P990" s="157"/>
      <c r="Q990" s="157"/>
      <c r="R990" s="157"/>
      <c r="S990" s="157"/>
      <c r="T990" s="157"/>
      <c r="U990" s="157"/>
      <c r="V990" s="157"/>
      <c r="W990" s="157"/>
      <c r="X990" s="157"/>
      <c r="Y990" s="148"/>
      <c r="Z990" s="148"/>
      <c r="AA990" s="148"/>
      <c r="AB990" s="148"/>
      <c r="AC990" s="148"/>
      <c r="AD990" s="148"/>
      <c r="AE990" s="148"/>
      <c r="AF990" s="148"/>
      <c r="AG990" s="148" t="s">
        <v>164</v>
      </c>
      <c r="AH990" s="148">
        <v>0</v>
      </c>
      <c r="AI990" s="148"/>
      <c r="AJ990" s="148"/>
      <c r="AK990" s="148"/>
      <c r="AL990" s="148"/>
      <c r="AM990" s="148"/>
      <c r="AN990" s="148"/>
      <c r="AO990" s="148"/>
      <c r="AP990" s="148"/>
      <c r="AQ990" s="148"/>
      <c r="AR990" s="148"/>
      <c r="AS990" s="148"/>
      <c r="AT990" s="148"/>
      <c r="AU990" s="148"/>
      <c r="AV990" s="148"/>
      <c r="AW990" s="148"/>
      <c r="AX990" s="148"/>
      <c r="AY990" s="148"/>
      <c r="AZ990" s="148"/>
      <c r="BA990" s="148"/>
      <c r="BB990" s="148"/>
      <c r="BC990" s="148"/>
      <c r="BD990" s="148"/>
      <c r="BE990" s="148"/>
      <c r="BF990" s="148"/>
      <c r="BG990" s="148"/>
      <c r="BH990" s="148"/>
    </row>
    <row r="991" spans="1:60" outlineLevel="1" x14ac:dyDescent="0.2">
      <c r="A991" s="155"/>
      <c r="B991" s="156"/>
      <c r="C991" s="189" t="s">
        <v>900</v>
      </c>
      <c r="D991" s="158"/>
      <c r="E991" s="159">
        <v>8.2591999999999999</v>
      </c>
      <c r="F991" s="157"/>
      <c r="G991" s="157"/>
      <c r="H991" s="157"/>
      <c r="I991" s="157"/>
      <c r="J991" s="157"/>
      <c r="K991" s="157"/>
      <c r="L991" s="157"/>
      <c r="M991" s="157"/>
      <c r="N991" s="157"/>
      <c r="O991" s="157"/>
      <c r="P991" s="157"/>
      <c r="Q991" s="157"/>
      <c r="R991" s="157"/>
      <c r="S991" s="157"/>
      <c r="T991" s="157"/>
      <c r="U991" s="157"/>
      <c r="V991" s="157"/>
      <c r="W991" s="157"/>
      <c r="X991" s="157"/>
      <c r="Y991" s="148"/>
      <c r="Z991" s="148"/>
      <c r="AA991" s="148"/>
      <c r="AB991" s="148"/>
      <c r="AC991" s="148"/>
      <c r="AD991" s="148"/>
      <c r="AE991" s="148"/>
      <c r="AF991" s="148"/>
      <c r="AG991" s="148" t="s">
        <v>164</v>
      </c>
      <c r="AH991" s="148">
        <v>0</v>
      </c>
      <c r="AI991" s="148"/>
      <c r="AJ991" s="148"/>
      <c r="AK991" s="148"/>
      <c r="AL991" s="148"/>
      <c r="AM991" s="148"/>
      <c r="AN991" s="148"/>
      <c r="AO991" s="148"/>
      <c r="AP991" s="148"/>
      <c r="AQ991" s="148"/>
      <c r="AR991" s="148"/>
      <c r="AS991" s="148"/>
      <c r="AT991" s="148"/>
      <c r="AU991" s="148"/>
      <c r="AV991" s="148"/>
      <c r="AW991" s="148"/>
      <c r="AX991" s="148"/>
      <c r="AY991" s="148"/>
      <c r="AZ991" s="148"/>
      <c r="BA991" s="148"/>
      <c r="BB991" s="148"/>
      <c r="BC991" s="148"/>
      <c r="BD991" s="148"/>
      <c r="BE991" s="148"/>
      <c r="BF991" s="148"/>
      <c r="BG991" s="148"/>
      <c r="BH991" s="148"/>
    </row>
    <row r="992" spans="1:60" outlineLevel="1" x14ac:dyDescent="0.2">
      <c r="A992" s="155"/>
      <c r="B992" s="156"/>
      <c r="C992" s="189" t="s">
        <v>901</v>
      </c>
      <c r="D992" s="158"/>
      <c r="E992" s="159">
        <v>2.88</v>
      </c>
      <c r="F992" s="157"/>
      <c r="G992" s="157"/>
      <c r="H992" s="157"/>
      <c r="I992" s="157"/>
      <c r="J992" s="157"/>
      <c r="K992" s="157"/>
      <c r="L992" s="157"/>
      <c r="M992" s="157"/>
      <c r="N992" s="157"/>
      <c r="O992" s="157"/>
      <c r="P992" s="157"/>
      <c r="Q992" s="157"/>
      <c r="R992" s="157"/>
      <c r="S992" s="157"/>
      <c r="T992" s="157"/>
      <c r="U992" s="157"/>
      <c r="V992" s="157"/>
      <c r="W992" s="157"/>
      <c r="X992" s="157"/>
      <c r="Y992" s="148"/>
      <c r="Z992" s="148"/>
      <c r="AA992" s="148"/>
      <c r="AB992" s="148"/>
      <c r="AC992" s="148"/>
      <c r="AD992" s="148"/>
      <c r="AE992" s="148"/>
      <c r="AF992" s="148"/>
      <c r="AG992" s="148" t="s">
        <v>164</v>
      </c>
      <c r="AH992" s="148">
        <v>0</v>
      </c>
      <c r="AI992" s="148"/>
      <c r="AJ992" s="148"/>
      <c r="AK992" s="148"/>
      <c r="AL992" s="148"/>
      <c r="AM992" s="148"/>
      <c r="AN992" s="148"/>
      <c r="AO992" s="148"/>
      <c r="AP992" s="148"/>
      <c r="AQ992" s="148"/>
      <c r="AR992" s="148"/>
      <c r="AS992" s="148"/>
      <c r="AT992" s="148"/>
      <c r="AU992" s="148"/>
      <c r="AV992" s="148"/>
      <c r="AW992" s="148"/>
      <c r="AX992" s="148"/>
      <c r="AY992" s="148"/>
      <c r="AZ992" s="148"/>
      <c r="BA992" s="148"/>
      <c r="BB992" s="148"/>
      <c r="BC992" s="148"/>
      <c r="BD992" s="148"/>
      <c r="BE992" s="148"/>
      <c r="BF992" s="148"/>
      <c r="BG992" s="148"/>
      <c r="BH992" s="148"/>
    </row>
    <row r="993" spans="1:60" outlineLevel="1" x14ac:dyDescent="0.2">
      <c r="A993" s="155"/>
      <c r="B993" s="156"/>
      <c r="C993" s="189" t="s">
        <v>902</v>
      </c>
      <c r="D993" s="158"/>
      <c r="E993" s="159">
        <v>15.03</v>
      </c>
      <c r="F993" s="157"/>
      <c r="G993" s="157"/>
      <c r="H993" s="157"/>
      <c r="I993" s="157"/>
      <c r="J993" s="157"/>
      <c r="K993" s="157"/>
      <c r="L993" s="157"/>
      <c r="M993" s="157"/>
      <c r="N993" s="157"/>
      <c r="O993" s="157"/>
      <c r="P993" s="157"/>
      <c r="Q993" s="157"/>
      <c r="R993" s="157"/>
      <c r="S993" s="157"/>
      <c r="T993" s="157"/>
      <c r="U993" s="157"/>
      <c r="V993" s="157"/>
      <c r="W993" s="157"/>
      <c r="X993" s="157"/>
      <c r="Y993" s="148"/>
      <c r="Z993" s="148"/>
      <c r="AA993" s="148"/>
      <c r="AB993" s="148"/>
      <c r="AC993" s="148"/>
      <c r="AD993" s="148"/>
      <c r="AE993" s="148"/>
      <c r="AF993" s="148"/>
      <c r="AG993" s="148" t="s">
        <v>164</v>
      </c>
      <c r="AH993" s="148">
        <v>0</v>
      </c>
      <c r="AI993" s="148"/>
      <c r="AJ993" s="148"/>
      <c r="AK993" s="148"/>
      <c r="AL993" s="148"/>
      <c r="AM993" s="148"/>
      <c r="AN993" s="148"/>
      <c r="AO993" s="148"/>
      <c r="AP993" s="148"/>
      <c r="AQ993" s="148"/>
      <c r="AR993" s="148"/>
      <c r="AS993" s="148"/>
      <c r="AT993" s="148"/>
      <c r="AU993" s="148"/>
      <c r="AV993" s="148"/>
      <c r="AW993" s="148"/>
      <c r="AX993" s="148"/>
      <c r="AY993" s="148"/>
      <c r="AZ993" s="148"/>
      <c r="BA993" s="148"/>
      <c r="BB993" s="148"/>
      <c r="BC993" s="148"/>
      <c r="BD993" s="148"/>
      <c r="BE993" s="148"/>
      <c r="BF993" s="148"/>
      <c r="BG993" s="148"/>
      <c r="BH993" s="148"/>
    </row>
    <row r="994" spans="1:60" outlineLevel="1" x14ac:dyDescent="0.2">
      <c r="A994" s="155"/>
      <c r="B994" s="156"/>
      <c r="C994" s="189" t="s">
        <v>903</v>
      </c>
      <c r="D994" s="158"/>
      <c r="E994" s="159">
        <v>4.1664000000000003</v>
      </c>
      <c r="F994" s="157"/>
      <c r="G994" s="157"/>
      <c r="H994" s="157"/>
      <c r="I994" s="157"/>
      <c r="J994" s="157"/>
      <c r="K994" s="157"/>
      <c r="L994" s="157"/>
      <c r="M994" s="157"/>
      <c r="N994" s="157"/>
      <c r="O994" s="157"/>
      <c r="P994" s="157"/>
      <c r="Q994" s="157"/>
      <c r="R994" s="157"/>
      <c r="S994" s="157"/>
      <c r="T994" s="157"/>
      <c r="U994" s="157"/>
      <c r="V994" s="157"/>
      <c r="W994" s="157"/>
      <c r="X994" s="157"/>
      <c r="Y994" s="148"/>
      <c r="Z994" s="148"/>
      <c r="AA994" s="148"/>
      <c r="AB994" s="148"/>
      <c r="AC994" s="148"/>
      <c r="AD994" s="148"/>
      <c r="AE994" s="148"/>
      <c r="AF994" s="148"/>
      <c r="AG994" s="148" t="s">
        <v>164</v>
      </c>
      <c r="AH994" s="148">
        <v>0</v>
      </c>
      <c r="AI994" s="148"/>
      <c r="AJ994" s="148"/>
      <c r="AK994" s="148"/>
      <c r="AL994" s="148"/>
      <c r="AM994" s="148"/>
      <c r="AN994" s="148"/>
      <c r="AO994" s="148"/>
      <c r="AP994" s="148"/>
      <c r="AQ994" s="148"/>
      <c r="AR994" s="148"/>
      <c r="AS994" s="148"/>
      <c r="AT994" s="148"/>
      <c r="AU994" s="148"/>
      <c r="AV994" s="148"/>
      <c r="AW994" s="148"/>
      <c r="AX994" s="148"/>
      <c r="AY994" s="148"/>
      <c r="AZ994" s="148"/>
      <c r="BA994" s="148"/>
      <c r="BB994" s="148"/>
      <c r="BC994" s="148"/>
      <c r="BD994" s="148"/>
      <c r="BE994" s="148"/>
      <c r="BF994" s="148"/>
      <c r="BG994" s="148"/>
      <c r="BH994" s="148"/>
    </row>
    <row r="995" spans="1:60" outlineLevel="1" x14ac:dyDescent="0.2">
      <c r="A995" s="155"/>
      <c r="B995" s="156"/>
      <c r="C995" s="189" t="s">
        <v>904</v>
      </c>
      <c r="D995" s="158"/>
      <c r="E995" s="159">
        <v>4.0960000000000001</v>
      </c>
      <c r="F995" s="157"/>
      <c r="G995" s="157"/>
      <c r="H995" s="157"/>
      <c r="I995" s="157"/>
      <c r="J995" s="157"/>
      <c r="K995" s="157"/>
      <c r="L995" s="157"/>
      <c r="M995" s="157"/>
      <c r="N995" s="157"/>
      <c r="O995" s="157"/>
      <c r="P995" s="157"/>
      <c r="Q995" s="157"/>
      <c r="R995" s="157"/>
      <c r="S995" s="157"/>
      <c r="T995" s="157"/>
      <c r="U995" s="157"/>
      <c r="V995" s="157"/>
      <c r="W995" s="157"/>
      <c r="X995" s="157"/>
      <c r="Y995" s="148"/>
      <c r="Z995" s="148"/>
      <c r="AA995" s="148"/>
      <c r="AB995" s="148"/>
      <c r="AC995" s="148"/>
      <c r="AD995" s="148"/>
      <c r="AE995" s="148"/>
      <c r="AF995" s="148"/>
      <c r="AG995" s="148" t="s">
        <v>164</v>
      </c>
      <c r="AH995" s="148">
        <v>0</v>
      </c>
      <c r="AI995" s="148"/>
      <c r="AJ995" s="148"/>
      <c r="AK995" s="148"/>
      <c r="AL995" s="148"/>
      <c r="AM995" s="148"/>
      <c r="AN995" s="148"/>
      <c r="AO995" s="148"/>
      <c r="AP995" s="148"/>
      <c r="AQ995" s="148"/>
      <c r="AR995" s="148"/>
      <c r="AS995" s="148"/>
      <c r="AT995" s="148"/>
      <c r="AU995" s="148"/>
      <c r="AV995" s="148"/>
      <c r="AW995" s="148"/>
      <c r="AX995" s="148"/>
      <c r="AY995" s="148"/>
      <c r="AZ995" s="148"/>
      <c r="BA995" s="148"/>
      <c r="BB995" s="148"/>
      <c r="BC995" s="148"/>
      <c r="BD995" s="148"/>
      <c r="BE995" s="148"/>
      <c r="BF995" s="148"/>
      <c r="BG995" s="148"/>
      <c r="BH995" s="148"/>
    </row>
    <row r="996" spans="1:60" outlineLevel="1" x14ac:dyDescent="0.2">
      <c r="A996" s="155"/>
      <c r="B996" s="156"/>
      <c r="C996" s="189" t="s">
        <v>905</v>
      </c>
      <c r="D996" s="158"/>
      <c r="E996" s="159">
        <v>2.839</v>
      </c>
      <c r="F996" s="157"/>
      <c r="G996" s="157"/>
      <c r="H996" s="157"/>
      <c r="I996" s="157"/>
      <c r="J996" s="157"/>
      <c r="K996" s="157"/>
      <c r="L996" s="157"/>
      <c r="M996" s="157"/>
      <c r="N996" s="157"/>
      <c r="O996" s="157"/>
      <c r="P996" s="157"/>
      <c r="Q996" s="157"/>
      <c r="R996" s="157"/>
      <c r="S996" s="157"/>
      <c r="T996" s="157"/>
      <c r="U996" s="157"/>
      <c r="V996" s="157"/>
      <c r="W996" s="157"/>
      <c r="X996" s="157"/>
      <c r="Y996" s="148"/>
      <c r="Z996" s="148"/>
      <c r="AA996" s="148"/>
      <c r="AB996" s="148"/>
      <c r="AC996" s="148"/>
      <c r="AD996" s="148"/>
      <c r="AE996" s="148"/>
      <c r="AF996" s="148"/>
      <c r="AG996" s="148" t="s">
        <v>164</v>
      </c>
      <c r="AH996" s="148">
        <v>0</v>
      </c>
      <c r="AI996" s="148"/>
      <c r="AJ996" s="148"/>
      <c r="AK996" s="148"/>
      <c r="AL996" s="148"/>
      <c r="AM996" s="148"/>
      <c r="AN996" s="148"/>
      <c r="AO996" s="148"/>
      <c r="AP996" s="148"/>
      <c r="AQ996" s="148"/>
      <c r="AR996" s="148"/>
      <c r="AS996" s="148"/>
      <c r="AT996" s="148"/>
      <c r="AU996" s="148"/>
      <c r="AV996" s="148"/>
      <c r="AW996" s="148"/>
      <c r="AX996" s="148"/>
      <c r="AY996" s="148"/>
      <c r="AZ996" s="148"/>
      <c r="BA996" s="148"/>
      <c r="BB996" s="148"/>
      <c r="BC996" s="148"/>
      <c r="BD996" s="148"/>
      <c r="BE996" s="148"/>
      <c r="BF996" s="148"/>
      <c r="BG996" s="148"/>
      <c r="BH996" s="148"/>
    </row>
    <row r="997" spans="1:60" outlineLevel="1" x14ac:dyDescent="0.2">
      <c r="A997" s="155"/>
      <c r="B997" s="156"/>
      <c r="C997" s="189" t="s">
        <v>906</v>
      </c>
      <c r="D997" s="158"/>
      <c r="E997" s="159">
        <v>5.625</v>
      </c>
      <c r="F997" s="157"/>
      <c r="G997" s="157"/>
      <c r="H997" s="157"/>
      <c r="I997" s="157"/>
      <c r="J997" s="157"/>
      <c r="K997" s="157"/>
      <c r="L997" s="157"/>
      <c r="M997" s="157"/>
      <c r="N997" s="157"/>
      <c r="O997" s="157"/>
      <c r="P997" s="157"/>
      <c r="Q997" s="157"/>
      <c r="R997" s="157"/>
      <c r="S997" s="157"/>
      <c r="T997" s="157"/>
      <c r="U997" s="157"/>
      <c r="V997" s="157"/>
      <c r="W997" s="157"/>
      <c r="X997" s="157"/>
      <c r="Y997" s="148"/>
      <c r="Z997" s="148"/>
      <c r="AA997" s="148"/>
      <c r="AB997" s="148"/>
      <c r="AC997" s="148"/>
      <c r="AD997" s="148"/>
      <c r="AE997" s="148"/>
      <c r="AF997" s="148"/>
      <c r="AG997" s="148" t="s">
        <v>164</v>
      </c>
      <c r="AH997" s="148">
        <v>0</v>
      </c>
      <c r="AI997" s="148"/>
      <c r="AJ997" s="148"/>
      <c r="AK997" s="148"/>
      <c r="AL997" s="148"/>
      <c r="AM997" s="148"/>
      <c r="AN997" s="148"/>
      <c r="AO997" s="148"/>
      <c r="AP997" s="148"/>
      <c r="AQ997" s="148"/>
      <c r="AR997" s="148"/>
      <c r="AS997" s="148"/>
      <c r="AT997" s="148"/>
      <c r="AU997" s="148"/>
      <c r="AV997" s="148"/>
      <c r="AW997" s="148"/>
      <c r="AX997" s="148"/>
      <c r="AY997" s="148"/>
      <c r="AZ997" s="148"/>
      <c r="BA997" s="148"/>
      <c r="BB997" s="148"/>
      <c r="BC997" s="148"/>
      <c r="BD997" s="148"/>
      <c r="BE997" s="148"/>
      <c r="BF997" s="148"/>
      <c r="BG997" s="148"/>
      <c r="BH997" s="148"/>
    </row>
    <row r="998" spans="1:60" outlineLevel="1" x14ac:dyDescent="0.2">
      <c r="A998" s="155"/>
      <c r="B998" s="156"/>
      <c r="C998" s="189" t="s">
        <v>907</v>
      </c>
      <c r="D998" s="158"/>
      <c r="E998" s="159">
        <v>1.98</v>
      </c>
      <c r="F998" s="157"/>
      <c r="G998" s="157"/>
      <c r="H998" s="157"/>
      <c r="I998" s="157"/>
      <c r="J998" s="157"/>
      <c r="K998" s="157"/>
      <c r="L998" s="157"/>
      <c r="M998" s="157"/>
      <c r="N998" s="157"/>
      <c r="O998" s="157"/>
      <c r="P998" s="157"/>
      <c r="Q998" s="157"/>
      <c r="R998" s="157"/>
      <c r="S998" s="157"/>
      <c r="T998" s="157"/>
      <c r="U998" s="157"/>
      <c r="V998" s="157"/>
      <c r="W998" s="157"/>
      <c r="X998" s="157"/>
      <c r="Y998" s="148"/>
      <c r="Z998" s="148"/>
      <c r="AA998" s="148"/>
      <c r="AB998" s="148"/>
      <c r="AC998" s="148"/>
      <c r="AD998" s="148"/>
      <c r="AE998" s="148"/>
      <c r="AF998" s="148"/>
      <c r="AG998" s="148" t="s">
        <v>164</v>
      </c>
      <c r="AH998" s="148">
        <v>0</v>
      </c>
      <c r="AI998" s="148"/>
      <c r="AJ998" s="148"/>
      <c r="AK998" s="148"/>
      <c r="AL998" s="148"/>
      <c r="AM998" s="148"/>
      <c r="AN998" s="148"/>
      <c r="AO998" s="148"/>
      <c r="AP998" s="148"/>
      <c r="AQ998" s="148"/>
      <c r="AR998" s="148"/>
      <c r="AS998" s="148"/>
      <c r="AT998" s="148"/>
      <c r="AU998" s="148"/>
      <c r="AV998" s="148"/>
      <c r="AW998" s="148"/>
      <c r="AX998" s="148"/>
      <c r="AY998" s="148"/>
      <c r="AZ998" s="148"/>
      <c r="BA998" s="148"/>
      <c r="BB998" s="148"/>
      <c r="BC998" s="148"/>
      <c r="BD998" s="148"/>
      <c r="BE998" s="148"/>
      <c r="BF998" s="148"/>
      <c r="BG998" s="148"/>
      <c r="BH998" s="148"/>
    </row>
    <row r="999" spans="1:60" outlineLevel="1" x14ac:dyDescent="0.2">
      <c r="A999" s="155"/>
      <c r="B999" s="156"/>
      <c r="C999" s="189" t="s">
        <v>908</v>
      </c>
      <c r="D999" s="158"/>
      <c r="E999" s="159">
        <v>1.89</v>
      </c>
      <c r="F999" s="157"/>
      <c r="G999" s="157"/>
      <c r="H999" s="157"/>
      <c r="I999" s="157"/>
      <c r="J999" s="157"/>
      <c r="K999" s="157"/>
      <c r="L999" s="157"/>
      <c r="M999" s="157"/>
      <c r="N999" s="157"/>
      <c r="O999" s="157"/>
      <c r="P999" s="157"/>
      <c r="Q999" s="157"/>
      <c r="R999" s="157"/>
      <c r="S999" s="157"/>
      <c r="T999" s="157"/>
      <c r="U999" s="157"/>
      <c r="V999" s="157"/>
      <c r="W999" s="157"/>
      <c r="X999" s="157"/>
      <c r="Y999" s="148"/>
      <c r="Z999" s="148"/>
      <c r="AA999" s="148"/>
      <c r="AB999" s="148"/>
      <c r="AC999" s="148"/>
      <c r="AD999" s="148"/>
      <c r="AE999" s="148"/>
      <c r="AF999" s="148"/>
      <c r="AG999" s="148" t="s">
        <v>164</v>
      </c>
      <c r="AH999" s="148">
        <v>0</v>
      </c>
      <c r="AI999" s="148"/>
      <c r="AJ999" s="148"/>
      <c r="AK999" s="148"/>
      <c r="AL999" s="148"/>
      <c r="AM999" s="148"/>
      <c r="AN999" s="148"/>
      <c r="AO999" s="148"/>
      <c r="AP999" s="148"/>
      <c r="AQ999" s="148"/>
      <c r="AR999" s="148"/>
      <c r="AS999" s="148"/>
      <c r="AT999" s="148"/>
      <c r="AU999" s="148"/>
      <c r="AV999" s="148"/>
      <c r="AW999" s="148"/>
      <c r="AX999" s="148"/>
      <c r="AY999" s="148"/>
      <c r="AZ999" s="148"/>
      <c r="BA999" s="148"/>
      <c r="BB999" s="148"/>
      <c r="BC999" s="148"/>
      <c r="BD999" s="148"/>
      <c r="BE999" s="148"/>
      <c r="BF999" s="148"/>
      <c r="BG999" s="148"/>
      <c r="BH999" s="148"/>
    </row>
    <row r="1000" spans="1:60" outlineLevel="1" x14ac:dyDescent="0.2">
      <c r="A1000" s="155"/>
      <c r="B1000" s="156"/>
      <c r="C1000" s="189" t="s">
        <v>909</v>
      </c>
      <c r="D1000" s="158"/>
      <c r="E1000" s="159">
        <v>2.31</v>
      </c>
      <c r="F1000" s="157"/>
      <c r="G1000" s="157"/>
      <c r="H1000" s="157"/>
      <c r="I1000" s="157"/>
      <c r="J1000" s="157"/>
      <c r="K1000" s="157"/>
      <c r="L1000" s="157"/>
      <c r="M1000" s="157"/>
      <c r="N1000" s="157"/>
      <c r="O1000" s="157"/>
      <c r="P1000" s="157"/>
      <c r="Q1000" s="157"/>
      <c r="R1000" s="157"/>
      <c r="S1000" s="157"/>
      <c r="T1000" s="157"/>
      <c r="U1000" s="157"/>
      <c r="V1000" s="157"/>
      <c r="W1000" s="157"/>
      <c r="X1000" s="157"/>
      <c r="Y1000" s="148"/>
      <c r="Z1000" s="148"/>
      <c r="AA1000" s="148"/>
      <c r="AB1000" s="148"/>
      <c r="AC1000" s="148"/>
      <c r="AD1000" s="148"/>
      <c r="AE1000" s="148"/>
      <c r="AF1000" s="148"/>
      <c r="AG1000" s="148" t="s">
        <v>164</v>
      </c>
      <c r="AH1000" s="148">
        <v>0</v>
      </c>
      <c r="AI1000" s="148"/>
      <c r="AJ1000" s="148"/>
      <c r="AK1000" s="148"/>
      <c r="AL1000" s="148"/>
      <c r="AM1000" s="148"/>
      <c r="AN1000" s="148"/>
      <c r="AO1000" s="148"/>
      <c r="AP1000" s="148"/>
      <c r="AQ1000" s="148"/>
      <c r="AR1000" s="148"/>
      <c r="AS1000" s="148"/>
      <c r="AT1000" s="148"/>
      <c r="AU1000" s="148"/>
      <c r="AV1000" s="148"/>
      <c r="AW1000" s="148"/>
      <c r="AX1000" s="148"/>
      <c r="AY1000" s="148"/>
      <c r="AZ1000" s="148"/>
      <c r="BA1000" s="148"/>
      <c r="BB1000" s="148"/>
      <c r="BC1000" s="148"/>
      <c r="BD1000" s="148"/>
      <c r="BE1000" s="148"/>
      <c r="BF1000" s="148"/>
      <c r="BG1000" s="148"/>
      <c r="BH1000" s="148"/>
    </row>
    <row r="1001" spans="1:60" outlineLevel="1" x14ac:dyDescent="0.2">
      <c r="A1001" s="155"/>
      <c r="B1001" s="156"/>
      <c r="C1001" s="189" t="s">
        <v>910</v>
      </c>
      <c r="D1001" s="158"/>
      <c r="E1001" s="159">
        <v>3.1360000000000001</v>
      </c>
      <c r="F1001" s="157"/>
      <c r="G1001" s="157"/>
      <c r="H1001" s="157"/>
      <c r="I1001" s="157"/>
      <c r="J1001" s="157"/>
      <c r="K1001" s="157"/>
      <c r="L1001" s="157"/>
      <c r="M1001" s="157"/>
      <c r="N1001" s="157"/>
      <c r="O1001" s="157"/>
      <c r="P1001" s="157"/>
      <c r="Q1001" s="157"/>
      <c r="R1001" s="157"/>
      <c r="S1001" s="157"/>
      <c r="T1001" s="157"/>
      <c r="U1001" s="157"/>
      <c r="V1001" s="157"/>
      <c r="W1001" s="157"/>
      <c r="X1001" s="157"/>
      <c r="Y1001" s="148"/>
      <c r="Z1001" s="148"/>
      <c r="AA1001" s="148"/>
      <c r="AB1001" s="148"/>
      <c r="AC1001" s="148"/>
      <c r="AD1001" s="148"/>
      <c r="AE1001" s="148"/>
      <c r="AF1001" s="148"/>
      <c r="AG1001" s="148" t="s">
        <v>164</v>
      </c>
      <c r="AH1001" s="148">
        <v>0</v>
      </c>
      <c r="AI1001" s="148"/>
      <c r="AJ1001" s="148"/>
      <c r="AK1001" s="148"/>
      <c r="AL1001" s="148"/>
      <c r="AM1001" s="148"/>
      <c r="AN1001" s="148"/>
      <c r="AO1001" s="148"/>
      <c r="AP1001" s="148"/>
      <c r="AQ1001" s="148"/>
      <c r="AR1001" s="148"/>
      <c r="AS1001" s="148"/>
      <c r="AT1001" s="148"/>
      <c r="AU1001" s="148"/>
      <c r="AV1001" s="148"/>
      <c r="AW1001" s="148"/>
      <c r="AX1001" s="148"/>
      <c r="AY1001" s="148"/>
      <c r="AZ1001" s="148"/>
      <c r="BA1001" s="148"/>
      <c r="BB1001" s="148"/>
      <c r="BC1001" s="148"/>
      <c r="BD1001" s="148"/>
      <c r="BE1001" s="148"/>
      <c r="BF1001" s="148"/>
      <c r="BG1001" s="148"/>
      <c r="BH1001" s="148"/>
    </row>
    <row r="1002" spans="1:60" outlineLevel="1" x14ac:dyDescent="0.2">
      <c r="A1002" s="155"/>
      <c r="B1002" s="156"/>
      <c r="C1002" s="189" t="s">
        <v>911</v>
      </c>
      <c r="D1002" s="158"/>
      <c r="E1002" s="159">
        <v>2.5015999999999998</v>
      </c>
      <c r="F1002" s="157"/>
      <c r="G1002" s="157"/>
      <c r="H1002" s="157"/>
      <c r="I1002" s="157"/>
      <c r="J1002" s="157"/>
      <c r="K1002" s="157"/>
      <c r="L1002" s="157"/>
      <c r="M1002" s="157"/>
      <c r="N1002" s="157"/>
      <c r="O1002" s="157"/>
      <c r="P1002" s="157"/>
      <c r="Q1002" s="157"/>
      <c r="R1002" s="157"/>
      <c r="S1002" s="157"/>
      <c r="T1002" s="157"/>
      <c r="U1002" s="157"/>
      <c r="V1002" s="157"/>
      <c r="W1002" s="157"/>
      <c r="X1002" s="157"/>
      <c r="Y1002" s="148"/>
      <c r="Z1002" s="148"/>
      <c r="AA1002" s="148"/>
      <c r="AB1002" s="148"/>
      <c r="AC1002" s="148"/>
      <c r="AD1002" s="148"/>
      <c r="AE1002" s="148"/>
      <c r="AF1002" s="148"/>
      <c r="AG1002" s="148" t="s">
        <v>164</v>
      </c>
      <c r="AH1002" s="148">
        <v>0</v>
      </c>
      <c r="AI1002" s="148"/>
      <c r="AJ1002" s="148"/>
      <c r="AK1002" s="148"/>
      <c r="AL1002" s="148"/>
      <c r="AM1002" s="148"/>
      <c r="AN1002" s="148"/>
      <c r="AO1002" s="148"/>
      <c r="AP1002" s="148"/>
      <c r="AQ1002" s="148"/>
      <c r="AR1002" s="148"/>
      <c r="AS1002" s="148"/>
      <c r="AT1002" s="148"/>
      <c r="AU1002" s="148"/>
      <c r="AV1002" s="148"/>
      <c r="AW1002" s="148"/>
      <c r="AX1002" s="148"/>
      <c r="AY1002" s="148"/>
      <c r="AZ1002" s="148"/>
      <c r="BA1002" s="148"/>
      <c r="BB1002" s="148"/>
      <c r="BC1002" s="148"/>
      <c r="BD1002" s="148"/>
      <c r="BE1002" s="148"/>
      <c r="BF1002" s="148"/>
      <c r="BG1002" s="148"/>
      <c r="BH1002" s="148"/>
    </row>
    <row r="1003" spans="1:60" outlineLevel="1" x14ac:dyDescent="0.2">
      <c r="A1003" s="155"/>
      <c r="B1003" s="156"/>
      <c r="C1003" s="189" t="s">
        <v>912</v>
      </c>
      <c r="D1003" s="158"/>
      <c r="E1003" s="159">
        <v>2.36</v>
      </c>
      <c r="F1003" s="157"/>
      <c r="G1003" s="157"/>
      <c r="H1003" s="157"/>
      <c r="I1003" s="157"/>
      <c r="J1003" s="157"/>
      <c r="K1003" s="157"/>
      <c r="L1003" s="157"/>
      <c r="M1003" s="157"/>
      <c r="N1003" s="157"/>
      <c r="O1003" s="157"/>
      <c r="P1003" s="157"/>
      <c r="Q1003" s="157"/>
      <c r="R1003" s="157"/>
      <c r="S1003" s="157"/>
      <c r="T1003" s="157"/>
      <c r="U1003" s="157"/>
      <c r="V1003" s="157"/>
      <c r="W1003" s="157"/>
      <c r="X1003" s="157"/>
      <c r="Y1003" s="148"/>
      <c r="Z1003" s="148"/>
      <c r="AA1003" s="148"/>
      <c r="AB1003" s="148"/>
      <c r="AC1003" s="148"/>
      <c r="AD1003" s="148"/>
      <c r="AE1003" s="148"/>
      <c r="AF1003" s="148"/>
      <c r="AG1003" s="148" t="s">
        <v>164</v>
      </c>
      <c r="AH1003" s="148">
        <v>0</v>
      </c>
      <c r="AI1003" s="148"/>
      <c r="AJ1003" s="148"/>
      <c r="AK1003" s="148"/>
      <c r="AL1003" s="148"/>
      <c r="AM1003" s="148"/>
      <c r="AN1003" s="148"/>
      <c r="AO1003" s="148"/>
      <c r="AP1003" s="148"/>
      <c r="AQ1003" s="148"/>
      <c r="AR1003" s="148"/>
      <c r="AS1003" s="148"/>
      <c r="AT1003" s="148"/>
      <c r="AU1003" s="148"/>
      <c r="AV1003" s="148"/>
      <c r="AW1003" s="148"/>
      <c r="AX1003" s="148"/>
      <c r="AY1003" s="148"/>
      <c r="AZ1003" s="148"/>
      <c r="BA1003" s="148"/>
      <c r="BB1003" s="148"/>
      <c r="BC1003" s="148"/>
      <c r="BD1003" s="148"/>
      <c r="BE1003" s="148"/>
      <c r="BF1003" s="148"/>
      <c r="BG1003" s="148"/>
      <c r="BH1003" s="148"/>
    </row>
    <row r="1004" spans="1:60" outlineLevel="1" x14ac:dyDescent="0.2">
      <c r="A1004" s="171">
        <v>120</v>
      </c>
      <c r="B1004" s="172" t="s">
        <v>913</v>
      </c>
      <c r="C1004" s="188" t="s">
        <v>914</v>
      </c>
      <c r="D1004" s="173" t="s">
        <v>158</v>
      </c>
      <c r="E1004" s="174">
        <v>108.3732</v>
      </c>
      <c r="F1004" s="175"/>
      <c r="G1004" s="176">
        <f>ROUND(E1004*F1004,2)</f>
        <v>0</v>
      </c>
      <c r="H1004" s="175"/>
      <c r="I1004" s="176">
        <f>ROUND(E1004*H1004,2)</f>
        <v>0</v>
      </c>
      <c r="J1004" s="175"/>
      <c r="K1004" s="176">
        <f>ROUND(E1004*J1004,2)</f>
        <v>0</v>
      </c>
      <c r="L1004" s="176">
        <v>21</v>
      </c>
      <c r="M1004" s="176">
        <f>G1004*(1+L1004/100)</f>
        <v>0</v>
      </c>
      <c r="N1004" s="176">
        <v>0</v>
      </c>
      <c r="O1004" s="176">
        <f>ROUND(E1004*N1004,2)</f>
        <v>0</v>
      </c>
      <c r="P1004" s="176">
        <v>0</v>
      </c>
      <c r="Q1004" s="176">
        <f>ROUND(E1004*P1004,2)</f>
        <v>0</v>
      </c>
      <c r="R1004" s="176"/>
      <c r="S1004" s="176" t="s">
        <v>220</v>
      </c>
      <c r="T1004" s="177" t="s">
        <v>232</v>
      </c>
      <c r="U1004" s="157">
        <v>0</v>
      </c>
      <c r="V1004" s="157">
        <f>ROUND(E1004*U1004,2)</f>
        <v>0</v>
      </c>
      <c r="W1004" s="157"/>
      <c r="X1004" s="157" t="s">
        <v>161</v>
      </c>
      <c r="Y1004" s="148"/>
      <c r="Z1004" s="148"/>
      <c r="AA1004" s="148"/>
      <c r="AB1004" s="148"/>
      <c r="AC1004" s="148"/>
      <c r="AD1004" s="148"/>
      <c r="AE1004" s="148"/>
      <c r="AF1004" s="148"/>
      <c r="AG1004" s="148" t="s">
        <v>162</v>
      </c>
      <c r="AH1004" s="148"/>
      <c r="AI1004" s="148"/>
      <c r="AJ1004" s="148"/>
      <c r="AK1004" s="148"/>
      <c r="AL1004" s="148"/>
      <c r="AM1004" s="148"/>
      <c r="AN1004" s="148"/>
      <c r="AO1004" s="148"/>
      <c r="AP1004" s="148"/>
      <c r="AQ1004" s="148"/>
      <c r="AR1004" s="148"/>
      <c r="AS1004" s="148"/>
      <c r="AT1004" s="148"/>
      <c r="AU1004" s="148"/>
      <c r="AV1004" s="148"/>
      <c r="AW1004" s="148"/>
      <c r="AX1004" s="148"/>
      <c r="AY1004" s="148"/>
      <c r="AZ1004" s="148"/>
      <c r="BA1004" s="148"/>
      <c r="BB1004" s="148"/>
      <c r="BC1004" s="148"/>
      <c r="BD1004" s="148"/>
      <c r="BE1004" s="148"/>
      <c r="BF1004" s="148"/>
      <c r="BG1004" s="148"/>
      <c r="BH1004" s="148"/>
    </row>
    <row r="1005" spans="1:60" outlineLevel="1" x14ac:dyDescent="0.2">
      <c r="A1005" s="155"/>
      <c r="B1005" s="156"/>
      <c r="C1005" s="189" t="s">
        <v>915</v>
      </c>
      <c r="D1005" s="158"/>
      <c r="E1005" s="159">
        <v>108.3732</v>
      </c>
      <c r="F1005" s="157"/>
      <c r="G1005" s="157"/>
      <c r="H1005" s="157"/>
      <c r="I1005" s="157"/>
      <c r="J1005" s="157"/>
      <c r="K1005" s="157"/>
      <c r="L1005" s="157"/>
      <c r="M1005" s="157"/>
      <c r="N1005" s="157"/>
      <c r="O1005" s="157"/>
      <c r="P1005" s="157"/>
      <c r="Q1005" s="157"/>
      <c r="R1005" s="157"/>
      <c r="S1005" s="157"/>
      <c r="T1005" s="157"/>
      <c r="U1005" s="157"/>
      <c r="V1005" s="157"/>
      <c r="W1005" s="157"/>
      <c r="X1005" s="157"/>
      <c r="Y1005" s="148"/>
      <c r="Z1005" s="148"/>
      <c r="AA1005" s="148"/>
      <c r="AB1005" s="148"/>
      <c r="AC1005" s="148"/>
      <c r="AD1005" s="148"/>
      <c r="AE1005" s="148"/>
      <c r="AF1005" s="148"/>
      <c r="AG1005" s="148" t="s">
        <v>164</v>
      </c>
      <c r="AH1005" s="148">
        <v>5</v>
      </c>
      <c r="AI1005" s="148"/>
      <c r="AJ1005" s="148"/>
      <c r="AK1005" s="148"/>
      <c r="AL1005" s="148"/>
      <c r="AM1005" s="148"/>
      <c r="AN1005" s="148"/>
      <c r="AO1005" s="148"/>
      <c r="AP1005" s="148"/>
      <c r="AQ1005" s="148"/>
      <c r="AR1005" s="148"/>
      <c r="AS1005" s="148"/>
      <c r="AT1005" s="148"/>
      <c r="AU1005" s="148"/>
      <c r="AV1005" s="148"/>
      <c r="AW1005" s="148"/>
      <c r="AX1005" s="148"/>
      <c r="AY1005" s="148"/>
      <c r="AZ1005" s="148"/>
      <c r="BA1005" s="148"/>
      <c r="BB1005" s="148"/>
      <c r="BC1005" s="148"/>
      <c r="BD1005" s="148"/>
      <c r="BE1005" s="148"/>
      <c r="BF1005" s="148"/>
      <c r="BG1005" s="148"/>
      <c r="BH1005" s="148"/>
    </row>
    <row r="1006" spans="1:60" outlineLevel="1" x14ac:dyDescent="0.2">
      <c r="A1006" s="171">
        <v>121</v>
      </c>
      <c r="B1006" s="172" t="s">
        <v>916</v>
      </c>
      <c r="C1006" s="188" t="s">
        <v>917</v>
      </c>
      <c r="D1006" s="173" t="s">
        <v>226</v>
      </c>
      <c r="E1006" s="174">
        <v>1.6400000000000001E-2</v>
      </c>
      <c r="F1006" s="175"/>
      <c r="G1006" s="176">
        <f>ROUND(E1006*F1006,2)</f>
        <v>0</v>
      </c>
      <c r="H1006" s="175"/>
      <c r="I1006" s="176">
        <f>ROUND(E1006*H1006,2)</f>
        <v>0</v>
      </c>
      <c r="J1006" s="175"/>
      <c r="K1006" s="176">
        <f>ROUND(E1006*J1006,2)</f>
        <v>0</v>
      </c>
      <c r="L1006" s="176">
        <v>21</v>
      </c>
      <c r="M1006" s="176">
        <f>G1006*(1+L1006/100)</f>
        <v>0</v>
      </c>
      <c r="N1006" s="176">
        <v>0</v>
      </c>
      <c r="O1006" s="176">
        <f>ROUND(E1006*N1006,2)</f>
        <v>0</v>
      </c>
      <c r="P1006" s="176">
        <v>0</v>
      </c>
      <c r="Q1006" s="176">
        <f>ROUND(E1006*P1006,2)</f>
        <v>0</v>
      </c>
      <c r="R1006" s="176" t="s">
        <v>918</v>
      </c>
      <c r="S1006" s="176" t="s">
        <v>160</v>
      </c>
      <c r="T1006" s="177" t="s">
        <v>160</v>
      </c>
      <c r="U1006" s="157">
        <v>2.4209999999999998</v>
      </c>
      <c r="V1006" s="157">
        <f>ROUND(E1006*U1006,2)</f>
        <v>0.04</v>
      </c>
      <c r="W1006" s="157"/>
      <c r="X1006" s="157" t="s">
        <v>679</v>
      </c>
      <c r="Y1006" s="148"/>
      <c r="Z1006" s="148"/>
      <c r="AA1006" s="148"/>
      <c r="AB1006" s="148"/>
      <c r="AC1006" s="148"/>
      <c r="AD1006" s="148"/>
      <c r="AE1006" s="148"/>
      <c r="AF1006" s="148"/>
      <c r="AG1006" s="148" t="s">
        <v>680</v>
      </c>
      <c r="AH1006" s="148"/>
      <c r="AI1006" s="148"/>
      <c r="AJ1006" s="148"/>
      <c r="AK1006" s="148"/>
      <c r="AL1006" s="148"/>
      <c r="AM1006" s="148"/>
      <c r="AN1006" s="148"/>
      <c r="AO1006" s="148"/>
      <c r="AP1006" s="148"/>
      <c r="AQ1006" s="148"/>
      <c r="AR1006" s="148"/>
      <c r="AS1006" s="148"/>
      <c r="AT1006" s="148"/>
      <c r="AU1006" s="148"/>
      <c r="AV1006" s="148"/>
      <c r="AW1006" s="148"/>
      <c r="AX1006" s="148"/>
      <c r="AY1006" s="148"/>
      <c r="AZ1006" s="148"/>
      <c r="BA1006" s="148"/>
      <c r="BB1006" s="148"/>
      <c r="BC1006" s="148"/>
      <c r="BD1006" s="148"/>
      <c r="BE1006" s="148"/>
      <c r="BF1006" s="148"/>
      <c r="BG1006" s="148"/>
      <c r="BH1006" s="148"/>
    </row>
    <row r="1007" spans="1:60" outlineLevel="1" x14ac:dyDescent="0.2">
      <c r="A1007" s="155"/>
      <c r="B1007" s="156"/>
      <c r="C1007" s="255" t="s">
        <v>725</v>
      </c>
      <c r="D1007" s="256"/>
      <c r="E1007" s="256"/>
      <c r="F1007" s="256"/>
      <c r="G1007" s="256"/>
      <c r="H1007" s="157"/>
      <c r="I1007" s="157"/>
      <c r="J1007" s="157"/>
      <c r="K1007" s="157"/>
      <c r="L1007" s="157"/>
      <c r="M1007" s="157"/>
      <c r="N1007" s="157"/>
      <c r="O1007" s="157"/>
      <c r="P1007" s="157"/>
      <c r="Q1007" s="157"/>
      <c r="R1007" s="157"/>
      <c r="S1007" s="157"/>
      <c r="T1007" s="157"/>
      <c r="U1007" s="157"/>
      <c r="V1007" s="157"/>
      <c r="W1007" s="157"/>
      <c r="X1007" s="157"/>
      <c r="Y1007" s="148"/>
      <c r="Z1007" s="148"/>
      <c r="AA1007" s="148"/>
      <c r="AB1007" s="148"/>
      <c r="AC1007" s="148"/>
      <c r="AD1007" s="148"/>
      <c r="AE1007" s="148"/>
      <c r="AF1007" s="148"/>
      <c r="AG1007" s="148" t="s">
        <v>192</v>
      </c>
      <c r="AH1007" s="148"/>
      <c r="AI1007" s="148"/>
      <c r="AJ1007" s="148"/>
      <c r="AK1007" s="148"/>
      <c r="AL1007" s="148"/>
      <c r="AM1007" s="148"/>
      <c r="AN1007" s="148"/>
      <c r="AO1007" s="148"/>
      <c r="AP1007" s="148"/>
      <c r="AQ1007" s="148"/>
      <c r="AR1007" s="148"/>
      <c r="AS1007" s="148"/>
      <c r="AT1007" s="148"/>
      <c r="AU1007" s="148"/>
      <c r="AV1007" s="148"/>
      <c r="AW1007" s="148"/>
      <c r="AX1007" s="148"/>
      <c r="AY1007" s="148"/>
      <c r="AZ1007" s="148"/>
      <c r="BA1007" s="148"/>
      <c r="BB1007" s="148"/>
      <c r="BC1007" s="148"/>
      <c r="BD1007" s="148"/>
      <c r="BE1007" s="148"/>
      <c r="BF1007" s="148"/>
      <c r="BG1007" s="148"/>
      <c r="BH1007" s="148"/>
    </row>
    <row r="1008" spans="1:60" x14ac:dyDescent="0.2">
      <c r="A1008" s="165" t="s">
        <v>154</v>
      </c>
      <c r="B1008" s="166" t="s">
        <v>109</v>
      </c>
      <c r="C1008" s="187" t="s">
        <v>110</v>
      </c>
      <c r="D1008" s="167"/>
      <c r="E1008" s="168"/>
      <c r="F1008" s="169"/>
      <c r="G1008" s="169">
        <f>SUMIF(AG1009:AG1072,"&lt;&gt;NOR",G1009:G1072)</f>
        <v>0</v>
      </c>
      <c r="H1008" s="169"/>
      <c r="I1008" s="169">
        <f>SUM(I1009:I1072)</f>
        <v>0</v>
      </c>
      <c r="J1008" s="169"/>
      <c r="K1008" s="169">
        <f>SUM(K1009:K1072)</f>
        <v>0</v>
      </c>
      <c r="L1008" s="169"/>
      <c r="M1008" s="169">
        <f>SUM(M1009:M1072)</f>
        <v>0</v>
      </c>
      <c r="N1008" s="169"/>
      <c r="O1008" s="169">
        <f>SUM(O1009:O1072)</f>
        <v>0.66999999999999993</v>
      </c>
      <c r="P1008" s="169"/>
      <c r="Q1008" s="169">
        <f>SUM(Q1009:Q1072)</f>
        <v>0.98</v>
      </c>
      <c r="R1008" s="169"/>
      <c r="S1008" s="169"/>
      <c r="T1008" s="170"/>
      <c r="U1008" s="164"/>
      <c r="V1008" s="164">
        <f>SUM(V1009:V1072)</f>
        <v>71.539999999999992</v>
      </c>
      <c r="W1008" s="164"/>
      <c r="X1008" s="164"/>
      <c r="AG1008" t="s">
        <v>155</v>
      </c>
    </row>
    <row r="1009" spans="1:60" outlineLevel="1" x14ac:dyDescent="0.2">
      <c r="A1009" s="171">
        <v>122</v>
      </c>
      <c r="B1009" s="172" t="s">
        <v>919</v>
      </c>
      <c r="C1009" s="188" t="s">
        <v>920</v>
      </c>
      <c r="D1009" s="173" t="s">
        <v>158</v>
      </c>
      <c r="E1009" s="174">
        <v>30.31</v>
      </c>
      <c r="F1009" s="175"/>
      <c r="G1009" s="176">
        <f>ROUND(E1009*F1009,2)</f>
        <v>0</v>
      </c>
      <c r="H1009" s="175"/>
      <c r="I1009" s="176">
        <f>ROUND(E1009*H1009,2)</f>
        <v>0</v>
      </c>
      <c r="J1009" s="175"/>
      <c r="K1009" s="176">
        <f>ROUND(E1009*J1009,2)</f>
        <v>0</v>
      </c>
      <c r="L1009" s="176">
        <v>21</v>
      </c>
      <c r="M1009" s="176">
        <f>G1009*(1+L1009/100)</f>
        <v>0</v>
      </c>
      <c r="N1009" s="176">
        <v>0.02</v>
      </c>
      <c r="O1009" s="176">
        <f>ROUND(E1009*N1009,2)</f>
        <v>0.61</v>
      </c>
      <c r="P1009" s="176">
        <v>0</v>
      </c>
      <c r="Q1009" s="176">
        <f>ROUND(E1009*P1009,2)</f>
        <v>0</v>
      </c>
      <c r="R1009" s="176" t="s">
        <v>921</v>
      </c>
      <c r="S1009" s="176" t="s">
        <v>160</v>
      </c>
      <c r="T1009" s="177" t="s">
        <v>160</v>
      </c>
      <c r="U1009" s="157">
        <v>0.68</v>
      </c>
      <c r="V1009" s="157">
        <f>ROUND(E1009*U1009,2)</f>
        <v>20.61</v>
      </c>
      <c r="W1009" s="157"/>
      <c r="X1009" s="157" t="s">
        <v>170</v>
      </c>
      <c r="Y1009" s="148"/>
      <c r="Z1009" s="148"/>
      <c r="AA1009" s="148"/>
      <c r="AB1009" s="148"/>
      <c r="AC1009" s="148"/>
      <c r="AD1009" s="148"/>
      <c r="AE1009" s="148"/>
      <c r="AF1009" s="148"/>
      <c r="AG1009" s="148" t="s">
        <v>171</v>
      </c>
      <c r="AH1009" s="148"/>
      <c r="AI1009" s="148"/>
      <c r="AJ1009" s="148"/>
      <c r="AK1009" s="148"/>
      <c r="AL1009" s="148"/>
      <c r="AM1009" s="148"/>
      <c r="AN1009" s="148"/>
      <c r="AO1009" s="148"/>
      <c r="AP1009" s="148"/>
      <c r="AQ1009" s="148"/>
      <c r="AR1009" s="148"/>
      <c r="AS1009" s="148"/>
      <c r="AT1009" s="148"/>
      <c r="AU1009" s="148"/>
      <c r="AV1009" s="148"/>
      <c r="AW1009" s="148"/>
      <c r="AX1009" s="148"/>
      <c r="AY1009" s="148"/>
      <c r="AZ1009" s="148"/>
      <c r="BA1009" s="148"/>
      <c r="BB1009" s="148"/>
      <c r="BC1009" s="148"/>
      <c r="BD1009" s="148"/>
      <c r="BE1009" s="148"/>
      <c r="BF1009" s="148"/>
      <c r="BG1009" s="148"/>
      <c r="BH1009" s="148"/>
    </row>
    <row r="1010" spans="1:60" outlineLevel="1" x14ac:dyDescent="0.2">
      <c r="A1010" s="155"/>
      <c r="B1010" s="156"/>
      <c r="C1010" s="189" t="s">
        <v>922</v>
      </c>
      <c r="D1010" s="158"/>
      <c r="E1010" s="159"/>
      <c r="F1010" s="157"/>
      <c r="G1010" s="157"/>
      <c r="H1010" s="157"/>
      <c r="I1010" s="157"/>
      <c r="J1010" s="157"/>
      <c r="K1010" s="157"/>
      <c r="L1010" s="157"/>
      <c r="M1010" s="157"/>
      <c r="N1010" s="157"/>
      <c r="O1010" s="157"/>
      <c r="P1010" s="157"/>
      <c r="Q1010" s="157"/>
      <c r="R1010" s="157"/>
      <c r="S1010" s="157"/>
      <c r="T1010" s="157"/>
      <c r="U1010" s="157"/>
      <c r="V1010" s="157"/>
      <c r="W1010" s="157"/>
      <c r="X1010" s="157"/>
      <c r="Y1010" s="148"/>
      <c r="Z1010" s="148"/>
      <c r="AA1010" s="148"/>
      <c r="AB1010" s="148"/>
      <c r="AC1010" s="148"/>
      <c r="AD1010" s="148"/>
      <c r="AE1010" s="148"/>
      <c r="AF1010" s="148"/>
      <c r="AG1010" s="148" t="s">
        <v>164</v>
      </c>
      <c r="AH1010" s="148">
        <v>0</v>
      </c>
      <c r="AI1010" s="148"/>
      <c r="AJ1010" s="148"/>
      <c r="AK1010" s="148"/>
      <c r="AL1010" s="148"/>
      <c r="AM1010" s="148"/>
      <c r="AN1010" s="148"/>
      <c r="AO1010" s="148"/>
      <c r="AP1010" s="148"/>
      <c r="AQ1010" s="148"/>
      <c r="AR1010" s="148"/>
      <c r="AS1010" s="148"/>
      <c r="AT1010" s="148"/>
      <c r="AU1010" s="148"/>
      <c r="AV1010" s="148"/>
      <c r="AW1010" s="148"/>
      <c r="AX1010" s="148"/>
      <c r="AY1010" s="148"/>
      <c r="AZ1010" s="148"/>
      <c r="BA1010" s="148"/>
      <c r="BB1010" s="148"/>
      <c r="BC1010" s="148"/>
      <c r="BD1010" s="148"/>
      <c r="BE1010" s="148"/>
      <c r="BF1010" s="148"/>
      <c r="BG1010" s="148"/>
      <c r="BH1010" s="148"/>
    </row>
    <row r="1011" spans="1:60" outlineLevel="1" x14ac:dyDescent="0.2">
      <c r="A1011" s="155"/>
      <c r="B1011" s="156"/>
      <c r="C1011" s="189" t="s">
        <v>923</v>
      </c>
      <c r="D1011" s="158"/>
      <c r="E1011" s="159"/>
      <c r="F1011" s="157"/>
      <c r="G1011" s="157"/>
      <c r="H1011" s="157"/>
      <c r="I1011" s="157"/>
      <c r="J1011" s="157"/>
      <c r="K1011" s="157"/>
      <c r="L1011" s="157"/>
      <c r="M1011" s="157"/>
      <c r="N1011" s="157"/>
      <c r="O1011" s="157"/>
      <c r="P1011" s="157"/>
      <c r="Q1011" s="157"/>
      <c r="R1011" s="157"/>
      <c r="S1011" s="157"/>
      <c r="T1011" s="157"/>
      <c r="U1011" s="157"/>
      <c r="V1011" s="157"/>
      <c r="W1011" s="157"/>
      <c r="X1011" s="157"/>
      <c r="Y1011" s="148"/>
      <c r="Z1011" s="148"/>
      <c r="AA1011" s="148"/>
      <c r="AB1011" s="148"/>
      <c r="AC1011" s="148"/>
      <c r="AD1011" s="148"/>
      <c r="AE1011" s="148"/>
      <c r="AF1011" s="148"/>
      <c r="AG1011" s="148" t="s">
        <v>164</v>
      </c>
      <c r="AH1011" s="148">
        <v>0</v>
      </c>
      <c r="AI1011" s="148"/>
      <c r="AJ1011" s="148"/>
      <c r="AK1011" s="148"/>
      <c r="AL1011" s="148"/>
      <c r="AM1011" s="148"/>
      <c r="AN1011" s="148"/>
      <c r="AO1011" s="148"/>
      <c r="AP1011" s="148"/>
      <c r="AQ1011" s="148"/>
      <c r="AR1011" s="148"/>
      <c r="AS1011" s="148"/>
      <c r="AT1011" s="148"/>
      <c r="AU1011" s="148"/>
      <c r="AV1011" s="148"/>
      <c r="AW1011" s="148"/>
      <c r="AX1011" s="148"/>
      <c r="AY1011" s="148"/>
      <c r="AZ1011" s="148"/>
      <c r="BA1011" s="148"/>
      <c r="BB1011" s="148"/>
      <c r="BC1011" s="148"/>
      <c r="BD1011" s="148"/>
      <c r="BE1011" s="148"/>
      <c r="BF1011" s="148"/>
      <c r="BG1011" s="148"/>
      <c r="BH1011" s="148"/>
    </row>
    <row r="1012" spans="1:60" outlineLevel="1" x14ac:dyDescent="0.2">
      <c r="A1012" s="155"/>
      <c r="B1012" s="156"/>
      <c r="C1012" s="189" t="s">
        <v>924</v>
      </c>
      <c r="D1012" s="158"/>
      <c r="E1012" s="159"/>
      <c r="F1012" s="157"/>
      <c r="G1012" s="157"/>
      <c r="H1012" s="157"/>
      <c r="I1012" s="157"/>
      <c r="J1012" s="157"/>
      <c r="K1012" s="157"/>
      <c r="L1012" s="157"/>
      <c r="M1012" s="157"/>
      <c r="N1012" s="157"/>
      <c r="O1012" s="157"/>
      <c r="P1012" s="157"/>
      <c r="Q1012" s="157"/>
      <c r="R1012" s="157"/>
      <c r="S1012" s="157"/>
      <c r="T1012" s="157"/>
      <c r="U1012" s="157"/>
      <c r="V1012" s="157"/>
      <c r="W1012" s="157"/>
      <c r="X1012" s="157"/>
      <c r="Y1012" s="148"/>
      <c r="Z1012" s="148"/>
      <c r="AA1012" s="148"/>
      <c r="AB1012" s="148"/>
      <c r="AC1012" s="148"/>
      <c r="AD1012" s="148"/>
      <c r="AE1012" s="148"/>
      <c r="AF1012" s="148"/>
      <c r="AG1012" s="148" t="s">
        <v>164</v>
      </c>
      <c r="AH1012" s="148">
        <v>0</v>
      </c>
      <c r="AI1012" s="148"/>
      <c r="AJ1012" s="148"/>
      <c r="AK1012" s="148"/>
      <c r="AL1012" s="148"/>
      <c r="AM1012" s="148"/>
      <c r="AN1012" s="148"/>
      <c r="AO1012" s="148"/>
      <c r="AP1012" s="148"/>
      <c r="AQ1012" s="148"/>
      <c r="AR1012" s="148"/>
      <c r="AS1012" s="148"/>
      <c r="AT1012" s="148"/>
      <c r="AU1012" s="148"/>
      <c r="AV1012" s="148"/>
      <c r="AW1012" s="148"/>
      <c r="AX1012" s="148"/>
      <c r="AY1012" s="148"/>
      <c r="AZ1012" s="148"/>
      <c r="BA1012" s="148"/>
      <c r="BB1012" s="148"/>
      <c r="BC1012" s="148"/>
      <c r="BD1012" s="148"/>
      <c r="BE1012" s="148"/>
      <c r="BF1012" s="148"/>
      <c r="BG1012" s="148"/>
      <c r="BH1012" s="148"/>
    </row>
    <row r="1013" spans="1:60" outlineLevel="1" x14ac:dyDescent="0.2">
      <c r="A1013" s="155"/>
      <c r="B1013" s="156"/>
      <c r="C1013" s="189" t="s">
        <v>252</v>
      </c>
      <c r="D1013" s="158"/>
      <c r="E1013" s="159">
        <v>7.59</v>
      </c>
      <c r="F1013" s="157"/>
      <c r="G1013" s="157"/>
      <c r="H1013" s="157"/>
      <c r="I1013" s="157"/>
      <c r="J1013" s="157"/>
      <c r="K1013" s="157"/>
      <c r="L1013" s="157"/>
      <c r="M1013" s="157"/>
      <c r="N1013" s="157"/>
      <c r="O1013" s="157"/>
      <c r="P1013" s="157"/>
      <c r="Q1013" s="157"/>
      <c r="R1013" s="157"/>
      <c r="S1013" s="157"/>
      <c r="T1013" s="157"/>
      <c r="U1013" s="157"/>
      <c r="V1013" s="157"/>
      <c r="W1013" s="157"/>
      <c r="X1013" s="157"/>
      <c r="Y1013" s="148"/>
      <c r="Z1013" s="148"/>
      <c r="AA1013" s="148"/>
      <c r="AB1013" s="148"/>
      <c r="AC1013" s="148"/>
      <c r="AD1013" s="148"/>
      <c r="AE1013" s="148"/>
      <c r="AF1013" s="148"/>
      <c r="AG1013" s="148" t="s">
        <v>164</v>
      </c>
      <c r="AH1013" s="148">
        <v>0</v>
      </c>
      <c r="AI1013" s="148"/>
      <c r="AJ1013" s="148"/>
      <c r="AK1013" s="148"/>
      <c r="AL1013" s="148"/>
      <c r="AM1013" s="148"/>
      <c r="AN1013" s="148"/>
      <c r="AO1013" s="148"/>
      <c r="AP1013" s="148"/>
      <c r="AQ1013" s="148"/>
      <c r="AR1013" s="148"/>
      <c r="AS1013" s="148"/>
      <c r="AT1013" s="148"/>
      <c r="AU1013" s="148"/>
      <c r="AV1013" s="148"/>
      <c r="AW1013" s="148"/>
      <c r="AX1013" s="148"/>
      <c r="AY1013" s="148"/>
      <c r="AZ1013" s="148"/>
      <c r="BA1013" s="148"/>
      <c r="BB1013" s="148"/>
      <c r="BC1013" s="148"/>
      <c r="BD1013" s="148"/>
      <c r="BE1013" s="148"/>
      <c r="BF1013" s="148"/>
      <c r="BG1013" s="148"/>
      <c r="BH1013" s="148"/>
    </row>
    <row r="1014" spans="1:60" outlineLevel="1" x14ac:dyDescent="0.2">
      <c r="A1014" s="155"/>
      <c r="B1014" s="156"/>
      <c r="C1014" s="189" t="s">
        <v>925</v>
      </c>
      <c r="D1014" s="158"/>
      <c r="E1014" s="159"/>
      <c r="F1014" s="157"/>
      <c r="G1014" s="157"/>
      <c r="H1014" s="157"/>
      <c r="I1014" s="157"/>
      <c r="J1014" s="157"/>
      <c r="K1014" s="157"/>
      <c r="L1014" s="157"/>
      <c r="M1014" s="157"/>
      <c r="N1014" s="157"/>
      <c r="O1014" s="157"/>
      <c r="P1014" s="157"/>
      <c r="Q1014" s="157"/>
      <c r="R1014" s="157"/>
      <c r="S1014" s="157"/>
      <c r="T1014" s="157"/>
      <c r="U1014" s="157"/>
      <c r="V1014" s="157"/>
      <c r="W1014" s="157"/>
      <c r="X1014" s="157"/>
      <c r="Y1014" s="148"/>
      <c r="Z1014" s="148"/>
      <c r="AA1014" s="148"/>
      <c r="AB1014" s="148"/>
      <c r="AC1014" s="148"/>
      <c r="AD1014" s="148"/>
      <c r="AE1014" s="148"/>
      <c r="AF1014" s="148"/>
      <c r="AG1014" s="148" t="s">
        <v>164</v>
      </c>
      <c r="AH1014" s="148">
        <v>0</v>
      </c>
      <c r="AI1014" s="148"/>
      <c r="AJ1014" s="148"/>
      <c r="AK1014" s="148"/>
      <c r="AL1014" s="148"/>
      <c r="AM1014" s="148"/>
      <c r="AN1014" s="148"/>
      <c r="AO1014" s="148"/>
      <c r="AP1014" s="148"/>
      <c r="AQ1014" s="148"/>
      <c r="AR1014" s="148"/>
      <c r="AS1014" s="148"/>
      <c r="AT1014" s="148"/>
      <c r="AU1014" s="148"/>
      <c r="AV1014" s="148"/>
      <c r="AW1014" s="148"/>
      <c r="AX1014" s="148"/>
      <c r="AY1014" s="148"/>
      <c r="AZ1014" s="148"/>
      <c r="BA1014" s="148"/>
      <c r="BB1014" s="148"/>
      <c r="BC1014" s="148"/>
      <c r="BD1014" s="148"/>
      <c r="BE1014" s="148"/>
      <c r="BF1014" s="148"/>
      <c r="BG1014" s="148"/>
      <c r="BH1014" s="148"/>
    </row>
    <row r="1015" spans="1:60" outlineLevel="1" x14ac:dyDescent="0.2">
      <c r="A1015" s="155"/>
      <c r="B1015" s="156"/>
      <c r="C1015" s="189" t="s">
        <v>251</v>
      </c>
      <c r="D1015" s="158"/>
      <c r="E1015" s="159">
        <v>0.25</v>
      </c>
      <c r="F1015" s="157"/>
      <c r="G1015" s="157"/>
      <c r="H1015" s="157"/>
      <c r="I1015" s="157"/>
      <c r="J1015" s="157"/>
      <c r="K1015" s="157"/>
      <c r="L1015" s="157"/>
      <c r="M1015" s="157"/>
      <c r="N1015" s="157"/>
      <c r="O1015" s="157"/>
      <c r="P1015" s="157"/>
      <c r="Q1015" s="157"/>
      <c r="R1015" s="157"/>
      <c r="S1015" s="157"/>
      <c r="T1015" s="157"/>
      <c r="U1015" s="157"/>
      <c r="V1015" s="157"/>
      <c r="W1015" s="157"/>
      <c r="X1015" s="157"/>
      <c r="Y1015" s="148"/>
      <c r="Z1015" s="148"/>
      <c r="AA1015" s="148"/>
      <c r="AB1015" s="148"/>
      <c r="AC1015" s="148"/>
      <c r="AD1015" s="148"/>
      <c r="AE1015" s="148"/>
      <c r="AF1015" s="148"/>
      <c r="AG1015" s="148" t="s">
        <v>164</v>
      </c>
      <c r="AH1015" s="148">
        <v>0</v>
      </c>
      <c r="AI1015" s="148"/>
      <c r="AJ1015" s="148"/>
      <c r="AK1015" s="148"/>
      <c r="AL1015" s="148"/>
      <c r="AM1015" s="148"/>
      <c r="AN1015" s="148"/>
      <c r="AO1015" s="148"/>
      <c r="AP1015" s="148"/>
      <c r="AQ1015" s="148"/>
      <c r="AR1015" s="148"/>
      <c r="AS1015" s="148"/>
      <c r="AT1015" s="148"/>
      <c r="AU1015" s="148"/>
      <c r="AV1015" s="148"/>
      <c r="AW1015" s="148"/>
      <c r="AX1015" s="148"/>
      <c r="AY1015" s="148"/>
      <c r="AZ1015" s="148"/>
      <c r="BA1015" s="148"/>
      <c r="BB1015" s="148"/>
      <c r="BC1015" s="148"/>
      <c r="BD1015" s="148"/>
      <c r="BE1015" s="148"/>
      <c r="BF1015" s="148"/>
      <c r="BG1015" s="148"/>
      <c r="BH1015" s="148"/>
    </row>
    <row r="1016" spans="1:60" outlineLevel="1" x14ac:dyDescent="0.2">
      <c r="A1016" s="155"/>
      <c r="B1016" s="156"/>
      <c r="C1016" s="189" t="s">
        <v>926</v>
      </c>
      <c r="D1016" s="158"/>
      <c r="E1016" s="159">
        <v>0.5</v>
      </c>
      <c r="F1016" s="157"/>
      <c r="G1016" s="157"/>
      <c r="H1016" s="157"/>
      <c r="I1016" s="157"/>
      <c r="J1016" s="157"/>
      <c r="K1016" s="157"/>
      <c r="L1016" s="157"/>
      <c r="M1016" s="157"/>
      <c r="N1016" s="157"/>
      <c r="O1016" s="157"/>
      <c r="P1016" s="157"/>
      <c r="Q1016" s="157"/>
      <c r="R1016" s="157"/>
      <c r="S1016" s="157"/>
      <c r="T1016" s="157"/>
      <c r="U1016" s="157"/>
      <c r="V1016" s="157"/>
      <c r="W1016" s="157"/>
      <c r="X1016" s="157"/>
      <c r="Y1016" s="148"/>
      <c r="Z1016" s="148"/>
      <c r="AA1016" s="148"/>
      <c r="AB1016" s="148"/>
      <c r="AC1016" s="148"/>
      <c r="AD1016" s="148"/>
      <c r="AE1016" s="148"/>
      <c r="AF1016" s="148"/>
      <c r="AG1016" s="148" t="s">
        <v>164</v>
      </c>
      <c r="AH1016" s="148">
        <v>0</v>
      </c>
      <c r="AI1016" s="148"/>
      <c r="AJ1016" s="148"/>
      <c r="AK1016" s="148"/>
      <c r="AL1016" s="148"/>
      <c r="AM1016" s="148"/>
      <c r="AN1016" s="148"/>
      <c r="AO1016" s="148"/>
      <c r="AP1016" s="148"/>
      <c r="AQ1016" s="148"/>
      <c r="AR1016" s="148"/>
      <c r="AS1016" s="148"/>
      <c r="AT1016" s="148"/>
      <c r="AU1016" s="148"/>
      <c r="AV1016" s="148"/>
      <c r="AW1016" s="148"/>
      <c r="AX1016" s="148"/>
      <c r="AY1016" s="148"/>
      <c r="AZ1016" s="148"/>
      <c r="BA1016" s="148"/>
      <c r="BB1016" s="148"/>
      <c r="BC1016" s="148"/>
      <c r="BD1016" s="148"/>
      <c r="BE1016" s="148"/>
      <c r="BF1016" s="148"/>
      <c r="BG1016" s="148"/>
      <c r="BH1016" s="148"/>
    </row>
    <row r="1017" spans="1:60" outlineLevel="1" x14ac:dyDescent="0.2">
      <c r="A1017" s="155"/>
      <c r="B1017" s="156"/>
      <c r="C1017" s="189" t="s">
        <v>927</v>
      </c>
      <c r="D1017" s="158"/>
      <c r="E1017" s="159">
        <v>1.5</v>
      </c>
      <c r="F1017" s="157"/>
      <c r="G1017" s="157"/>
      <c r="H1017" s="157"/>
      <c r="I1017" s="157"/>
      <c r="J1017" s="157"/>
      <c r="K1017" s="157"/>
      <c r="L1017" s="157"/>
      <c r="M1017" s="157"/>
      <c r="N1017" s="157"/>
      <c r="O1017" s="157"/>
      <c r="P1017" s="157"/>
      <c r="Q1017" s="157"/>
      <c r="R1017" s="157"/>
      <c r="S1017" s="157"/>
      <c r="T1017" s="157"/>
      <c r="U1017" s="157"/>
      <c r="V1017" s="157"/>
      <c r="W1017" s="157"/>
      <c r="X1017" s="157"/>
      <c r="Y1017" s="148"/>
      <c r="Z1017" s="148"/>
      <c r="AA1017" s="148"/>
      <c r="AB1017" s="148"/>
      <c r="AC1017" s="148"/>
      <c r="AD1017" s="148"/>
      <c r="AE1017" s="148"/>
      <c r="AF1017" s="148"/>
      <c r="AG1017" s="148" t="s">
        <v>164</v>
      </c>
      <c r="AH1017" s="148">
        <v>0</v>
      </c>
      <c r="AI1017" s="148"/>
      <c r="AJ1017" s="148"/>
      <c r="AK1017" s="148"/>
      <c r="AL1017" s="148"/>
      <c r="AM1017" s="148"/>
      <c r="AN1017" s="148"/>
      <c r="AO1017" s="148"/>
      <c r="AP1017" s="148"/>
      <c r="AQ1017" s="148"/>
      <c r="AR1017" s="148"/>
      <c r="AS1017" s="148"/>
      <c r="AT1017" s="148"/>
      <c r="AU1017" s="148"/>
      <c r="AV1017" s="148"/>
      <c r="AW1017" s="148"/>
      <c r="AX1017" s="148"/>
      <c r="AY1017" s="148"/>
      <c r="AZ1017" s="148"/>
      <c r="BA1017" s="148"/>
      <c r="BB1017" s="148"/>
      <c r="BC1017" s="148"/>
      <c r="BD1017" s="148"/>
      <c r="BE1017" s="148"/>
      <c r="BF1017" s="148"/>
      <c r="BG1017" s="148"/>
      <c r="BH1017" s="148"/>
    </row>
    <row r="1018" spans="1:60" outlineLevel="1" x14ac:dyDescent="0.2">
      <c r="A1018" s="155"/>
      <c r="B1018" s="156"/>
      <c r="C1018" s="189" t="s">
        <v>928</v>
      </c>
      <c r="D1018" s="158"/>
      <c r="E1018" s="159">
        <v>0.8</v>
      </c>
      <c r="F1018" s="157"/>
      <c r="G1018" s="157"/>
      <c r="H1018" s="157"/>
      <c r="I1018" s="157"/>
      <c r="J1018" s="157"/>
      <c r="K1018" s="157"/>
      <c r="L1018" s="157"/>
      <c r="M1018" s="157"/>
      <c r="N1018" s="157"/>
      <c r="O1018" s="157"/>
      <c r="P1018" s="157"/>
      <c r="Q1018" s="157"/>
      <c r="R1018" s="157"/>
      <c r="S1018" s="157"/>
      <c r="T1018" s="157"/>
      <c r="U1018" s="157"/>
      <c r="V1018" s="157"/>
      <c r="W1018" s="157"/>
      <c r="X1018" s="157"/>
      <c r="Y1018" s="148"/>
      <c r="Z1018" s="148"/>
      <c r="AA1018" s="148"/>
      <c r="AB1018" s="148"/>
      <c r="AC1018" s="148"/>
      <c r="AD1018" s="148"/>
      <c r="AE1018" s="148"/>
      <c r="AF1018" s="148"/>
      <c r="AG1018" s="148" t="s">
        <v>164</v>
      </c>
      <c r="AH1018" s="148">
        <v>0</v>
      </c>
      <c r="AI1018" s="148"/>
      <c r="AJ1018" s="148"/>
      <c r="AK1018" s="148"/>
      <c r="AL1018" s="148"/>
      <c r="AM1018" s="148"/>
      <c r="AN1018" s="148"/>
      <c r="AO1018" s="148"/>
      <c r="AP1018" s="148"/>
      <c r="AQ1018" s="148"/>
      <c r="AR1018" s="148"/>
      <c r="AS1018" s="148"/>
      <c r="AT1018" s="148"/>
      <c r="AU1018" s="148"/>
      <c r="AV1018" s="148"/>
      <c r="AW1018" s="148"/>
      <c r="AX1018" s="148"/>
      <c r="AY1018" s="148"/>
      <c r="AZ1018" s="148"/>
      <c r="BA1018" s="148"/>
      <c r="BB1018" s="148"/>
      <c r="BC1018" s="148"/>
      <c r="BD1018" s="148"/>
      <c r="BE1018" s="148"/>
      <c r="BF1018" s="148"/>
      <c r="BG1018" s="148"/>
      <c r="BH1018" s="148"/>
    </row>
    <row r="1019" spans="1:60" outlineLevel="1" x14ac:dyDescent="0.2">
      <c r="A1019" s="155"/>
      <c r="B1019" s="156"/>
      <c r="C1019" s="189" t="s">
        <v>929</v>
      </c>
      <c r="D1019" s="158"/>
      <c r="E1019" s="159"/>
      <c r="F1019" s="157"/>
      <c r="G1019" s="157"/>
      <c r="H1019" s="157"/>
      <c r="I1019" s="157"/>
      <c r="J1019" s="157"/>
      <c r="K1019" s="157"/>
      <c r="L1019" s="157"/>
      <c r="M1019" s="157"/>
      <c r="N1019" s="157"/>
      <c r="O1019" s="157"/>
      <c r="P1019" s="157"/>
      <c r="Q1019" s="157"/>
      <c r="R1019" s="157"/>
      <c r="S1019" s="157"/>
      <c r="T1019" s="157"/>
      <c r="U1019" s="157"/>
      <c r="V1019" s="157"/>
      <c r="W1019" s="157"/>
      <c r="X1019" s="157"/>
      <c r="Y1019" s="148"/>
      <c r="Z1019" s="148"/>
      <c r="AA1019" s="148"/>
      <c r="AB1019" s="148"/>
      <c r="AC1019" s="148"/>
      <c r="AD1019" s="148"/>
      <c r="AE1019" s="148"/>
      <c r="AF1019" s="148"/>
      <c r="AG1019" s="148" t="s">
        <v>164</v>
      </c>
      <c r="AH1019" s="148">
        <v>0</v>
      </c>
      <c r="AI1019" s="148"/>
      <c r="AJ1019" s="148"/>
      <c r="AK1019" s="148"/>
      <c r="AL1019" s="148"/>
      <c r="AM1019" s="148"/>
      <c r="AN1019" s="148"/>
      <c r="AO1019" s="148"/>
      <c r="AP1019" s="148"/>
      <c r="AQ1019" s="148"/>
      <c r="AR1019" s="148"/>
      <c r="AS1019" s="148"/>
      <c r="AT1019" s="148"/>
      <c r="AU1019" s="148"/>
      <c r="AV1019" s="148"/>
      <c r="AW1019" s="148"/>
      <c r="AX1019" s="148"/>
      <c r="AY1019" s="148"/>
      <c r="AZ1019" s="148"/>
      <c r="BA1019" s="148"/>
      <c r="BB1019" s="148"/>
      <c r="BC1019" s="148"/>
      <c r="BD1019" s="148"/>
      <c r="BE1019" s="148"/>
      <c r="BF1019" s="148"/>
      <c r="BG1019" s="148"/>
      <c r="BH1019" s="148"/>
    </row>
    <row r="1020" spans="1:60" outlineLevel="1" x14ac:dyDescent="0.2">
      <c r="A1020" s="155"/>
      <c r="B1020" s="156"/>
      <c r="C1020" s="189" t="s">
        <v>248</v>
      </c>
      <c r="D1020" s="158"/>
      <c r="E1020" s="159">
        <v>1.155</v>
      </c>
      <c r="F1020" s="157"/>
      <c r="G1020" s="157"/>
      <c r="H1020" s="157"/>
      <c r="I1020" s="157"/>
      <c r="J1020" s="157"/>
      <c r="K1020" s="157"/>
      <c r="L1020" s="157"/>
      <c r="M1020" s="157"/>
      <c r="N1020" s="157"/>
      <c r="O1020" s="157"/>
      <c r="P1020" s="157"/>
      <c r="Q1020" s="157"/>
      <c r="R1020" s="157"/>
      <c r="S1020" s="157"/>
      <c r="T1020" s="157"/>
      <c r="U1020" s="157"/>
      <c r="V1020" s="157"/>
      <c r="W1020" s="157"/>
      <c r="X1020" s="157"/>
      <c r="Y1020" s="148"/>
      <c r="Z1020" s="148"/>
      <c r="AA1020" s="148"/>
      <c r="AB1020" s="148"/>
      <c r="AC1020" s="148"/>
      <c r="AD1020" s="148"/>
      <c r="AE1020" s="148"/>
      <c r="AF1020" s="148"/>
      <c r="AG1020" s="148" t="s">
        <v>164</v>
      </c>
      <c r="AH1020" s="148">
        <v>0</v>
      </c>
      <c r="AI1020" s="148"/>
      <c r="AJ1020" s="148"/>
      <c r="AK1020" s="148"/>
      <c r="AL1020" s="148"/>
      <c r="AM1020" s="148"/>
      <c r="AN1020" s="148"/>
      <c r="AO1020" s="148"/>
      <c r="AP1020" s="148"/>
      <c r="AQ1020" s="148"/>
      <c r="AR1020" s="148"/>
      <c r="AS1020" s="148"/>
      <c r="AT1020" s="148"/>
      <c r="AU1020" s="148"/>
      <c r="AV1020" s="148"/>
      <c r="AW1020" s="148"/>
      <c r="AX1020" s="148"/>
      <c r="AY1020" s="148"/>
      <c r="AZ1020" s="148"/>
      <c r="BA1020" s="148"/>
      <c r="BB1020" s="148"/>
      <c r="BC1020" s="148"/>
      <c r="BD1020" s="148"/>
      <c r="BE1020" s="148"/>
      <c r="BF1020" s="148"/>
      <c r="BG1020" s="148"/>
      <c r="BH1020" s="148"/>
    </row>
    <row r="1021" spans="1:60" outlineLevel="1" x14ac:dyDescent="0.2">
      <c r="A1021" s="155"/>
      <c r="B1021" s="156"/>
      <c r="C1021" s="189" t="s">
        <v>254</v>
      </c>
      <c r="D1021" s="158"/>
      <c r="E1021" s="159">
        <v>0.8</v>
      </c>
      <c r="F1021" s="157"/>
      <c r="G1021" s="157"/>
      <c r="H1021" s="157"/>
      <c r="I1021" s="157"/>
      <c r="J1021" s="157"/>
      <c r="K1021" s="157"/>
      <c r="L1021" s="157"/>
      <c r="M1021" s="157"/>
      <c r="N1021" s="157"/>
      <c r="O1021" s="157"/>
      <c r="P1021" s="157"/>
      <c r="Q1021" s="157"/>
      <c r="R1021" s="157"/>
      <c r="S1021" s="157"/>
      <c r="T1021" s="157"/>
      <c r="U1021" s="157"/>
      <c r="V1021" s="157"/>
      <c r="W1021" s="157"/>
      <c r="X1021" s="157"/>
      <c r="Y1021" s="148"/>
      <c r="Z1021" s="148"/>
      <c r="AA1021" s="148"/>
      <c r="AB1021" s="148"/>
      <c r="AC1021" s="148"/>
      <c r="AD1021" s="148"/>
      <c r="AE1021" s="148"/>
      <c r="AF1021" s="148"/>
      <c r="AG1021" s="148" t="s">
        <v>164</v>
      </c>
      <c r="AH1021" s="148">
        <v>0</v>
      </c>
      <c r="AI1021" s="148"/>
      <c r="AJ1021" s="148"/>
      <c r="AK1021" s="148"/>
      <c r="AL1021" s="148"/>
      <c r="AM1021" s="148"/>
      <c r="AN1021" s="148"/>
      <c r="AO1021" s="148"/>
      <c r="AP1021" s="148"/>
      <c r="AQ1021" s="148"/>
      <c r="AR1021" s="148"/>
      <c r="AS1021" s="148"/>
      <c r="AT1021" s="148"/>
      <c r="AU1021" s="148"/>
      <c r="AV1021" s="148"/>
      <c r="AW1021" s="148"/>
      <c r="AX1021" s="148"/>
      <c r="AY1021" s="148"/>
      <c r="AZ1021" s="148"/>
      <c r="BA1021" s="148"/>
      <c r="BB1021" s="148"/>
      <c r="BC1021" s="148"/>
      <c r="BD1021" s="148"/>
      <c r="BE1021" s="148"/>
      <c r="BF1021" s="148"/>
      <c r="BG1021" s="148"/>
      <c r="BH1021" s="148"/>
    </row>
    <row r="1022" spans="1:60" outlineLevel="1" x14ac:dyDescent="0.2">
      <c r="A1022" s="155"/>
      <c r="B1022" s="156"/>
      <c r="C1022" s="189" t="s">
        <v>255</v>
      </c>
      <c r="D1022" s="158"/>
      <c r="E1022" s="159">
        <v>1.3049999999999999</v>
      </c>
      <c r="F1022" s="157"/>
      <c r="G1022" s="157"/>
      <c r="H1022" s="157"/>
      <c r="I1022" s="157"/>
      <c r="J1022" s="157"/>
      <c r="K1022" s="157"/>
      <c r="L1022" s="157"/>
      <c r="M1022" s="157"/>
      <c r="N1022" s="157"/>
      <c r="O1022" s="157"/>
      <c r="P1022" s="157"/>
      <c r="Q1022" s="157"/>
      <c r="R1022" s="157"/>
      <c r="S1022" s="157"/>
      <c r="T1022" s="157"/>
      <c r="U1022" s="157"/>
      <c r="V1022" s="157"/>
      <c r="W1022" s="157"/>
      <c r="X1022" s="157"/>
      <c r="Y1022" s="148"/>
      <c r="Z1022" s="148"/>
      <c r="AA1022" s="148"/>
      <c r="AB1022" s="148"/>
      <c r="AC1022" s="148"/>
      <c r="AD1022" s="148"/>
      <c r="AE1022" s="148"/>
      <c r="AF1022" s="148"/>
      <c r="AG1022" s="148" t="s">
        <v>164</v>
      </c>
      <c r="AH1022" s="148">
        <v>0</v>
      </c>
      <c r="AI1022" s="148"/>
      <c r="AJ1022" s="148"/>
      <c r="AK1022" s="148"/>
      <c r="AL1022" s="148"/>
      <c r="AM1022" s="148"/>
      <c r="AN1022" s="148"/>
      <c r="AO1022" s="148"/>
      <c r="AP1022" s="148"/>
      <c r="AQ1022" s="148"/>
      <c r="AR1022" s="148"/>
      <c r="AS1022" s="148"/>
      <c r="AT1022" s="148"/>
      <c r="AU1022" s="148"/>
      <c r="AV1022" s="148"/>
      <c r="AW1022" s="148"/>
      <c r="AX1022" s="148"/>
      <c r="AY1022" s="148"/>
      <c r="AZ1022" s="148"/>
      <c r="BA1022" s="148"/>
      <c r="BB1022" s="148"/>
      <c r="BC1022" s="148"/>
      <c r="BD1022" s="148"/>
      <c r="BE1022" s="148"/>
      <c r="BF1022" s="148"/>
      <c r="BG1022" s="148"/>
      <c r="BH1022" s="148"/>
    </row>
    <row r="1023" spans="1:60" outlineLevel="1" x14ac:dyDescent="0.2">
      <c r="A1023" s="155"/>
      <c r="B1023" s="156"/>
      <c r="C1023" s="189" t="s">
        <v>256</v>
      </c>
      <c r="D1023" s="158"/>
      <c r="E1023" s="159">
        <v>3.84</v>
      </c>
      <c r="F1023" s="157"/>
      <c r="G1023" s="157"/>
      <c r="H1023" s="157"/>
      <c r="I1023" s="157"/>
      <c r="J1023" s="157"/>
      <c r="K1023" s="157"/>
      <c r="L1023" s="157"/>
      <c r="M1023" s="157"/>
      <c r="N1023" s="157"/>
      <c r="O1023" s="157"/>
      <c r="P1023" s="157"/>
      <c r="Q1023" s="157"/>
      <c r="R1023" s="157"/>
      <c r="S1023" s="157"/>
      <c r="T1023" s="157"/>
      <c r="U1023" s="157"/>
      <c r="V1023" s="157"/>
      <c r="W1023" s="157"/>
      <c r="X1023" s="157"/>
      <c r="Y1023" s="148"/>
      <c r="Z1023" s="148"/>
      <c r="AA1023" s="148"/>
      <c r="AB1023" s="148"/>
      <c r="AC1023" s="148"/>
      <c r="AD1023" s="148"/>
      <c r="AE1023" s="148"/>
      <c r="AF1023" s="148"/>
      <c r="AG1023" s="148" t="s">
        <v>164</v>
      </c>
      <c r="AH1023" s="148">
        <v>0</v>
      </c>
      <c r="AI1023" s="148"/>
      <c r="AJ1023" s="148"/>
      <c r="AK1023" s="148"/>
      <c r="AL1023" s="148"/>
      <c r="AM1023" s="148"/>
      <c r="AN1023" s="148"/>
      <c r="AO1023" s="148"/>
      <c r="AP1023" s="148"/>
      <c r="AQ1023" s="148"/>
      <c r="AR1023" s="148"/>
      <c r="AS1023" s="148"/>
      <c r="AT1023" s="148"/>
      <c r="AU1023" s="148"/>
      <c r="AV1023" s="148"/>
      <c r="AW1023" s="148"/>
      <c r="AX1023" s="148"/>
      <c r="AY1023" s="148"/>
      <c r="AZ1023" s="148"/>
      <c r="BA1023" s="148"/>
      <c r="BB1023" s="148"/>
      <c r="BC1023" s="148"/>
      <c r="BD1023" s="148"/>
      <c r="BE1023" s="148"/>
      <c r="BF1023" s="148"/>
      <c r="BG1023" s="148"/>
      <c r="BH1023" s="148"/>
    </row>
    <row r="1024" spans="1:60" outlineLevel="1" x14ac:dyDescent="0.2">
      <c r="A1024" s="155"/>
      <c r="B1024" s="156"/>
      <c r="C1024" s="189" t="s">
        <v>257</v>
      </c>
      <c r="D1024" s="158"/>
      <c r="E1024" s="159">
        <v>4</v>
      </c>
      <c r="F1024" s="157"/>
      <c r="G1024" s="157"/>
      <c r="H1024" s="157"/>
      <c r="I1024" s="157"/>
      <c r="J1024" s="157"/>
      <c r="K1024" s="157"/>
      <c r="L1024" s="157"/>
      <c r="M1024" s="157"/>
      <c r="N1024" s="157"/>
      <c r="O1024" s="157"/>
      <c r="P1024" s="157"/>
      <c r="Q1024" s="157"/>
      <c r="R1024" s="157"/>
      <c r="S1024" s="157"/>
      <c r="T1024" s="157"/>
      <c r="U1024" s="157"/>
      <c r="V1024" s="157"/>
      <c r="W1024" s="157"/>
      <c r="X1024" s="157"/>
      <c r="Y1024" s="148"/>
      <c r="Z1024" s="148"/>
      <c r="AA1024" s="148"/>
      <c r="AB1024" s="148"/>
      <c r="AC1024" s="148"/>
      <c r="AD1024" s="148"/>
      <c r="AE1024" s="148"/>
      <c r="AF1024" s="148"/>
      <c r="AG1024" s="148" t="s">
        <v>164</v>
      </c>
      <c r="AH1024" s="148">
        <v>0</v>
      </c>
      <c r="AI1024" s="148"/>
      <c r="AJ1024" s="148"/>
      <c r="AK1024" s="148"/>
      <c r="AL1024" s="148"/>
      <c r="AM1024" s="148"/>
      <c r="AN1024" s="148"/>
      <c r="AO1024" s="148"/>
      <c r="AP1024" s="148"/>
      <c r="AQ1024" s="148"/>
      <c r="AR1024" s="148"/>
      <c r="AS1024" s="148"/>
      <c r="AT1024" s="148"/>
      <c r="AU1024" s="148"/>
      <c r="AV1024" s="148"/>
      <c r="AW1024" s="148"/>
      <c r="AX1024" s="148"/>
      <c r="AY1024" s="148"/>
      <c r="AZ1024" s="148"/>
      <c r="BA1024" s="148"/>
      <c r="BB1024" s="148"/>
      <c r="BC1024" s="148"/>
      <c r="BD1024" s="148"/>
      <c r="BE1024" s="148"/>
      <c r="BF1024" s="148"/>
      <c r="BG1024" s="148"/>
      <c r="BH1024" s="148"/>
    </row>
    <row r="1025" spans="1:60" outlineLevel="1" x14ac:dyDescent="0.2">
      <c r="A1025" s="155"/>
      <c r="B1025" s="156"/>
      <c r="C1025" s="189" t="s">
        <v>930</v>
      </c>
      <c r="D1025" s="158"/>
      <c r="E1025" s="159">
        <v>1.67</v>
      </c>
      <c r="F1025" s="157"/>
      <c r="G1025" s="157"/>
      <c r="H1025" s="157"/>
      <c r="I1025" s="157"/>
      <c r="J1025" s="157"/>
      <c r="K1025" s="157"/>
      <c r="L1025" s="157"/>
      <c r="M1025" s="157"/>
      <c r="N1025" s="157"/>
      <c r="O1025" s="157"/>
      <c r="P1025" s="157"/>
      <c r="Q1025" s="157"/>
      <c r="R1025" s="157"/>
      <c r="S1025" s="157"/>
      <c r="T1025" s="157"/>
      <c r="U1025" s="157"/>
      <c r="V1025" s="157"/>
      <c r="W1025" s="157"/>
      <c r="X1025" s="157"/>
      <c r="Y1025" s="148"/>
      <c r="Z1025" s="148"/>
      <c r="AA1025" s="148"/>
      <c r="AB1025" s="148"/>
      <c r="AC1025" s="148"/>
      <c r="AD1025" s="148"/>
      <c r="AE1025" s="148"/>
      <c r="AF1025" s="148"/>
      <c r="AG1025" s="148" t="s">
        <v>164</v>
      </c>
      <c r="AH1025" s="148">
        <v>0</v>
      </c>
      <c r="AI1025" s="148"/>
      <c r="AJ1025" s="148"/>
      <c r="AK1025" s="148"/>
      <c r="AL1025" s="148"/>
      <c r="AM1025" s="148"/>
      <c r="AN1025" s="148"/>
      <c r="AO1025" s="148"/>
      <c r="AP1025" s="148"/>
      <c r="AQ1025" s="148"/>
      <c r="AR1025" s="148"/>
      <c r="AS1025" s="148"/>
      <c r="AT1025" s="148"/>
      <c r="AU1025" s="148"/>
      <c r="AV1025" s="148"/>
      <c r="AW1025" s="148"/>
      <c r="AX1025" s="148"/>
      <c r="AY1025" s="148"/>
      <c r="AZ1025" s="148"/>
      <c r="BA1025" s="148"/>
      <c r="BB1025" s="148"/>
      <c r="BC1025" s="148"/>
      <c r="BD1025" s="148"/>
      <c r="BE1025" s="148"/>
      <c r="BF1025" s="148"/>
      <c r="BG1025" s="148"/>
      <c r="BH1025" s="148"/>
    </row>
    <row r="1026" spans="1:60" outlineLevel="1" x14ac:dyDescent="0.2">
      <c r="A1026" s="155"/>
      <c r="B1026" s="156"/>
      <c r="C1026" s="189" t="s">
        <v>925</v>
      </c>
      <c r="D1026" s="158"/>
      <c r="E1026" s="159"/>
      <c r="F1026" s="157"/>
      <c r="G1026" s="157"/>
      <c r="H1026" s="157"/>
      <c r="I1026" s="157"/>
      <c r="J1026" s="157"/>
      <c r="K1026" s="157"/>
      <c r="L1026" s="157"/>
      <c r="M1026" s="157"/>
      <c r="N1026" s="157"/>
      <c r="O1026" s="157"/>
      <c r="P1026" s="157"/>
      <c r="Q1026" s="157"/>
      <c r="R1026" s="157"/>
      <c r="S1026" s="157"/>
      <c r="T1026" s="157"/>
      <c r="U1026" s="157"/>
      <c r="V1026" s="157"/>
      <c r="W1026" s="157"/>
      <c r="X1026" s="157"/>
      <c r="Y1026" s="148"/>
      <c r="Z1026" s="148"/>
      <c r="AA1026" s="148"/>
      <c r="AB1026" s="148"/>
      <c r="AC1026" s="148"/>
      <c r="AD1026" s="148"/>
      <c r="AE1026" s="148"/>
      <c r="AF1026" s="148"/>
      <c r="AG1026" s="148" t="s">
        <v>164</v>
      </c>
      <c r="AH1026" s="148">
        <v>0</v>
      </c>
      <c r="AI1026" s="148"/>
      <c r="AJ1026" s="148"/>
      <c r="AK1026" s="148"/>
      <c r="AL1026" s="148"/>
      <c r="AM1026" s="148"/>
      <c r="AN1026" s="148"/>
      <c r="AO1026" s="148"/>
      <c r="AP1026" s="148"/>
      <c r="AQ1026" s="148"/>
      <c r="AR1026" s="148"/>
      <c r="AS1026" s="148"/>
      <c r="AT1026" s="148"/>
      <c r="AU1026" s="148"/>
      <c r="AV1026" s="148"/>
      <c r="AW1026" s="148"/>
      <c r="AX1026" s="148"/>
      <c r="AY1026" s="148"/>
      <c r="AZ1026" s="148"/>
      <c r="BA1026" s="148"/>
      <c r="BB1026" s="148"/>
      <c r="BC1026" s="148"/>
      <c r="BD1026" s="148"/>
      <c r="BE1026" s="148"/>
      <c r="BF1026" s="148"/>
      <c r="BG1026" s="148"/>
      <c r="BH1026" s="148"/>
    </row>
    <row r="1027" spans="1:60" outlineLevel="1" x14ac:dyDescent="0.2">
      <c r="A1027" s="155"/>
      <c r="B1027" s="156"/>
      <c r="C1027" s="189" t="s">
        <v>273</v>
      </c>
      <c r="D1027" s="158"/>
      <c r="E1027" s="159">
        <v>1.89</v>
      </c>
      <c r="F1027" s="157"/>
      <c r="G1027" s="157"/>
      <c r="H1027" s="157"/>
      <c r="I1027" s="157"/>
      <c r="J1027" s="157"/>
      <c r="K1027" s="157"/>
      <c r="L1027" s="157"/>
      <c r="M1027" s="157"/>
      <c r="N1027" s="157"/>
      <c r="O1027" s="157"/>
      <c r="P1027" s="157"/>
      <c r="Q1027" s="157"/>
      <c r="R1027" s="157"/>
      <c r="S1027" s="157"/>
      <c r="T1027" s="157"/>
      <c r="U1027" s="157"/>
      <c r="V1027" s="157"/>
      <c r="W1027" s="157"/>
      <c r="X1027" s="157"/>
      <c r="Y1027" s="148"/>
      <c r="Z1027" s="148"/>
      <c r="AA1027" s="148"/>
      <c r="AB1027" s="148"/>
      <c r="AC1027" s="148"/>
      <c r="AD1027" s="148"/>
      <c r="AE1027" s="148"/>
      <c r="AF1027" s="148"/>
      <c r="AG1027" s="148" t="s">
        <v>164</v>
      </c>
      <c r="AH1027" s="148">
        <v>0</v>
      </c>
      <c r="AI1027" s="148"/>
      <c r="AJ1027" s="148"/>
      <c r="AK1027" s="148"/>
      <c r="AL1027" s="148"/>
      <c r="AM1027" s="148"/>
      <c r="AN1027" s="148"/>
      <c r="AO1027" s="148"/>
      <c r="AP1027" s="148"/>
      <c r="AQ1027" s="148"/>
      <c r="AR1027" s="148"/>
      <c r="AS1027" s="148"/>
      <c r="AT1027" s="148"/>
      <c r="AU1027" s="148"/>
      <c r="AV1027" s="148"/>
      <c r="AW1027" s="148"/>
      <c r="AX1027" s="148"/>
      <c r="AY1027" s="148"/>
      <c r="AZ1027" s="148"/>
      <c r="BA1027" s="148"/>
      <c r="BB1027" s="148"/>
      <c r="BC1027" s="148"/>
      <c r="BD1027" s="148"/>
      <c r="BE1027" s="148"/>
      <c r="BF1027" s="148"/>
      <c r="BG1027" s="148"/>
      <c r="BH1027" s="148"/>
    </row>
    <row r="1028" spans="1:60" outlineLevel="1" x14ac:dyDescent="0.2">
      <c r="A1028" s="155"/>
      <c r="B1028" s="156"/>
      <c r="C1028" s="189" t="s">
        <v>931</v>
      </c>
      <c r="D1028" s="158"/>
      <c r="E1028" s="159">
        <v>5.01</v>
      </c>
      <c r="F1028" s="157"/>
      <c r="G1028" s="157"/>
      <c r="H1028" s="157"/>
      <c r="I1028" s="157"/>
      <c r="J1028" s="157"/>
      <c r="K1028" s="157"/>
      <c r="L1028" s="157"/>
      <c r="M1028" s="157"/>
      <c r="N1028" s="157"/>
      <c r="O1028" s="157"/>
      <c r="P1028" s="157"/>
      <c r="Q1028" s="157"/>
      <c r="R1028" s="157"/>
      <c r="S1028" s="157"/>
      <c r="T1028" s="157"/>
      <c r="U1028" s="157"/>
      <c r="V1028" s="157"/>
      <c r="W1028" s="157"/>
      <c r="X1028" s="157"/>
      <c r="Y1028" s="148"/>
      <c r="Z1028" s="148"/>
      <c r="AA1028" s="148"/>
      <c r="AB1028" s="148"/>
      <c r="AC1028" s="148"/>
      <c r="AD1028" s="148"/>
      <c r="AE1028" s="148"/>
      <c r="AF1028" s="148"/>
      <c r="AG1028" s="148" t="s">
        <v>164</v>
      </c>
      <c r="AH1028" s="148">
        <v>0</v>
      </c>
      <c r="AI1028" s="148"/>
      <c r="AJ1028" s="148"/>
      <c r="AK1028" s="148"/>
      <c r="AL1028" s="148"/>
      <c r="AM1028" s="148"/>
      <c r="AN1028" s="148"/>
      <c r="AO1028" s="148"/>
      <c r="AP1028" s="148"/>
      <c r="AQ1028" s="148"/>
      <c r="AR1028" s="148"/>
      <c r="AS1028" s="148"/>
      <c r="AT1028" s="148"/>
      <c r="AU1028" s="148"/>
      <c r="AV1028" s="148"/>
      <c r="AW1028" s="148"/>
      <c r="AX1028" s="148"/>
      <c r="AY1028" s="148"/>
      <c r="AZ1028" s="148"/>
      <c r="BA1028" s="148"/>
      <c r="BB1028" s="148"/>
      <c r="BC1028" s="148"/>
      <c r="BD1028" s="148"/>
      <c r="BE1028" s="148"/>
      <c r="BF1028" s="148"/>
      <c r="BG1028" s="148"/>
      <c r="BH1028" s="148"/>
    </row>
    <row r="1029" spans="1:60" ht="22.5" outlineLevel="1" x14ac:dyDescent="0.2">
      <c r="A1029" s="171">
        <v>123</v>
      </c>
      <c r="B1029" s="172" t="s">
        <v>932</v>
      </c>
      <c r="C1029" s="188" t="s">
        <v>933</v>
      </c>
      <c r="D1029" s="173" t="s">
        <v>934</v>
      </c>
      <c r="E1029" s="174">
        <v>978.65</v>
      </c>
      <c r="F1029" s="175"/>
      <c r="G1029" s="176">
        <f>ROUND(E1029*F1029,2)</f>
        <v>0</v>
      </c>
      <c r="H1029" s="175"/>
      <c r="I1029" s="176">
        <f>ROUND(E1029*H1029,2)</f>
        <v>0</v>
      </c>
      <c r="J1029" s="175"/>
      <c r="K1029" s="176">
        <f>ROUND(E1029*J1029,2)</f>
        <v>0</v>
      </c>
      <c r="L1029" s="176">
        <v>21</v>
      </c>
      <c r="M1029" s="176">
        <f>G1029*(1+L1029/100)</f>
        <v>0</v>
      </c>
      <c r="N1029" s="176">
        <v>6.0000000000000002E-5</v>
      </c>
      <c r="O1029" s="176">
        <f>ROUND(E1029*N1029,2)</f>
        <v>0.06</v>
      </c>
      <c r="P1029" s="176">
        <v>1E-3</v>
      </c>
      <c r="Q1029" s="176">
        <f>ROUND(E1029*P1029,2)</f>
        <v>0.98</v>
      </c>
      <c r="R1029" s="176" t="s">
        <v>921</v>
      </c>
      <c r="S1029" s="176" t="s">
        <v>160</v>
      </c>
      <c r="T1029" s="177" t="s">
        <v>160</v>
      </c>
      <c r="U1029" s="157">
        <v>0.05</v>
      </c>
      <c r="V1029" s="157">
        <f>ROUND(E1029*U1029,2)</f>
        <v>48.93</v>
      </c>
      <c r="W1029" s="157"/>
      <c r="X1029" s="157" t="s">
        <v>170</v>
      </c>
      <c r="Y1029" s="148"/>
      <c r="Z1029" s="148"/>
      <c r="AA1029" s="148"/>
      <c r="AB1029" s="148"/>
      <c r="AC1029" s="148"/>
      <c r="AD1029" s="148"/>
      <c r="AE1029" s="148"/>
      <c r="AF1029" s="148"/>
      <c r="AG1029" s="148" t="s">
        <v>171</v>
      </c>
      <c r="AH1029" s="148"/>
      <c r="AI1029" s="148"/>
      <c r="AJ1029" s="148"/>
      <c r="AK1029" s="148"/>
      <c r="AL1029" s="148"/>
      <c r="AM1029" s="148"/>
      <c r="AN1029" s="148"/>
      <c r="AO1029" s="148"/>
      <c r="AP1029" s="148"/>
      <c r="AQ1029" s="148"/>
      <c r="AR1029" s="148"/>
      <c r="AS1029" s="148"/>
      <c r="AT1029" s="148"/>
      <c r="AU1029" s="148"/>
      <c r="AV1029" s="148"/>
      <c r="AW1029" s="148"/>
      <c r="AX1029" s="148"/>
      <c r="AY1029" s="148"/>
      <c r="AZ1029" s="148"/>
      <c r="BA1029" s="148"/>
      <c r="BB1029" s="148"/>
      <c r="BC1029" s="148"/>
      <c r="BD1029" s="148"/>
      <c r="BE1029" s="148"/>
      <c r="BF1029" s="148"/>
      <c r="BG1029" s="148"/>
      <c r="BH1029" s="148"/>
    </row>
    <row r="1030" spans="1:60" outlineLevel="1" x14ac:dyDescent="0.2">
      <c r="A1030" s="155"/>
      <c r="B1030" s="156"/>
      <c r="C1030" s="253" t="s">
        <v>935</v>
      </c>
      <c r="D1030" s="254"/>
      <c r="E1030" s="254"/>
      <c r="F1030" s="254"/>
      <c r="G1030" s="254"/>
      <c r="H1030" s="157"/>
      <c r="I1030" s="157"/>
      <c r="J1030" s="157"/>
      <c r="K1030" s="157"/>
      <c r="L1030" s="157"/>
      <c r="M1030" s="157"/>
      <c r="N1030" s="157"/>
      <c r="O1030" s="157"/>
      <c r="P1030" s="157"/>
      <c r="Q1030" s="157"/>
      <c r="R1030" s="157"/>
      <c r="S1030" s="157"/>
      <c r="T1030" s="157"/>
      <c r="U1030" s="157"/>
      <c r="V1030" s="157"/>
      <c r="W1030" s="157"/>
      <c r="X1030" s="157"/>
      <c r="Y1030" s="148"/>
      <c r="Z1030" s="148"/>
      <c r="AA1030" s="148"/>
      <c r="AB1030" s="148"/>
      <c r="AC1030" s="148"/>
      <c r="AD1030" s="148"/>
      <c r="AE1030" s="148"/>
      <c r="AF1030" s="148"/>
      <c r="AG1030" s="148" t="s">
        <v>180</v>
      </c>
      <c r="AH1030" s="148"/>
      <c r="AI1030" s="148"/>
      <c r="AJ1030" s="148"/>
      <c r="AK1030" s="148"/>
      <c r="AL1030" s="148"/>
      <c r="AM1030" s="148"/>
      <c r="AN1030" s="148"/>
      <c r="AO1030" s="148"/>
      <c r="AP1030" s="148"/>
      <c r="AQ1030" s="148"/>
      <c r="AR1030" s="148"/>
      <c r="AS1030" s="148"/>
      <c r="AT1030" s="148"/>
      <c r="AU1030" s="148"/>
      <c r="AV1030" s="148"/>
      <c r="AW1030" s="148"/>
      <c r="AX1030" s="148"/>
      <c r="AY1030" s="148"/>
      <c r="AZ1030" s="148"/>
      <c r="BA1030" s="148"/>
      <c r="BB1030" s="148"/>
      <c r="BC1030" s="148"/>
      <c r="BD1030" s="148"/>
      <c r="BE1030" s="148"/>
      <c r="BF1030" s="148"/>
      <c r="BG1030" s="148"/>
      <c r="BH1030" s="148"/>
    </row>
    <row r="1031" spans="1:60" outlineLevel="1" x14ac:dyDescent="0.2">
      <c r="A1031" s="155"/>
      <c r="B1031" s="156"/>
      <c r="C1031" s="189" t="s">
        <v>172</v>
      </c>
      <c r="D1031" s="158"/>
      <c r="E1031" s="159"/>
      <c r="F1031" s="157"/>
      <c r="G1031" s="157"/>
      <c r="H1031" s="157"/>
      <c r="I1031" s="157"/>
      <c r="J1031" s="157"/>
      <c r="K1031" s="157"/>
      <c r="L1031" s="157"/>
      <c r="M1031" s="157"/>
      <c r="N1031" s="157"/>
      <c r="O1031" s="157"/>
      <c r="P1031" s="157"/>
      <c r="Q1031" s="157"/>
      <c r="R1031" s="157"/>
      <c r="S1031" s="157"/>
      <c r="T1031" s="157"/>
      <c r="U1031" s="157"/>
      <c r="V1031" s="157"/>
      <c r="W1031" s="157"/>
      <c r="X1031" s="157"/>
      <c r="Y1031" s="148"/>
      <c r="Z1031" s="148"/>
      <c r="AA1031" s="148"/>
      <c r="AB1031" s="148"/>
      <c r="AC1031" s="148"/>
      <c r="AD1031" s="148"/>
      <c r="AE1031" s="148"/>
      <c r="AF1031" s="148"/>
      <c r="AG1031" s="148" t="s">
        <v>164</v>
      </c>
      <c r="AH1031" s="148">
        <v>0</v>
      </c>
      <c r="AI1031" s="148"/>
      <c r="AJ1031" s="148"/>
      <c r="AK1031" s="148"/>
      <c r="AL1031" s="148"/>
      <c r="AM1031" s="148"/>
      <c r="AN1031" s="148"/>
      <c r="AO1031" s="148"/>
      <c r="AP1031" s="148"/>
      <c r="AQ1031" s="148"/>
      <c r="AR1031" s="148"/>
      <c r="AS1031" s="148"/>
      <c r="AT1031" s="148"/>
      <c r="AU1031" s="148"/>
      <c r="AV1031" s="148"/>
      <c r="AW1031" s="148"/>
      <c r="AX1031" s="148"/>
      <c r="AY1031" s="148"/>
      <c r="AZ1031" s="148"/>
      <c r="BA1031" s="148"/>
      <c r="BB1031" s="148"/>
      <c r="BC1031" s="148"/>
      <c r="BD1031" s="148"/>
      <c r="BE1031" s="148"/>
      <c r="BF1031" s="148"/>
      <c r="BG1031" s="148"/>
      <c r="BH1031" s="148"/>
    </row>
    <row r="1032" spans="1:60" outlineLevel="1" x14ac:dyDescent="0.2">
      <c r="A1032" s="155"/>
      <c r="B1032" s="156"/>
      <c r="C1032" s="189" t="s">
        <v>922</v>
      </c>
      <c r="D1032" s="158"/>
      <c r="E1032" s="159"/>
      <c r="F1032" s="157"/>
      <c r="G1032" s="157"/>
      <c r="H1032" s="157"/>
      <c r="I1032" s="157"/>
      <c r="J1032" s="157"/>
      <c r="K1032" s="157"/>
      <c r="L1032" s="157"/>
      <c r="M1032" s="157"/>
      <c r="N1032" s="157"/>
      <c r="O1032" s="157"/>
      <c r="P1032" s="157"/>
      <c r="Q1032" s="157"/>
      <c r="R1032" s="157"/>
      <c r="S1032" s="157"/>
      <c r="T1032" s="157"/>
      <c r="U1032" s="157"/>
      <c r="V1032" s="157"/>
      <c r="W1032" s="157"/>
      <c r="X1032" s="157"/>
      <c r="Y1032" s="148"/>
      <c r="Z1032" s="148"/>
      <c r="AA1032" s="148"/>
      <c r="AB1032" s="148"/>
      <c r="AC1032" s="148"/>
      <c r="AD1032" s="148"/>
      <c r="AE1032" s="148"/>
      <c r="AF1032" s="148"/>
      <c r="AG1032" s="148" t="s">
        <v>164</v>
      </c>
      <c r="AH1032" s="148">
        <v>0</v>
      </c>
      <c r="AI1032" s="148"/>
      <c r="AJ1032" s="148"/>
      <c r="AK1032" s="148"/>
      <c r="AL1032" s="148"/>
      <c r="AM1032" s="148"/>
      <c r="AN1032" s="148"/>
      <c r="AO1032" s="148"/>
      <c r="AP1032" s="148"/>
      <c r="AQ1032" s="148"/>
      <c r="AR1032" s="148"/>
      <c r="AS1032" s="148"/>
      <c r="AT1032" s="148"/>
      <c r="AU1032" s="148"/>
      <c r="AV1032" s="148"/>
      <c r="AW1032" s="148"/>
      <c r="AX1032" s="148"/>
      <c r="AY1032" s="148"/>
      <c r="AZ1032" s="148"/>
      <c r="BA1032" s="148"/>
      <c r="BB1032" s="148"/>
      <c r="BC1032" s="148"/>
      <c r="BD1032" s="148"/>
      <c r="BE1032" s="148"/>
      <c r="BF1032" s="148"/>
      <c r="BG1032" s="148"/>
      <c r="BH1032" s="148"/>
    </row>
    <row r="1033" spans="1:60" outlineLevel="1" x14ac:dyDescent="0.2">
      <c r="A1033" s="155"/>
      <c r="B1033" s="156"/>
      <c r="C1033" s="189" t="s">
        <v>936</v>
      </c>
      <c r="D1033" s="158"/>
      <c r="E1033" s="159"/>
      <c r="F1033" s="157"/>
      <c r="G1033" s="157"/>
      <c r="H1033" s="157"/>
      <c r="I1033" s="157"/>
      <c r="J1033" s="157"/>
      <c r="K1033" s="157"/>
      <c r="L1033" s="157"/>
      <c r="M1033" s="157"/>
      <c r="N1033" s="157"/>
      <c r="O1033" s="157"/>
      <c r="P1033" s="157"/>
      <c r="Q1033" s="157"/>
      <c r="R1033" s="157"/>
      <c r="S1033" s="157"/>
      <c r="T1033" s="157"/>
      <c r="U1033" s="157"/>
      <c r="V1033" s="157"/>
      <c r="W1033" s="157"/>
      <c r="X1033" s="157"/>
      <c r="Y1033" s="148"/>
      <c r="Z1033" s="148"/>
      <c r="AA1033" s="148"/>
      <c r="AB1033" s="148"/>
      <c r="AC1033" s="148"/>
      <c r="AD1033" s="148"/>
      <c r="AE1033" s="148"/>
      <c r="AF1033" s="148"/>
      <c r="AG1033" s="148" t="s">
        <v>164</v>
      </c>
      <c r="AH1033" s="148">
        <v>0</v>
      </c>
      <c r="AI1033" s="148"/>
      <c r="AJ1033" s="148"/>
      <c r="AK1033" s="148"/>
      <c r="AL1033" s="148"/>
      <c r="AM1033" s="148"/>
      <c r="AN1033" s="148"/>
      <c r="AO1033" s="148"/>
      <c r="AP1033" s="148"/>
      <c r="AQ1033" s="148"/>
      <c r="AR1033" s="148"/>
      <c r="AS1033" s="148"/>
      <c r="AT1033" s="148"/>
      <c r="AU1033" s="148"/>
      <c r="AV1033" s="148"/>
      <c r="AW1033" s="148"/>
      <c r="AX1033" s="148"/>
      <c r="AY1033" s="148"/>
      <c r="AZ1033" s="148"/>
      <c r="BA1033" s="148"/>
      <c r="BB1033" s="148"/>
      <c r="BC1033" s="148"/>
      <c r="BD1033" s="148"/>
      <c r="BE1033" s="148"/>
      <c r="BF1033" s="148"/>
      <c r="BG1033" s="148"/>
      <c r="BH1033" s="148"/>
    </row>
    <row r="1034" spans="1:60" outlineLevel="1" x14ac:dyDescent="0.2">
      <c r="A1034" s="155"/>
      <c r="B1034" s="156"/>
      <c r="C1034" s="189" t="s">
        <v>937</v>
      </c>
      <c r="D1034" s="158"/>
      <c r="E1034" s="159">
        <v>454.65</v>
      </c>
      <c r="F1034" s="157"/>
      <c r="G1034" s="157"/>
      <c r="H1034" s="157"/>
      <c r="I1034" s="157"/>
      <c r="J1034" s="157"/>
      <c r="K1034" s="157"/>
      <c r="L1034" s="157"/>
      <c r="M1034" s="157"/>
      <c r="N1034" s="157"/>
      <c r="O1034" s="157"/>
      <c r="P1034" s="157"/>
      <c r="Q1034" s="157"/>
      <c r="R1034" s="157"/>
      <c r="S1034" s="157"/>
      <c r="T1034" s="157"/>
      <c r="U1034" s="157"/>
      <c r="V1034" s="157"/>
      <c r="W1034" s="157"/>
      <c r="X1034" s="157"/>
      <c r="Y1034" s="148"/>
      <c r="Z1034" s="148"/>
      <c r="AA1034" s="148"/>
      <c r="AB1034" s="148"/>
      <c r="AC1034" s="148"/>
      <c r="AD1034" s="148"/>
      <c r="AE1034" s="148"/>
      <c r="AF1034" s="148"/>
      <c r="AG1034" s="148" t="s">
        <v>164</v>
      </c>
      <c r="AH1034" s="148">
        <v>5</v>
      </c>
      <c r="AI1034" s="148"/>
      <c r="AJ1034" s="148"/>
      <c r="AK1034" s="148"/>
      <c r="AL1034" s="148"/>
      <c r="AM1034" s="148"/>
      <c r="AN1034" s="148"/>
      <c r="AO1034" s="148"/>
      <c r="AP1034" s="148"/>
      <c r="AQ1034" s="148"/>
      <c r="AR1034" s="148"/>
      <c r="AS1034" s="148"/>
      <c r="AT1034" s="148"/>
      <c r="AU1034" s="148"/>
      <c r="AV1034" s="148"/>
      <c r="AW1034" s="148"/>
      <c r="AX1034" s="148"/>
      <c r="AY1034" s="148"/>
      <c r="AZ1034" s="148"/>
      <c r="BA1034" s="148"/>
      <c r="BB1034" s="148"/>
      <c r="BC1034" s="148"/>
      <c r="BD1034" s="148"/>
      <c r="BE1034" s="148"/>
      <c r="BF1034" s="148"/>
      <c r="BG1034" s="148"/>
      <c r="BH1034" s="148"/>
    </row>
    <row r="1035" spans="1:60" outlineLevel="1" x14ac:dyDescent="0.2">
      <c r="A1035" s="155"/>
      <c r="B1035" s="156"/>
      <c r="C1035" s="191" t="s">
        <v>237</v>
      </c>
      <c r="D1035" s="160"/>
      <c r="E1035" s="161">
        <v>454.65</v>
      </c>
      <c r="F1035" s="157"/>
      <c r="G1035" s="157"/>
      <c r="H1035" s="157"/>
      <c r="I1035" s="157"/>
      <c r="J1035" s="157"/>
      <c r="K1035" s="157"/>
      <c r="L1035" s="157"/>
      <c r="M1035" s="157"/>
      <c r="N1035" s="157"/>
      <c r="O1035" s="157"/>
      <c r="P1035" s="157"/>
      <c r="Q1035" s="157"/>
      <c r="R1035" s="157"/>
      <c r="S1035" s="157"/>
      <c r="T1035" s="157"/>
      <c r="U1035" s="157"/>
      <c r="V1035" s="157"/>
      <c r="W1035" s="157"/>
      <c r="X1035" s="157"/>
      <c r="Y1035" s="148"/>
      <c r="Z1035" s="148"/>
      <c r="AA1035" s="148"/>
      <c r="AB1035" s="148"/>
      <c r="AC1035" s="148"/>
      <c r="AD1035" s="148"/>
      <c r="AE1035" s="148"/>
      <c r="AF1035" s="148"/>
      <c r="AG1035" s="148" t="s">
        <v>164</v>
      </c>
      <c r="AH1035" s="148">
        <v>1</v>
      </c>
      <c r="AI1035" s="148"/>
      <c r="AJ1035" s="148"/>
      <c r="AK1035" s="148"/>
      <c r="AL1035" s="148"/>
      <c r="AM1035" s="148"/>
      <c r="AN1035" s="148"/>
      <c r="AO1035" s="148"/>
      <c r="AP1035" s="148"/>
      <c r="AQ1035" s="148"/>
      <c r="AR1035" s="148"/>
      <c r="AS1035" s="148"/>
      <c r="AT1035" s="148"/>
      <c r="AU1035" s="148"/>
      <c r="AV1035" s="148"/>
      <c r="AW1035" s="148"/>
      <c r="AX1035" s="148"/>
      <c r="AY1035" s="148"/>
      <c r="AZ1035" s="148"/>
      <c r="BA1035" s="148"/>
      <c r="BB1035" s="148"/>
      <c r="BC1035" s="148"/>
      <c r="BD1035" s="148"/>
      <c r="BE1035" s="148"/>
      <c r="BF1035" s="148"/>
      <c r="BG1035" s="148"/>
      <c r="BH1035" s="148"/>
    </row>
    <row r="1036" spans="1:60" outlineLevel="1" x14ac:dyDescent="0.2">
      <c r="A1036" s="155"/>
      <c r="B1036" s="156"/>
      <c r="C1036" s="189" t="s">
        <v>938</v>
      </c>
      <c r="D1036" s="158"/>
      <c r="E1036" s="159">
        <v>444</v>
      </c>
      <c r="F1036" s="157"/>
      <c r="G1036" s="157"/>
      <c r="H1036" s="157"/>
      <c r="I1036" s="157"/>
      <c r="J1036" s="157"/>
      <c r="K1036" s="157"/>
      <c r="L1036" s="157"/>
      <c r="M1036" s="157"/>
      <c r="N1036" s="157"/>
      <c r="O1036" s="157"/>
      <c r="P1036" s="157"/>
      <c r="Q1036" s="157"/>
      <c r="R1036" s="157"/>
      <c r="S1036" s="157"/>
      <c r="T1036" s="157"/>
      <c r="U1036" s="157"/>
      <c r="V1036" s="157"/>
      <c r="W1036" s="157"/>
      <c r="X1036" s="157"/>
      <c r="Y1036" s="148"/>
      <c r="Z1036" s="148"/>
      <c r="AA1036" s="148"/>
      <c r="AB1036" s="148"/>
      <c r="AC1036" s="148"/>
      <c r="AD1036" s="148"/>
      <c r="AE1036" s="148"/>
      <c r="AF1036" s="148"/>
      <c r="AG1036" s="148" t="s">
        <v>164</v>
      </c>
      <c r="AH1036" s="148">
        <v>0</v>
      </c>
      <c r="AI1036" s="148"/>
      <c r="AJ1036" s="148"/>
      <c r="AK1036" s="148"/>
      <c r="AL1036" s="148"/>
      <c r="AM1036" s="148"/>
      <c r="AN1036" s="148"/>
      <c r="AO1036" s="148"/>
      <c r="AP1036" s="148"/>
      <c r="AQ1036" s="148"/>
      <c r="AR1036" s="148"/>
      <c r="AS1036" s="148"/>
      <c r="AT1036" s="148"/>
      <c r="AU1036" s="148"/>
      <c r="AV1036" s="148"/>
      <c r="AW1036" s="148"/>
      <c r="AX1036" s="148"/>
      <c r="AY1036" s="148"/>
      <c r="AZ1036" s="148"/>
      <c r="BA1036" s="148"/>
      <c r="BB1036" s="148"/>
      <c r="BC1036" s="148"/>
      <c r="BD1036" s="148"/>
      <c r="BE1036" s="148"/>
      <c r="BF1036" s="148"/>
      <c r="BG1036" s="148"/>
      <c r="BH1036" s="148"/>
    </row>
    <row r="1037" spans="1:60" outlineLevel="1" x14ac:dyDescent="0.2">
      <c r="A1037" s="155"/>
      <c r="B1037" s="156"/>
      <c r="C1037" s="191" t="s">
        <v>237</v>
      </c>
      <c r="D1037" s="160"/>
      <c r="E1037" s="161">
        <v>444</v>
      </c>
      <c r="F1037" s="157"/>
      <c r="G1037" s="157"/>
      <c r="H1037" s="157"/>
      <c r="I1037" s="157"/>
      <c r="J1037" s="157"/>
      <c r="K1037" s="157"/>
      <c r="L1037" s="157"/>
      <c r="M1037" s="157"/>
      <c r="N1037" s="157"/>
      <c r="O1037" s="157"/>
      <c r="P1037" s="157"/>
      <c r="Q1037" s="157"/>
      <c r="R1037" s="157"/>
      <c r="S1037" s="157"/>
      <c r="T1037" s="157"/>
      <c r="U1037" s="157"/>
      <c r="V1037" s="157"/>
      <c r="W1037" s="157"/>
      <c r="X1037" s="157"/>
      <c r="Y1037" s="148"/>
      <c r="Z1037" s="148"/>
      <c r="AA1037" s="148"/>
      <c r="AB1037" s="148"/>
      <c r="AC1037" s="148"/>
      <c r="AD1037" s="148"/>
      <c r="AE1037" s="148"/>
      <c r="AF1037" s="148"/>
      <c r="AG1037" s="148" t="s">
        <v>164</v>
      </c>
      <c r="AH1037" s="148">
        <v>1</v>
      </c>
      <c r="AI1037" s="148"/>
      <c r="AJ1037" s="148"/>
      <c r="AK1037" s="148"/>
      <c r="AL1037" s="148"/>
      <c r="AM1037" s="148"/>
      <c r="AN1037" s="148"/>
      <c r="AO1037" s="148"/>
      <c r="AP1037" s="148"/>
      <c r="AQ1037" s="148"/>
      <c r="AR1037" s="148"/>
      <c r="AS1037" s="148"/>
      <c r="AT1037" s="148"/>
      <c r="AU1037" s="148"/>
      <c r="AV1037" s="148"/>
      <c r="AW1037" s="148"/>
      <c r="AX1037" s="148"/>
      <c r="AY1037" s="148"/>
      <c r="AZ1037" s="148"/>
      <c r="BA1037" s="148"/>
      <c r="BB1037" s="148"/>
      <c r="BC1037" s="148"/>
      <c r="BD1037" s="148"/>
      <c r="BE1037" s="148"/>
      <c r="BF1037" s="148"/>
      <c r="BG1037" s="148"/>
      <c r="BH1037" s="148"/>
    </row>
    <row r="1038" spans="1:60" outlineLevel="1" x14ac:dyDescent="0.2">
      <c r="A1038" s="155"/>
      <c r="B1038" s="156"/>
      <c r="C1038" s="189" t="s">
        <v>939</v>
      </c>
      <c r="D1038" s="158"/>
      <c r="E1038" s="159">
        <v>80</v>
      </c>
      <c r="F1038" s="157"/>
      <c r="G1038" s="157"/>
      <c r="H1038" s="157"/>
      <c r="I1038" s="157"/>
      <c r="J1038" s="157"/>
      <c r="K1038" s="157"/>
      <c r="L1038" s="157"/>
      <c r="M1038" s="157"/>
      <c r="N1038" s="157"/>
      <c r="O1038" s="157"/>
      <c r="P1038" s="157"/>
      <c r="Q1038" s="157"/>
      <c r="R1038" s="157"/>
      <c r="S1038" s="157"/>
      <c r="T1038" s="157"/>
      <c r="U1038" s="157"/>
      <c r="V1038" s="157"/>
      <c r="W1038" s="157"/>
      <c r="X1038" s="157"/>
      <c r="Y1038" s="148"/>
      <c r="Z1038" s="148"/>
      <c r="AA1038" s="148"/>
      <c r="AB1038" s="148"/>
      <c r="AC1038" s="148"/>
      <c r="AD1038" s="148"/>
      <c r="AE1038" s="148"/>
      <c r="AF1038" s="148"/>
      <c r="AG1038" s="148" t="s">
        <v>164</v>
      </c>
      <c r="AH1038" s="148">
        <v>0</v>
      </c>
      <c r="AI1038" s="148"/>
      <c r="AJ1038" s="148"/>
      <c r="AK1038" s="148"/>
      <c r="AL1038" s="148"/>
      <c r="AM1038" s="148"/>
      <c r="AN1038" s="148"/>
      <c r="AO1038" s="148"/>
      <c r="AP1038" s="148"/>
      <c r="AQ1038" s="148"/>
      <c r="AR1038" s="148"/>
      <c r="AS1038" s="148"/>
      <c r="AT1038" s="148"/>
      <c r="AU1038" s="148"/>
      <c r="AV1038" s="148"/>
      <c r="AW1038" s="148"/>
      <c r="AX1038" s="148"/>
      <c r="AY1038" s="148"/>
      <c r="AZ1038" s="148"/>
      <c r="BA1038" s="148"/>
      <c r="BB1038" s="148"/>
      <c r="BC1038" s="148"/>
      <c r="BD1038" s="148"/>
      <c r="BE1038" s="148"/>
      <c r="BF1038" s="148"/>
      <c r="BG1038" s="148"/>
      <c r="BH1038" s="148"/>
    </row>
    <row r="1039" spans="1:60" outlineLevel="1" x14ac:dyDescent="0.2">
      <c r="A1039" s="155"/>
      <c r="B1039" s="156"/>
      <c r="C1039" s="191" t="s">
        <v>237</v>
      </c>
      <c r="D1039" s="160"/>
      <c r="E1039" s="161">
        <v>80</v>
      </c>
      <c r="F1039" s="157"/>
      <c r="G1039" s="157"/>
      <c r="H1039" s="157"/>
      <c r="I1039" s="157"/>
      <c r="J1039" s="157"/>
      <c r="K1039" s="157"/>
      <c r="L1039" s="157"/>
      <c r="M1039" s="157"/>
      <c r="N1039" s="157"/>
      <c r="O1039" s="157"/>
      <c r="P1039" s="157"/>
      <c r="Q1039" s="157"/>
      <c r="R1039" s="157"/>
      <c r="S1039" s="157"/>
      <c r="T1039" s="157"/>
      <c r="U1039" s="157"/>
      <c r="V1039" s="157"/>
      <c r="W1039" s="157"/>
      <c r="X1039" s="157"/>
      <c r="Y1039" s="148"/>
      <c r="Z1039" s="148"/>
      <c r="AA1039" s="148"/>
      <c r="AB1039" s="148"/>
      <c r="AC1039" s="148"/>
      <c r="AD1039" s="148"/>
      <c r="AE1039" s="148"/>
      <c r="AF1039" s="148"/>
      <c r="AG1039" s="148" t="s">
        <v>164</v>
      </c>
      <c r="AH1039" s="148">
        <v>1</v>
      </c>
      <c r="AI1039" s="148"/>
      <c r="AJ1039" s="148"/>
      <c r="AK1039" s="148"/>
      <c r="AL1039" s="148"/>
      <c r="AM1039" s="148"/>
      <c r="AN1039" s="148"/>
      <c r="AO1039" s="148"/>
      <c r="AP1039" s="148"/>
      <c r="AQ1039" s="148"/>
      <c r="AR1039" s="148"/>
      <c r="AS1039" s="148"/>
      <c r="AT1039" s="148"/>
      <c r="AU1039" s="148"/>
      <c r="AV1039" s="148"/>
      <c r="AW1039" s="148"/>
      <c r="AX1039" s="148"/>
      <c r="AY1039" s="148"/>
      <c r="AZ1039" s="148"/>
      <c r="BA1039" s="148"/>
      <c r="BB1039" s="148"/>
      <c r="BC1039" s="148"/>
      <c r="BD1039" s="148"/>
      <c r="BE1039" s="148"/>
      <c r="BF1039" s="148"/>
      <c r="BG1039" s="148"/>
      <c r="BH1039" s="148"/>
    </row>
    <row r="1040" spans="1:60" ht="22.5" outlineLevel="1" x14ac:dyDescent="0.2">
      <c r="A1040" s="171">
        <v>124</v>
      </c>
      <c r="B1040" s="172" t="s">
        <v>940</v>
      </c>
      <c r="C1040" s="188" t="s">
        <v>941</v>
      </c>
      <c r="D1040" s="173" t="s">
        <v>598</v>
      </c>
      <c r="E1040" s="174">
        <v>22</v>
      </c>
      <c r="F1040" s="175"/>
      <c r="G1040" s="176">
        <f>ROUND(E1040*F1040,2)</f>
        <v>0</v>
      </c>
      <c r="H1040" s="175"/>
      <c r="I1040" s="176">
        <f>ROUND(E1040*H1040,2)</f>
        <v>0</v>
      </c>
      <c r="J1040" s="175"/>
      <c r="K1040" s="176">
        <f>ROUND(E1040*J1040,2)</f>
        <v>0</v>
      </c>
      <c r="L1040" s="176">
        <v>21</v>
      </c>
      <c r="M1040" s="176">
        <f>G1040*(1+L1040/100)</f>
        <v>0</v>
      </c>
      <c r="N1040" s="176">
        <v>0</v>
      </c>
      <c r="O1040" s="176">
        <f>ROUND(E1040*N1040,2)</f>
        <v>0</v>
      </c>
      <c r="P1040" s="176">
        <v>0</v>
      </c>
      <c r="Q1040" s="176">
        <f>ROUND(E1040*P1040,2)</f>
        <v>0</v>
      </c>
      <c r="R1040" s="176"/>
      <c r="S1040" s="176" t="s">
        <v>220</v>
      </c>
      <c r="T1040" s="177" t="s">
        <v>232</v>
      </c>
      <c r="U1040" s="157">
        <v>0</v>
      </c>
      <c r="V1040" s="157">
        <f>ROUND(E1040*U1040,2)</f>
        <v>0</v>
      </c>
      <c r="W1040" s="157"/>
      <c r="X1040" s="157" t="s">
        <v>170</v>
      </c>
      <c r="Y1040" s="148"/>
      <c r="Z1040" s="148"/>
      <c r="AA1040" s="148"/>
      <c r="AB1040" s="148"/>
      <c r="AC1040" s="148"/>
      <c r="AD1040" s="148"/>
      <c r="AE1040" s="148"/>
      <c r="AF1040" s="148"/>
      <c r="AG1040" s="148" t="s">
        <v>171</v>
      </c>
      <c r="AH1040" s="148"/>
      <c r="AI1040" s="148"/>
      <c r="AJ1040" s="148"/>
      <c r="AK1040" s="148"/>
      <c r="AL1040" s="148"/>
      <c r="AM1040" s="148"/>
      <c r="AN1040" s="148"/>
      <c r="AO1040" s="148"/>
      <c r="AP1040" s="148"/>
      <c r="AQ1040" s="148"/>
      <c r="AR1040" s="148"/>
      <c r="AS1040" s="148"/>
      <c r="AT1040" s="148"/>
      <c r="AU1040" s="148"/>
      <c r="AV1040" s="148"/>
      <c r="AW1040" s="148"/>
      <c r="AX1040" s="148"/>
      <c r="AY1040" s="148"/>
      <c r="AZ1040" s="148"/>
      <c r="BA1040" s="148"/>
      <c r="BB1040" s="148"/>
      <c r="BC1040" s="148"/>
      <c r="BD1040" s="148"/>
      <c r="BE1040" s="148"/>
      <c r="BF1040" s="148"/>
      <c r="BG1040" s="148"/>
      <c r="BH1040" s="148"/>
    </row>
    <row r="1041" spans="1:60" ht="22.5" outlineLevel="1" x14ac:dyDescent="0.2">
      <c r="A1041" s="155"/>
      <c r="B1041" s="156"/>
      <c r="C1041" s="253" t="s">
        <v>942</v>
      </c>
      <c r="D1041" s="254"/>
      <c r="E1041" s="254"/>
      <c r="F1041" s="254"/>
      <c r="G1041" s="254"/>
      <c r="H1041" s="157"/>
      <c r="I1041" s="157"/>
      <c r="J1041" s="157"/>
      <c r="K1041" s="157"/>
      <c r="L1041" s="157"/>
      <c r="M1041" s="157"/>
      <c r="N1041" s="157"/>
      <c r="O1041" s="157"/>
      <c r="P1041" s="157"/>
      <c r="Q1041" s="157"/>
      <c r="R1041" s="157"/>
      <c r="S1041" s="157"/>
      <c r="T1041" s="157"/>
      <c r="U1041" s="157"/>
      <c r="V1041" s="157"/>
      <c r="W1041" s="157"/>
      <c r="X1041" s="157"/>
      <c r="Y1041" s="148"/>
      <c r="Z1041" s="148"/>
      <c r="AA1041" s="148"/>
      <c r="AB1041" s="148"/>
      <c r="AC1041" s="148"/>
      <c r="AD1041" s="148"/>
      <c r="AE1041" s="148"/>
      <c r="AF1041" s="148"/>
      <c r="AG1041" s="148" t="s">
        <v>180</v>
      </c>
      <c r="AH1041" s="148"/>
      <c r="AI1041" s="148"/>
      <c r="AJ1041" s="148"/>
      <c r="AK1041" s="148"/>
      <c r="AL1041" s="148"/>
      <c r="AM1041" s="148"/>
      <c r="AN1041" s="148"/>
      <c r="AO1041" s="148"/>
      <c r="AP1041" s="148"/>
      <c r="AQ1041" s="148"/>
      <c r="AR1041" s="148"/>
      <c r="AS1041" s="148"/>
      <c r="AT1041" s="148"/>
      <c r="AU1041" s="148"/>
      <c r="AV1041" s="148"/>
      <c r="AW1041" s="148"/>
      <c r="AX1041" s="148"/>
      <c r="AY1041" s="148"/>
      <c r="AZ1041" s="148"/>
      <c r="BA1041" s="178" t="str">
        <f>C1041</f>
        <v>ochranný systém povrchové úpravy bude splňovat požadavky: stupeň korozní agresivity ČSN ISO 9223, C4 – vysoká,  životnost – vysoká, nad 15 let.</v>
      </c>
      <c r="BB1041" s="148"/>
      <c r="BC1041" s="148"/>
      <c r="BD1041" s="148"/>
      <c r="BE1041" s="148"/>
      <c r="BF1041" s="148"/>
      <c r="BG1041" s="148"/>
      <c r="BH1041" s="148"/>
    </row>
    <row r="1042" spans="1:60" outlineLevel="1" x14ac:dyDescent="0.2">
      <c r="A1042" s="155"/>
      <c r="B1042" s="156"/>
      <c r="C1042" s="189" t="s">
        <v>922</v>
      </c>
      <c r="D1042" s="158"/>
      <c r="E1042" s="159"/>
      <c r="F1042" s="157"/>
      <c r="G1042" s="157"/>
      <c r="H1042" s="157"/>
      <c r="I1042" s="157"/>
      <c r="J1042" s="157"/>
      <c r="K1042" s="157"/>
      <c r="L1042" s="157"/>
      <c r="M1042" s="157"/>
      <c r="N1042" s="157"/>
      <c r="O1042" s="157"/>
      <c r="P1042" s="157"/>
      <c r="Q1042" s="157"/>
      <c r="R1042" s="157"/>
      <c r="S1042" s="157"/>
      <c r="T1042" s="157"/>
      <c r="U1042" s="157"/>
      <c r="V1042" s="157"/>
      <c r="W1042" s="157"/>
      <c r="X1042" s="157"/>
      <c r="Y1042" s="148"/>
      <c r="Z1042" s="148"/>
      <c r="AA1042" s="148"/>
      <c r="AB1042" s="148"/>
      <c r="AC1042" s="148"/>
      <c r="AD1042" s="148"/>
      <c r="AE1042" s="148"/>
      <c r="AF1042" s="148"/>
      <c r="AG1042" s="148" t="s">
        <v>164</v>
      </c>
      <c r="AH1042" s="148">
        <v>0</v>
      </c>
      <c r="AI1042" s="148"/>
      <c r="AJ1042" s="148"/>
      <c r="AK1042" s="148"/>
      <c r="AL1042" s="148"/>
      <c r="AM1042" s="148"/>
      <c r="AN1042" s="148"/>
      <c r="AO1042" s="148"/>
      <c r="AP1042" s="148"/>
      <c r="AQ1042" s="148"/>
      <c r="AR1042" s="148"/>
      <c r="AS1042" s="148"/>
      <c r="AT1042" s="148"/>
      <c r="AU1042" s="148"/>
      <c r="AV1042" s="148"/>
      <c r="AW1042" s="148"/>
      <c r="AX1042" s="148"/>
      <c r="AY1042" s="148"/>
      <c r="AZ1042" s="148"/>
      <c r="BA1042" s="148"/>
      <c r="BB1042" s="148"/>
      <c r="BC1042" s="148"/>
      <c r="BD1042" s="148"/>
      <c r="BE1042" s="148"/>
      <c r="BF1042" s="148"/>
      <c r="BG1042" s="148"/>
      <c r="BH1042" s="148"/>
    </row>
    <row r="1043" spans="1:60" outlineLevel="1" x14ac:dyDescent="0.2">
      <c r="A1043" s="155"/>
      <c r="B1043" s="156"/>
      <c r="C1043" s="189" t="s">
        <v>923</v>
      </c>
      <c r="D1043" s="158"/>
      <c r="E1043" s="159"/>
      <c r="F1043" s="157"/>
      <c r="G1043" s="157"/>
      <c r="H1043" s="157"/>
      <c r="I1043" s="157"/>
      <c r="J1043" s="157"/>
      <c r="K1043" s="157"/>
      <c r="L1043" s="157"/>
      <c r="M1043" s="157"/>
      <c r="N1043" s="157"/>
      <c r="O1043" s="157"/>
      <c r="P1043" s="157"/>
      <c r="Q1043" s="157"/>
      <c r="R1043" s="157"/>
      <c r="S1043" s="157"/>
      <c r="T1043" s="157"/>
      <c r="U1043" s="157"/>
      <c r="V1043" s="157"/>
      <c r="W1043" s="157"/>
      <c r="X1043" s="157"/>
      <c r="Y1043" s="148"/>
      <c r="Z1043" s="148"/>
      <c r="AA1043" s="148"/>
      <c r="AB1043" s="148"/>
      <c r="AC1043" s="148"/>
      <c r="AD1043" s="148"/>
      <c r="AE1043" s="148"/>
      <c r="AF1043" s="148"/>
      <c r="AG1043" s="148" t="s">
        <v>164</v>
      </c>
      <c r="AH1043" s="148">
        <v>0</v>
      </c>
      <c r="AI1043" s="148"/>
      <c r="AJ1043" s="148"/>
      <c r="AK1043" s="148"/>
      <c r="AL1043" s="148"/>
      <c r="AM1043" s="148"/>
      <c r="AN1043" s="148"/>
      <c r="AO1043" s="148"/>
      <c r="AP1043" s="148"/>
      <c r="AQ1043" s="148"/>
      <c r="AR1043" s="148"/>
      <c r="AS1043" s="148"/>
      <c r="AT1043" s="148"/>
      <c r="AU1043" s="148"/>
      <c r="AV1043" s="148"/>
      <c r="AW1043" s="148"/>
      <c r="AX1043" s="148"/>
      <c r="AY1043" s="148"/>
      <c r="AZ1043" s="148"/>
      <c r="BA1043" s="148"/>
      <c r="BB1043" s="148"/>
      <c r="BC1043" s="148"/>
      <c r="BD1043" s="148"/>
      <c r="BE1043" s="148"/>
      <c r="BF1043" s="148"/>
      <c r="BG1043" s="148"/>
      <c r="BH1043" s="148"/>
    </row>
    <row r="1044" spans="1:60" outlineLevel="1" x14ac:dyDescent="0.2">
      <c r="A1044" s="155"/>
      <c r="B1044" s="156"/>
      <c r="C1044" s="189" t="s">
        <v>924</v>
      </c>
      <c r="D1044" s="158"/>
      <c r="E1044" s="159"/>
      <c r="F1044" s="157"/>
      <c r="G1044" s="157"/>
      <c r="H1044" s="157"/>
      <c r="I1044" s="157"/>
      <c r="J1044" s="157"/>
      <c r="K1044" s="157"/>
      <c r="L1044" s="157"/>
      <c r="M1044" s="157"/>
      <c r="N1044" s="157"/>
      <c r="O1044" s="157"/>
      <c r="P1044" s="157"/>
      <c r="Q1044" s="157"/>
      <c r="R1044" s="157"/>
      <c r="S1044" s="157"/>
      <c r="T1044" s="157"/>
      <c r="U1044" s="157"/>
      <c r="V1044" s="157"/>
      <c r="W1044" s="157"/>
      <c r="X1044" s="157"/>
      <c r="Y1044" s="148"/>
      <c r="Z1044" s="148"/>
      <c r="AA1044" s="148"/>
      <c r="AB1044" s="148"/>
      <c r="AC1044" s="148"/>
      <c r="AD1044" s="148"/>
      <c r="AE1044" s="148"/>
      <c r="AF1044" s="148"/>
      <c r="AG1044" s="148" t="s">
        <v>164</v>
      </c>
      <c r="AH1044" s="148">
        <v>0</v>
      </c>
      <c r="AI1044" s="148"/>
      <c r="AJ1044" s="148"/>
      <c r="AK1044" s="148"/>
      <c r="AL1044" s="148"/>
      <c r="AM1044" s="148"/>
      <c r="AN1044" s="148"/>
      <c r="AO1044" s="148"/>
      <c r="AP1044" s="148"/>
      <c r="AQ1044" s="148"/>
      <c r="AR1044" s="148"/>
      <c r="AS1044" s="148"/>
      <c r="AT1044" s="148"/>
      <c r="AU1044" s="148"/>
      <c r="AV1044" s="148"/>
      <c r="AW1044" s="148"/>
      <c r="AX1044" s="148"/>
      <c r="AY1044" s="148"/>
      <c r="AZ1044" s="148"/>
      <c r="BA1044" s="148"/>
      <c r="BB1044" s="148"/>
      <c r="BC1044" s="148"/>
      <c r="BD1044" s="148"/>
      <c r="BE1044" s="148"/>
      <c r="BF1044" s="148"/>
      <c r="BG1044" s="148"/>
      <c r="BH1044" s="148"/>
    </row>
    <row r="1045" spans="1:60" outlineLevel="1" x14ac:dyDescent="0.2">
      <c r="A1045" s="155"/>
      <c r="B1045" s="156"/>
      <c r="C1045" s="189" t="s">
        <v>943</v>
      </c>
      <c r="D1045" s="158"/>
      <c r="E1045" s="159">
        <v>5</v>
      </c>
      <c r="F1045" s="157"/>
      <c r="G1045" s="157"/>
      <c r="H1045" s="157"/>
      <c r="I1045" s="157"/>
      <c r="J1045" s="157"/>
      <c r="K1045" s="157"/>
      <c r="L1045" s="157"/>
      <c r="M1045" s="157"/>
      <c r="N1045" s="157"/>
      <c r="O1045" s="157"/>
      <c r="P1045" s="157"/>
      <c r="Q1045" s="157"/>
      <c r="R1045" s="157"/>
      <c r="S1045" s="157"/>
      <c r="T1045" s="157"/>
      <c r="U1045" s="157"/>
      <c r="V1045" s="157"/>
      <c r="W1045" s="157"/>
      <c r="X1045" s="157"/>
      <c r="Y1045" s="148"/>
      <c r="Z1045" s="148"/>
      <c r="AA1045" s="148"/>
      <c r="AB1045" s="148"/>
      <c r="AC1045" s="148"/>
      <c r="AD1045" s="148"/>
      <c r="AE1045" s="148"/>
      <c r="AF1045" s="148"/>
      <c r="AG1045" s="148" t="s">
        <v>164</v>
      </c>
      <c r="AH1045" s="148">
        <v>0</v>
      </c>
      <c r="AI1045" s="148"/>
      <c r="AJ1045" s="148"/>
      <c r="AK1045" s="148"/>
      <c r="AL1045" s="148"/>
      <c r="AM1045" s="148"/>
      <c r="AN1045" s="148"/>
      <c r="AO1045" s="148"/>
      <c r="AP1045" s="148"/>
      <c r="AQ1045" s="148"/>
      <c r="AR1045" s="148"/>
      <c r="AS1045" s="148"/>
      <c r="AT1045" s="148"/>
      <c r="AU1045" s="148"/>
      <c r="AV1045" s="148"/>
      <c r="AW1045" s="148"/>
      <c r="AX1045" s="148"/>
      <c r="AY1045" s="148"/>
      <c r="AZ1045" s="148"/>
      <c r="BA1045" s="148"/>
      <c r="BB1045" s="148"/>
      <c r="BC1045" s="148"/>
      <c r="BD1045" s="148"/>
      <c r="BE1045" s="148"/>
      <c r="BF1045" s="148"/>
      <c r="BG1045" s="148"/>
      <c r="BH1045" s="148"/>
    </row>
    <row r="1046" spans="1:60" outlineLevel="1" x14ac:dyDescent="0.2">
      <c r="A1046" s="155"/>
      <c r="B1046" s="156"/>
      <c r="C1046" s="189" t="s">
        <v>925</v>
      </c>
      <c r="D1046" s="158"/>
      <c r="E1046" s="159"/>
      <c r="F1046" s="157"/>
      <c r="G1046" s="157"/>
      <c r="H1046" s="157"/>
      <c r="I1046" s="157"/>
      <c r="J1046" s="157"/>
      <c r="K1046" s="157"/>
      <c r="L1046" s="157"/>
      <c r="M1046" s="157"/>
      <c r="N1046" s="157"/>
      <c r="O1046" s="157"/>
      <c r="P1046" s="157"/>
      <c r="Q1046" s="157"/>
      <c r="R1046" s="157"/>
      <c r="S1046" s="157"/>
      <c r="T1046" s="157"/>
      <c r="U1046" s="157"/>
      <c r="V1046" s="157"/>
      <c r="W1046" s="157"/>
      <c r="X1046" s="157"/>
      <c r="Y1046" s="148"/>
      <c r="Z1046" s="148"/>
      <c r="AA1046" s="148"/>
      <c r="AB1046" s="148"/>
      <c r="AC1046" s="148"/>
      <c r="AD1046" s="148"/>
      <c r="AE1046" s="148"/>
      <c r="AF1046" s="148"/>
      <c r="AG1046" s="148" t="s">
        <v>164</v>
      </c>
      <c r="AH1046" s="148">
        <v>0</v>
      </c>
      <c r="AI1046" s="148"/>
      <c r="AJ1046" s="148"/>
      <c r="AK1046" s="148"/>
      <c r="AL1046" s="148"/>
      <c r="AM1046" s="148"/>
      <c r="AN1046" s="148"/>
      <c r="AO1046" s="148"/>
      <c r="AP1046" s="148"/>
      <c r="AQ1046" s="148"/>
      <c r="AR1046" s="148"/>
      <c r="AS1046" s="148"/>
      <c r="AT1046" s="148"/>
      <c r="AU1046" s="148"/>
      <c r="AV1046" s="148"/>
      <c r="AW1046" s="148"/>
      <c r="AX1046" s="148"/>
      <c r="AY1046" s="148"/>
      <c r="AZ1046" s="148"/>
      <c r="BA1046" s="148"/>
      <c r="BB1046" s="148"/>
      <c r="BC1046" s="148"/>
      <c r="BD1046" s="148"/>
      <c r="BE1046" s="148"/>
      <c r="BF1046" s="148"/>
      <c r="BG1046" s="148"/>
      <c r="BH1046" s="148"/>
    </row>
    <row r="1047" spans="1:60" outlineLevel="1" x14ac:dyDescent="0.2">
      <c r="A1047" s="155"/>
      <c r="B1047" s="156"/>
      <c r="C1047" s="189" t="s">
        <v>944</v>
      </c>
      <c r="D1047" s="158"/>
      <c r="E1047" s="159">
        <v>1</v>
      </c>
      <c r="F1047" s="157"/>
      <c r="G1047" s="157"/>
      <c r="H1047" s="157"/>
      <c r="I1047" s="157"/>
      <c r="J1047" s="157"/>
      <c r="K1047" s="157"/>
      <c r="L1047" s="157"/>
      <c r="M1047" s="157"/>
      <c r="N1047" s="157"/>
      <c r="O1047" s="157"/>
      <c r="P1047" s="157"/>
      <c r="Q1047" s="157"/>
      <c r="R1047" s="157"/>
      <c r="S1047" s="157"/>
      <c r="T1047" s="157"/>
      <c r="U1047" s="157"/>
      <c r="V1047" s="157"/>
      <c r="W1047" s="157"/>
      <c r="X1047" s="157"/>
      <c r="Y1047" s="148"/>
      <c r="Z1047" s="148"/>
      <c r="AA1047" s="148"/>
      <c r="AB1047" s="148"/>
      <c r="AC1047" s="148"/>
      <c r="AD1047" s="148"/>
      <c r="AE1047" s="148"/>
      <c r="AF1047" s="148"/>
      <c r="AG1047" s="148" t="s">
        <v>164</v>
      </c>
      <c r="AH1047" s="148">
        <v>0</v>
      </c>
      <c r="AI1047" s="148"/>
      <c r="AJ1047" s="148"/>
      <c r="AK1047" s="148"/>
      <c r="AL1047" s="148"/>
      <c r="AM1047" s="148"/>
      <c r="AN1047" s="148"/>
      <c r="AO1047" s="148"/>
      <c r="AP1047" s="148"/>
      <c r="AQ1047" s="148"/>
      <c r="AR1047" s="148"/>
      <c r="AS1047" s="148"/>
      <c r="AT1047" s="148"/>
      <c r="AU1047" s="148"/>
      <c r="AV1047" s="148"/>
      <c r="AW1047" s="148"/>
      <c r="AX1047" s="148"/>
      <c r="AY1047" s="148"/>
      <c r="AZ1047" s="148"/>
      <c r="BA1047" s="148"/>
      <c r="BB1047" s="148"/>
      <c r="BC1047" s="148"/>
      <c r="BD1047" s="148"/>
      <c r="BE1047" s="148"/>
      <c r="BF1047" s="148"/>
      <c r="BG1047" s="148"/>
      <c r="BH1047" s="148"/>
    </row>
    <row r="1048" spans="1:60" outlineLevel="1" x14ac:dyDescent="0.2">
      <c r="A1048" s="155"/>
      <c r="B1048" s="156"/>
      <c r="C1048" s="189" t="s">
        <v>945</v>
      </c>
      <c r="D1048" s="158"/>
      <c r="E1048" s="159">
        <v>2</v>
      </c>
      <c r="F1048" s="157"/>
      <c r="G1048" s="157"/>
      <c r="H1048" s="157"/>
      <c r="I1048" s="157"/>
      <c r="J1048" s="157"/>
      <c r="K1048" s="157"/>
      <c r="L1048" s="157"/>
      <c r="M1048" s="157"/>
      <c r="N1048" s="157"/>
      <c r="O1048" s="157"/>
      <c r="P1048" s="157"/>
      <c r="Q1048" s="157"/>
      <c r="R1048" s="157"/>
      <c r="S1048" s="157"/>
      <c r="T1048" s="157"/>
      <c r="U1048" s="157"/>
      <c r="V1048" s="157"/>
      <c r="W1048" s="157"/>
      <c r="X1048" s="157"/>
      <c r="Y1048" s="148"/>
      <c r="Z1048" s="148"/>
      <c r="AA1048" s="148"/>
      <c r="AB1048" s="148"/>
      <c r="AC1048" s="148"/>
      <c r="AD1048" s="148"/>
      <c r="AE1048" s="148"/>
      <c r="AF1048" s="148"/>
      <c r="AG1048" s="148" t="s">
        <v>164</v>
      </c>
      <c r="AH1048" s="148">
        <v>0</v>
      </c>
      <c r="AI1048" s="148"/>
      <c r="AJ1048" s="148"/>
      <c r="AK1048" s="148"/>
      <c r="AL1048" s="148"/>
      <c r="AM1048" s="148"/>
      <c r="AN1048" s="148"/>
      <c r="AO1048" s="148"/>
      <c r="AP1048" s="148"/>
      <c r="AQ1048" s="148"/>
      <c r="AR1048" s="148"/>
      <c r="AS1048" s="148"/>
      <c r="AT1048" s="148"/>
      <c r="AU1048" s="148"/>
      <c r="AV1048" s="148"/>
      <c r="AW1048" s="148"/>
      <c r="AX1048" s="148"/>
      <c r="AY1048" s="148"/>
      <c r="AZ1048" s="148"/>
      <c r="BA1048" s="148"/>
      <c r="BB1048" s="148"/>
      <c r="BC1048" s="148"/>
      <c r="BD1048" s="148"/>
      <c r="BE1048" s="148"/>
      <c r="BF1048" s="148"/>
      <c r="BG1048" s="148"/>
      <c r="BH1048" s="148"/>
    </row>
    <row r="1049" spans="1:60" outlineLevel="1" x14ac:dyDescent="0.2">
      <c r="A1049" s="155"/>
      <c r="B1049" s="156"/>
      <c r="C1049" s="189" t="s">
        <v>946</v>
      </c>
      <c r="D1049" s="158"/>
      <c r="E1049" s="159">
        <v>1</v>
      </c>
      <c r="F1049" s="157"/>
      <c r="G1049" s="157"/>
      <c r="H1049" s="157"/>
      <c r="I1049" s="157"/>
      <c r="J1049" s="157"/>
      <c r="K1049" s="157"/>
      <c r="L1049" s="157"/>
      <c r="M1049" s="157"/>
      <c r="N1049" s="157"/>
      <c r="O1049" s="157"/>
      <c r="P1049" s="157"/>
      <c r="Q1049" s="157"/>
      <c r="R1049" s="157"/>
      <c r="S1049" s="157"/>
      <c r="T1049" s="157"/>
      <c r="U1049" s="157"/>
      <c r="V1049" s="157"/>
      <c r="W1049" s="157"/>
      <c r="X1049" s="157"/>
      <c r="Y1049" s="148"/>
      <c r="Z1049" s="148"/>
      <c r="AA1049" s="148"/>
      <c r="AB1049" s="148"/>
      <c r="AC1049" s="148"/>
      <c r="AD1049" s="148"/>
      <c r="AE1049" s="148"/>
      <c r="AF1049" s="148"/>
      <c r="AG1049" s="148" t="s">
        <v>164</v>
      </c>
      <c r="AH1049" s="148">
        <v>0</v>
      </c>
      <c r="AI1049" s="148"/>
      <c r="AJ1049" s="148"/>
      <c r="AK1049" s="148"/>
      <c r="AL1049" s="148"/>
      <c r="AM1049" s="148"/>
      <c r="AN1049" s="148"/>
      <c r="AO1049" s="148"/>
      <c r="AP1049" s="148"/>
      <c r="AQ1049" s="148"/>
      <c r="AR1049" s="148"/>
      <c r="AS1049" s="148"/>
      <c r="AT1049" s="148"/>
      <c r="AU1049" s="148"/>
      <c r="AV1049" s="148"/>
      <c r="AW1049" s="148"/>
      <c r="AX1049" s="148"/>
      <c r="AY1049" s="148"/>
      <c r="AZ1049" s="148"/>
      <c r="BA1049" s="148"/>
      <c r="BB1049" s="148"/>
      <c r="BC1049" s="148"/>
      <c r="BD1049" s="148"/>
      <c r="BE1049" s="148"/>
      <c r="BF1049" s="148"/>
      <c r="BG1049" s="148"/>
      <c r="BH1049" s="148"/>
    </row>
    <row r="1050" spans="1:60" outlineLevel="1" x14ac:dyDescent="0.2">
      <c r="A1050" s="155"/>
      <c r="B1050" s="156"/>
      <c r="C1050" s="189" t="s">
        <v>947</v>
      </c>
      <c r="D1050" s="158"/>
      <c r="E1050" s="159">
        <v>1</v>
      </c>
      <c r="F1050" s="157"/>
      <c r="G1050" s="157"/>
      <c r="H1050" s="157"/>
      <c r="I1050" s="157"/>
      <c r="J1050" s="157"/>
      <c r="K1050" s="157"/>
      <c r="L1050" s="157"/>
      <c r="M1050" s="157"/>
      <c r="N1050" s="157"/>
      <c r="O1050" s="157"/>
      <c r="P1050" s="157"/>
      <c r="Q1050" s="157"/>
      <c r="R1050" s="157"/>
      <c r="S1050" s="157"/>
      <c r="T1050" s="157"/>
      <c r="U1050" s="157"/>
      <c r="V1050" s="157"/>
      <c r="W1050" s="157"/>
      <c r="X1050" s="157"/>
      <c r="Y1050" s="148"/>
      <c r="Z1050" s="148"/>
      <c r="AA1050" s="148"/>
      <c r="AB1050" s="148"/>
      <c r="AC1050" s="148"/>
      <c r="AD1050" s="148"/>
      <c r="AE1050" s="148"/>
      <c r="AF1050" s="148"/>
      <c r="AG1050" s="148" t="s">
        <v>164</v>
      </c>
      <c r="AH1050" s="148">
        <v>0</v>
      </c>
      <c r="AI1050" s="148"/>
      <c r="AJ1050" s="148"/>
      <c r="AK1050" s="148"/>
      <c r="AL1050" s="148"/>
      <c r="AM1050" s="148"/>
      <c r="AN1050" s="148"/>
      <c r="AO1050" s="148"/>
      <c r="AP1050" s="148"/>
      <c r="AQ1050" s="148"/>
      <c r="AR1050" s="148"/>
      <c r="AS1050" s="148"/>
      <c r="AT1050" s="148"/>
      <c r="AU1050" s="148"/>
      <c r="AV1050" s="148"/>
      <c r="AW1050" s="148"/>
      <c r="AX1050" s="148"/>
      <c r="AY1050" s="148"/>
      <c r="AZ1050" s="148"/>
      <c r="BA1050" s="148"/>
      <c r="BB1050" s="148"/>
      <c r="BC1050" s="148"/>
      <c r="BD1050" s="148"/>
      <c r="BE1050" s="148"/>
      <c r="BF1050" s="148"/>
      <c r="BG1050" s="148"/>
      <c r="BH1050" s="148"/>
    </row>
    <row r="1051" spans="1:60" outlineLevel="1" x14ac:dyDescent="0.2">
      <c r="A1051" s="155"/>
      <c r="B1051" s="156"/>
      <c r="C1051" s="189" t="s">
        <v>929</v>
      </c>
      <c r="D1051" s="158"/>
      <c r="E1051" s="159"/>
      <c r="F1051" s="157"/>
      <c r="G1051" s="157"/>
      <c r="H1051" s="157"/>
      <c r="I1051" s="157"/>
      <c r="J1051" s="157"/>
      <c r="K1051" s="157"/>
      <c r="L1051" s="157"/>
      <c r="M1051" s="157"/>
      <c r="N1051" s="157"/>
      <c r="O1051" s="157"/>
      <c r="P1051" s="157"/>
      <c r="Q1051" s="157"/>
      <c r="R1051" s="157"/>
      <c r="S1051" s="157"/>
      <c r="T1051" s="157"/>
      <c r="U1051" s="157"/>
      <c r="V1051" s="157"/>
      <c r="W1051" s="157"/>
      <c r="X1051" s="157"/>
      <c r="Y1051" s="148"/>
      <c r="Z1051" s="148"/>
      <c r="AA1051" s="148"/>
      <c r="AB1051" s="148"/>
      <c r="AC1051" s="148"/>
      <c r="AD1051" s="148"/>
      <c r="AE1051" s="148"/>
      <c r="AF1051" s="148"/>
      <c r="AG1051" s="148" t="s">
        <v>164</v>
      </c>
      <c r="AH1051" s="148">
        <v>0</v>
      </c>
      <c r="AI1051" s="148"/>
      <c r="AJ1051" s="148"/>
      <c r="AK1051" s="148"/>
      <c r="AL1051" s="148"/>
      <c r="AM1051" s="148"/>
      <c r="AN1051" s="148"/>
      <c r="AO1051" s="148"/>
      <c r="AP1051" s="148"/>
      <c r="AQ1051" s="148"/>
      <c r="AR1051" s="148"/>
      <c r="AS1051" s="148"/>
      <c r="AT1051" s="148"/>
      <c r="AU1051" s="148"/>
      <c r="AV1051" s="148"/>
      <c r="AW1051" s="148"/>
      <c r="AX1051" s="148"/>
      <c r="AY1051" s="148"/>
      <c r="AZ1051" s="148"/>
      <c r="BA1051" s="148"/>
      <c r="BB1051" s="148"/>
      <c r="BC1051" s="148"/>
      <c r="BD1051" s="148"/>
      <c r="BE1051" s="148"/>
      <c r="BF1051" s="148"/>
      <c r="BG1051" s="148"/>
      <c r="BH1051" s="148"/>
    </row>
    <row r="1052" spans="1:60" outlineLevel="1" x14ac:dyDescent="0.2">
      <c r="A1052" s="155"/>
      <c r="B1052" s="156"/>
      <c r="C1052" s="189" t="s">
        <v>948</v>
      </c>
      <c r="D1052" s="158"/>
      <c r="E1052" s="159">
        <v>1</v>
      </c>
      <c r="F1052" s="157"/>
      <c r="G1052" s="157"/>
      <c r="H1052" s="157"/>
      <c r="I1052" s="157"/>
      <c r="J1052" s="157"/>
      <c r="K1052" s="157"/>
      <c r="L1052" s="157"/>
      <c r="M1052" s="157"/>
      <c r="N1052" s="157"/>
      <c r="O1052" s="157"/>
      <c r="P1052" s="157"/>
      <c r="Q1052" s="157"/>
      <c r="R1052" s="157"/>
      <c r="S1052" s="157"/>
      <c r="T1052" s="157"/>
      <c r="U1052" s="157"/>
      <c r="V1052" s="157"/>
      <c r="W1052" s="157"/>
      <c r="X1052" s="157"/>
      <c r="Y1052" s="148"/>
      <c r="Z1052" s="148"/>
      <c r="AA1052" s="148"/>
      <c r="AB1052" s="148"/>
      <c r="AC1052" s="148"/>
      <c r="AD1052" s="148"/>
      <c r="AE1052" s="148"/>
      <c r="AF1052" s="148"/>
      <c r="AG1052" s="148" t="s">
        <v>164</v>
      </c>
      <c r="AH1052" s="148">
        <v>0</v>
      </c>
      <c r="AI1052" s="148"/>
      <c r="AJ1052" s="148"/>
      <c r="AK1052" s="148"/>
      <c r="AL1052" s="148"/>
      <c r="AM1052" s="148"/>
      <c r="AN1052" s="148"/>
      <c r="AO1052" s="148"/>
      <c r="AP1052" s="148"/>
      <c r="AQ1052" s="148"/>
      <c r="AR1052" s="148"/>
      <c r="AS1052" s="148"/>
      <c r="AT1052" s="148"/>
      <c r="AU1052" s="148"/>
      <c r="AV1052" s="148"/>
      <c r="AW1052" s="148"/>
      <c r="AX1052" s="148"/>
      <c r="AY1052" s="148"/>
      <c r="AZ1052" s="148"/>
      <c r="BA1052" s="148"/>
      <c r="BB1052" s="148"/>
      <c r="BC1052" s="148"/>
      <c r="BD1052" s="148"/>
      <c r="BE1052" s="148"/>
      <c r="BF1052" s="148"/>
      <c r="BG1052" s="148"/>
      <c r="BH1052" s="148"/>
    </row>
    <row r="1053" spans="1:60" outlineLevel="1" x14ac:dyDescent="0.2">
      <c r="A1053" s="155"/>
      <c r="B1053" s="156"/>
      <c r="C1053" s="189" t="s">
        <v>949</v>
      </c>
      <c r="D1053" s="158"/>
      <c r="E1053" s="159">
        <v>2</v>
      </c>
      <c r="F1053" s="157"/>
      <c r="G1053" s="157"/>
      <c r="H1053" s="157"/>
      <c r="I1053" s="157"/>
      <c r="J1053" s="157"/>
      <c r="K1053" s="157"/>
      <c r="L1053" s="157"/>
      <c r="M1053" s="157"/>
      <c r="N1053" s="157"/>
      <c r="O1053" s="157"/>
      <c r="P1053" s="157"/>
      <c r="Q1053" s="157"/>
      <c r="R1053" s="157"/>
      <c r="S1053" s="157"/>
      <c r="T1053" s="157"/>
      <c r="U1053" s="157"/>
      <c r="V1053" s="157"/>
      <c r="W1053" s="157"/>
      <c r="X1053" s="157"/>
      <c r="Y1053" s="148"/>
      <c r="Z1053" s="148"/>
      <c r="AA1053" s="148"/>
      <c r="AB1053" s="148"/>
      <c r="AC1053" s="148"/>
      <c r="AD1053" s="148"/>
      <c r="AE1053" s="148"/>
      <c r="AF1053" s="148"/>
      <c r="AG1053" s="148" t="s">
        <v>164</v>
      </c>
      <c r="AH1053" s="148">
        <v>0</v>
      </c>
      <c r="AI1053" s="148"/>
      <c r="AJ1053" s="148"/>
      <c r="AK1053" s="148"/>
      <c r="AL1053" s="148"/>
      <c r="AM1053" s="148"/>
      <c r="AN1053" s="148"/>
      <c r="AO1053" s="148"/>
      <c r="AP1053" s="148"/>
      <c r="AQ1053" s="148"/>
      <c r="AR1053" s="148"/>
      <c r="AS1053" s="148"/>
      <c r="AT1053" s="148"/>
      <c r="AU1053" s="148"/>
      <c r="AV1053" s="148"/>
      <c r="AW1053" s="148"/>
      <c r="AX1053" s="148"/>
      <c r="AY1053" s="148"/>
      <c r="AZ1053" s="148"/>
      <c r="BA1053" s="148"/>
      <c r="BB1053" s="148"/>
      <c r="BC1053" s="148"/>
      <c r="BD1053" s="148"/>
      <c r="BE1053" s="148"/>
      <c r="BF1053" s="148"/>
      <c r="BG1053" s="148"/>
      <c r="BH1053" s="148"/>
    </row>
    <row r="1054" spans="1:60" outlineLevel="1" x14ac:dyDescent="0.2">
      <c r="A1054" s="155"/>
      <c r="B1054" s="156"/>
      <c r="C1054" s="189" t="s">
        <v>950</v>
      </c>
      <c r="D1054" s="158"/>
      <c r="E1054" s="159">
        <v>1</v>
      </c>
      <c r="F1054" s="157"/>
      <c r="G1054" s="157"/>
      <c r="H1054" s="157"/>
      <c r="I1054" s="157"/>
      <c r="J1054" s="157"/>
      <c r="K1054" s="157"/>
      <c r="L1054" s="157"/>
      <c r="M1054" s="157"/>
      <c r="N1054" s="157"/>
      <c r="O1054" s="157"/>
      <c r="P1054" s="157"/>
      <c r="Q1054" s="157"/>
      <c r="R1054" s="157"/>
      <c r="S1054" s="157"/>
      <c r="T1054" s="157"/>
      <c r="U1054" s="157"/>
      <c r="V1054" s="157"/>
      <c r="W1054" s="157"/>
      <c r="X1054" s="157"/>
      <c r="Y1054" s="148"/>
      <c r="Z1054" s="148"/>
      <c r="AA1054" s="148"/>
      <c r="AB1054" s="148"/>
      <c r="AC1054" s="148"/>
      <c r="AD1054" s="148"/>
      <c r="AE1054" s="148"/>
      <c r="AF1054" s="148"/>
      <c r="AG1054" s="148" t="s">
        <v>164</v>
      </c>
      <c r="AH1054" s="148">
        <v>0</v>
      </c>
      <c r="AI1054" s="148"/>
      <c r="AJ1054" s="148"/>
      <c r="AK1054" s="148"/>
      <c r="AL1054" s="148"/>
      <c r="AM1054" s="148"/>
      <c r="AN1054" s="148"/>
      <c r="AO1054" s="148"/>
      <c r="AP1054" s="148"/>
      <c r="AQ1054" s="148"/>
      <c r="AR1054" s="148"/>
      <c r="AS1054" s="148"/>
      <c r="AT1054" s="148"/>
      <c r="AU1054" s="148"/>
      <c r="AV1054" s="148"/>
      <c r="AW1054" s="148"/>
      <c r="AX1054" s="148"/>
      <c r="AY1054" s="148"/>
      <c r="AZ1054" s="148"/>
      <c r="BA1054" s="148"/>
      <c r="BB1054" s="148"/>
      <c r="BC1054" s="148"/>
      <c r="BD1054" s="148"/>
      <c r="BE1054" s="148"/>
      <c r="BF1054" s="148"/>
      <c r="BG1054" s="148"/>
      <c r="BH1054" s="148"/>
    </row>
    <row r="1055" spans="1:60" outlineLevel="1" x14ac:dyDescent="0.2">
      <c r="A1055" s="155"/>
      <c r="B1055" s="156"/>
      <c r="C1055" s="189" t="s">
        <v>951</v>
      </c>
      <c r="D1055" s="158"/>
      <c r="E1055" s="159">
        <v>2</v>
      </c>
      <c r="F1055" s="157"/>
      <c r="G1055" s="157"/>
      <c r="H1055" s="157"/>
      <c r="I1055" s="157"/>
      <c r="J1055" s="157"/>
      <c r="K1055" s="157"/>
      <c r="L1055" s="157"/>
      <c r="M1055" s="157"/>
      <c r="N1055" s="157"/>
      <c r="O1055" s="157"/>
      <c r="P1055" s="157"/>
      <c r="Q1055" s="157"/>
      <c r="R1055" s="157"/>
      <c r="S1055" s="157"/>
      <c r="T1055" s="157"/>
      <c r="U1055" s="157"/>
      <c r="V1055" s="157"/>
      <c r="W1055" s="157"/>
      <c r="X1055" s="157"/>
      <c r="Y1055" s="148"/>
      <c r="Z1055" s="148"/>
      <c r="AA1055" s="148"/>
      <c r="AB1055" s="148"/>
      <c r="AC1055" s="148"/>
      <c r="AD1055" s="148"/>
      <c r="AE1055" s="148"/>
      <c r="AF1055" s="148"/>
      <c r="AG1055" s="148" t="s">
        <v>164</v>
      </c>
      <c r="AH1055" s="148">
        <v>0</v>
      </c>
      <c r="AI1055" s="148"/>
      <c r="AJ1055" s="148"/>
      <c r="AK1055" s="148"/>
      <c r="AL1055" s="148"/>
      <c r="AM1055" s="148"/>
      <c r="AN1055" s="148"/>
      <c r="AO1055" s="148"/>
      <c r="AP1055" s="148"/>
      <c r="AQ1055" s="148"/>
      <c r="AR1055" s="148"/>
      <c r="AS1055" s="148"/>
      <c r="AT1055" s="148"/>
      <c r="AU1055" s="148"/>
      <c r="AV1055" s="148"/>
      <c r="AW1055" s="148"/>
      <c r="AX1055" s="148"/>
      <c r="AY1055" s="148"/>
      <c r="AZ1055" s="148"/>
      <c r="BA1055" s="148"/>
      <c r="BB1055" s="148"/>
      <c r="BC1055" s="148"/>
      <c r="BD1055" s="148"/>
      <c r="BE1055" s="148"/>
      <c r="BF1055" s="148"/>
      <c r="BG1055" s="148"/>
      <c r="BH1055" s="148"/>
    </row>
    <row r="1056" spans="1:60" outlineLevel="1" x14ac:dyDescent="0.2">
      <c r="A1056" s="155"/>
      <c r="B1056" s="156"/>
      <c r="C1056" s="189" t="s">
        <v>952</v>
      </c>
      <c r="D1056" s="158"/>
      <c r="E1056" s="159">
        <v>1</v>
      </c>
      <c r="F1056" s="157"/>
      <c r="G1056" s="157"/>
      <c r="H1056" s="157"/>
      <c r="I1056" s="157"/>
      <c r="J1056" s="157"/>
      <c r="K1056" s="157"/>
      <c r="L1056" s="157"/>
      <c r="M1056" s="157"/>
      <c r="N1056" s="157"/>
      <c r="O1056" s="157"/>
      <c r="P1056" s="157"/>
      <c r="Q1056" s="157"/>
      <c r="R1056" s="157"/>
      <c r="S1056" s="157"/>
      <c r="T1056" s="157"/>
      <c r="U1056" s="157"/>
      <c r="V1056" s="157"/>
      <c r="W1056" s="157"/>
      <c r="X1056" s="157"/>
      <c r="Y1056" s="148"/>
      <c r="Z1056" s="148"/>
      <c r="AA1056" s="148"/>
      <c r="AB1056" s="148"/>
      <c r="AC1056" s="148"/>
      <c r="AD1056" s="148"/>
      <c r="AE1056" s="148"/>
      <c r="AF1056" s="148"/>
      <c r="AG1056" s="148" t="s">
        <v>164</v>
      </c>
      <c r="AH1056" s="148">
        <v>0</v>
      </c>
      <c r="AI1056" s="148"/>
      <c r="AJ1056" s="148"/>
      <c r="AK1056" s="148"/>
      <c r="AL1056" s="148"/>
      <c r="AM1056" s="148"/>
      <c r="AN1056" s="148"/>
      <c r="AO1056" s="148"/>
      <c r="AP1056" s="148"/>
      <c r="AQ1056" s="148"/>
      <c r="AR1056" s="148"/>
      <c r="AS1056" s="148"/>
      <c r="AT1056" s="148"/>
      <c r="AU1056" s="148"/>
      <c r="AV1056" s="148"/>
      <c r="AW1056" s="148"/>
      <c r="AX1056" s="148"/>
      <c r="AY1056" s="148"/>
      <c r="AZ1056" s="148"/>
      <c r="BA1056" s="148"/>
      <c r="BB1056" s="148"/>
      <c r="BC1056" s="148"/>
      <c r="BD1056" s="148"/>
      <c r="BE1056" s="148"/>
      <c r="BF1056" s="148"/>
      <c r="BG1056" s="148"/>
      <c r="BH1056" s="148"/>
    </row>
    <row r="1057" spans="1:60" outlineLevel="1" x14ac:dyDescent="0.2">
      <c r="A1057" s="155"/>
      <c r="B1057" s="156"/>
      <c r="C1057" s="189" t="s">
        <v>953</v>
      </c>
      <c r="D1057" s="158"/>
      <c r="E1057" s="159">
        <v>1</v>
      </c>
      <c r="F1057" s="157"/>
      <c r="G1057" s="157"/>
      <c r="H1057" s="157"/>
      <c r="I1057" s="157"/>
      <c r="J1057" s="157"/>
      <c r="K1057" s="157"/>
      <c r="L1057" s="157"/>
      <c r="M1057" s="157"/>
      <c r="N1057" s="157"/>
      <c r="O1057" s="157"/>
      <c r="P1057" s="157"/>
      <c r="Q1057" s="157"/>
      <c r="R1057" s="157"/>
      <c r="S1057" s="157"/>
      <c r="T1057" s="157"/>
      <c r="U1057" s="157"/>
      <c r="V1057" s="157"/>
      <c r="W1057" s="157"/>
      <c r="X1057" s="157"/>
      <c r="Y1057" s="148"/>
      <c r="Z1057" s="148"/>
      <c r="AA1057" s="148"/>
      <c r="AB1057" s="148"/>
      <c r="AC1057" s="148"/>
      <c r="AD1057" s="148"/>
      <c r="AE1057" s="148"/>
      <c r="AF1057" s="148"/>
      <c r="AG1057" s="148" t="s">
        <v>164</v>
      </c>
      <c r="AH1057" s="148">
        <v>0</v>
      </c>
      <c r="AI1057" s="148"/>
      <c r="AJ1057" s="148"/>
      <c r="AK1057" s="148"/>
      <c r="AL1057" s="148"/>
      <c r="AM1057" s="148"/>
      <c r="AN1057" s="148"/>
      <c r="AO1057" s="148"/>
      <c r="AP1057" s="148"/>
      <c r="AQ1057" s="148"/>
      <c r="AR1057" s="148"/>
      <c r="AS1057" s="148"/>
      <c r="AT1057" s="148"/>
      <c r="AU1057" s="148"/>
      <c r="AV1057" s="148"/>
      <c r="AW1057" s="148"/>
      <c r="AX1057" s="148"/>
      <c r="AY1057" s="148"/>
      <c r="AZ1057" s="148"/>
      <c r="BA1057" s="148"/>
      <c r="BB1057" s="148"/>
      <c r="BC1057" s="148"/>
      <c r="BD1057" s="148"/>
      <c r="BE1057" s="148"/>
      <c r="BF1057" s="148"/>
      <c r="BG1057" s="148"/>
      <c r="BH1057" s="148"/>
    </row>
    <row r="1058" spans="1:60" outlineLevel="1" x14ac:dyDescent="0.2">
      <c r="A1058" s="155"/>
      <c r="B1058" s="156"/>
      <c r="C1058" s="189" t="s">
        <v>925</v>
      </c>
      <c r="D1058" s="158"/>
      <c r="E1058" s="159"/>
      <c r="F1058" s="157"/>
      <c r="G1058" s="157"/>
      <c r="H1058" s="157"/>
      <c r="I1058" s="157"/>
      <c r="J1058" s="157"/>
      <c r="K1058" s="157"/>
      <c r="L1058" s="157"/>
      <c r="M1058" s="157"/>
      <c r="N1058" s="157"/>
      <c r="O1058" s="157"/>
      <c r="P1058" s="157"/>
      <c r="Q1058" s="157"/>
      <c r="R1058" s="157"/>
      <c r="S1058" s="157"/>
      <c r="T1058" s="157"/>
      <c r="U1058" s="157"/>
      <c r="V1058" s="157"/>
      <c r="W1058" s="157"/>
      <c r="X1058" s="157"/>
      <c r="Y1058" s="148"/>
      <c r="Z1058" s="148"/>
      <c r="AA1058" s="148"/>
      <c r="AB1058" s="148"/>
      <c r="AC1058" s="148"/>
      <c r="AD1058" s="148"/>
      <c r="AE1058" s="148"/>
      <c r="AF1058" s="148"/>
      <c r="AG1058" s="148" t="s">
        <v>164</v>
      </c>
      <c r="AH1058" s="148">
        <v>0</v>
      </c>
      <c r="AI1058" s="148"/>
      <c r="AJ1058" s="148"/>
      <c r="AK1058" s="148"/>
      <c r="AL1058" s="148"/>
      <c r="AM1058" s="148"/>
      <c r="AN1058" s="148"/>
      <c r="AO1058" s="148"/>
      <c r="AP1058" s="148"/>
      <c r="AQ1058" s="148"/>
      <c r="AR1058" s="148"/>
      <c r="AS1058" s="148"/>
      <c r="AT1058" s="148"/>
      <c r="AU1058" s="148"/>
      <c r="AV1058" s="148"/>
      <c r="AW1058" s="148"/>
      <c r="AX1058" s="148"/>
      <c r="AY1058" s="148"/>
      <c r="AZ1058" s="148"/>
      <c r="BA1058" s="148"/>
      <c r="BB1058" s="148"/>
      <c r="BC1058" s="148"/>
      <c r="BD1058" s="148"/>
      <c r="BE1058" s="148"/>
      <c r="BF1058" s="148"/>
      <c r="BG1058" s="148"/>
      <c r="BH1058" s="148"/>
    </row>
    <row r="1059" spans="1:60" outlineLevel="1" x14ac:dyDescent="0.2">
      <c r="A1059" s="155"/>
      <c r="B1059" s="156"/>
      <c r="C1059" s="189" t="s">
        <v>954</v>
      </c>
      <c r="D1059" s="158"/>
      <c r="E1059" s="159">
        <v>1</v>
      </c>
      <c r="F1059" s="157"/>
      <c r="G1059" s="157"/>
      <c r="H1059" s="157"/>
      <c r="I1059" s="157"/>
      <c r="J1059" s="157"/>
      <c r="K1059" s="157"/>
      <c r="L1059" s="157"/>
      <c r="M1059" s="157"/>
      <c r="N1059" s="157"/>
      <c r="O1059" s="157"/>
      <c r="P1059" s="157"/>
      <c r="Q1059" s="157"/>
      <c r="R1059" s="157"/>
      <c r="S1059" s="157"/>
      <c r="T1059" s="157"/>
      <c r="U1059" s="157"/>
      <c r="V1059" s="157"/>
      <c r="W1059" s="157"/>
      <c r="X1059" s="157"/>
      <c r="Y1059" s="148"/>
      <c r="Z1059" s="148"/>
      <c r="AA1059" s="148"/>
      <c r="AB1059" s="148"/>
      <c r="AC1059" s="148"/>
      <c r="AD1059" s="148"/>
      <c r="AE1059" s="148"/>
      <c r="AF1059" s="148"/>
      <c r="AG1059" s="148" t="s">
        <v>164</v>
      </c>
      <c r="AH1059" s="148">
        <v>0</v>
      </c>
      <c r="AI1059" s="148"/>
      <c r="AJ1059" s="148"/>
      <c r="AK1059" s="148"/>
      <c r="AL1059" s="148"/>
      <c r="AM1059" s="148"/>
      <c r="AN1059" s="148"/>
      <c r="AO1059" s="148"/>
      <c r="AP1059" s="148"/>
      <c r="AQ1059" s="148"/>
      <c r="AR1059" s="148"/>
      <c r="AS1059" s="148"/>
      <c r="AT1059" s="148"/>
      <c r="AU1059" s="148"/>
      <c r="AV1059" s="148"/>
      <c r="AW1059" s="148"/>
      <c r="AX1059" s="148"/>
      <c r="AY1059" s="148"/>
      <c r="AZ1059" s="148"/>
      <c r="BA1059" s="148"/>
      <c r="BB1059" s="148"/>
      <c r="BC1059" s="148"/>
      <c r="BD1059" s="148"/>
      <c r="BE1059" s="148"/>
      <c r="BF1059" s="148"/>
      <c r="BG1059" s="148"/>
      <c r="BH1059" s="148"/>
    </row>
    <row r="1060" spans="1:60" outlineLevel="1" x14ac:dyDescent="0.2">
      <c r="A1060" s="155"/>
      <c r="B1060" s="156"/>
      <c r="C1060" s="189" t="s">
        <v>955</v>
      </c>
      <c r="D1060" s="158"/>
      <c r="E1060" s="159">
        <v>3</v>
      </c>
      <c r="F1060" s="157"/>
      <c r="G1060" s="157"/>
      <c r="H1060" s="157"/>
      <c r="I1060" s="157"/>
      <c r="J1060" s="157"/>
      <c r="K1060" s="157"/>
      <c r="L1060" s="157"/>
      <c r="M1060" s="157"/>
      <c r="N1060" s="157"/>
      <c r="O1060" s="157"/>
      <c r="P1060" s="157"/>
      <c r="Q1060" s="157"/>
      <c r="R1060" s="157"/>
      <c r="S1060" s="157"/>
      <c r="T1060" s="157"/>
      <c r="U1060" s="157"/>
      <c r="V1060" s="157"/>
      <c r="W1060" s="157"/>
      <c r="X1060" s="157"/>
      <c r="Y1060" s="148"/>
      <c r="Z1060" s="148"/>
      <c r="AA1060" s="148"/>
      <c r="AB1060" s="148"/>
      <c r="AC1060" s="148"/>
      <c r="AD1060" s="148"/>
      <c r="AE1060" s="148"/>
      <c r="AF1060" s="148"/>
      <c r="AG1060" s="148" t="s">
        <v>164</v>
      </c>
      <c r="AH1060" s="148">
        <v>0</v>
      </c>
      <c r="AI1060" s="148"/>
      <c r="AJ1060" s="148"/>
      <c r="AK1060" s="148"/>
      <c r="AL1060" s="148"/>
      <c r="AM1060" s="148"/>
      <c r="AN1060" s="148"/>
      <c r="AO1060" s="148"/>
      <c r="AP1060" s="148"/>
      <c r="AQ1060" s="148"/>
      <c r="AR1060" s="148"/>
      <c r="AS1060" s="148"/>
      <c r="AT1060" s="148"/>
      <c r="AU1060" s="148"/>
      <c r="AV1060" s="148"/>
      <c r="AW1060" s="148"/>
      <c r="AX1060" s="148"/>
      <c r="AY1060" s="148"/>
      <c r="AZ1060" s="148"/>
      <c r="BA1060" s="148"/>
      <c r="BB1060" s="148"/>
      <c r="BC1060" s="148"/>
      <c r="BD1060" s="148"/>
      <c r="BE1060" s="148"/>
      <c r="BF1060" s="148"/>
      <c r="BG1060" s="148"/>
      <c r="BH1060" s="148"/>
    </row>
    <row r="1061" spans="1:60" ht="22.5" outlineLevel="1" x14ac:dyDescent="0.2">
      <c r="A1061" s="171">
        <v>125</v>
      </c>
      <c r="B1061" s="172" t="s">
        <v>956</v>
      </c>
      <c r="C1061" s="188" t="s">
        <v>957</v>
      </c>
      <c r="D1061" s="173" t="s">
        <v>158</v>
      </c>
      <c r="E1061" s="174">
        <v>30.31</v>
      </c>
      <c r="F1061" s="175"/>
      <c r="G1061" s="176">
        <f>ROUND(E1061*F1061,2)</f>
        <v>0</v>
      </c>
      <c r="H1061" s="175"/>
      <c r="I1061" s="176">
        <f>ROUND(E1061*H1061,2)</f>
        <v>0</v>
      </c>
      <c r="J1061" s="175"/>
      <c r="K1061" s="176">
        <f>ROUND(E1061*J1061,2)</f>
        <v>0</v>
      </c>
      <c r="L1061" s="176">
        <v>21</v>
      </c>
      <c r="M1061" s="176">
        <f>G1061*(1+L1061/100)</f>
        <v>0</v>
      </c>
      <c r="N1061" s="176">
        <v>0</v>
      </c>
      <c r="O1061" s="176">
        <f>ROUND(E1061*N1061,2)</f>
        <v>0</v>
      </c>
      <c r="P1061" s="176">
        <v>0</v>
      </c>
      <c r="Q1061" s="176">
        <f>ROUND(E1061*P1061,2)</f>
        <v>0</v>
      </c>
      <c r="R1061" s="176"/>
      <c r="S1061" s="176" t="s">
        <v>220</v>
      </c>
      <c r="T1061" s="177" t="s">
        <v>232</v>
      </c>
      <c r="U1061" s="157">
        <v>0</v>
      </c>
      <c r="V1061" s="157">
        <f>ROUND(E1061*U1061,2)</f>
        <v>0</v>
      </c>
      <c r="W1061" s="157"/>
      <c r="X1061" s="157" t="s">
        <v>170</v>
      </c>
      <c r="Y1061" s="148"/>
      <c r="Z1061" s="148"/>
      <c r="AA1061" s="148"/>
      <c r="AB1061" s="148"/>
      <c r="AC1061" s="148"/>
      <c r="AD1061" s="148"/>
      <c r="AE1061" s="148"/>
      <c r="AF1061" s="148"/>
      <c r="AG1061" s="148" t="s">
        <v>171</v>
      </c>
      <c r="AH1061" s="148"/>
      <c r="AI1061" s="148"/>
      <c r="AJ1061" s="148"/>
      <c r="AK1061" s="148"/>
      <c r="AL1061" s="148"/>
      <c r="AM1061" s="148"/>
      <c r="AN1061" s="148"/>
      <c r="AO1061" s="148"/>
      <c r="AP1061" s="148"/>
      <c r="AQ1061" s="148"/>
      <c r="AR1061" s="148"/>
      <c r="AS1061" s="148"/>
      <c r="AT1061" s="148"/>
      <c r="AU1061" s="148"/>
      <c r="AV1061" s="148"/>
      <c r="AW1061" s="148"/>
      <c r="AX1061" s="148"/>
      <c r="AY1061" s="148"/>
      <c r="AZ1061" s="148"/>
      <c r="BA1061" s="148"/>
      <c r="BB1061" s="148"/>
      <c r="BC1061" s="148"/>
      <c r="BD1061" s="148"/>
      <c r="BE1061" s="148"/>
      <c r="BF1061" s="148"/>
      <c r="BG1061" s="148"/>
      <c r="BH1061" s="148"/>
    </row>
    <row r="1062" spans="1:60" outlineLevel="1" x14ac:dyDescent="0.2">
      <c r="A1062" s="155"/>
      <c r="B1062" s="156"/>
      <c r="C1062" s="253" t="s">
        <v>958</v>
      </c>
      <c r="D1062" s="254"/>
      <c r="E1062" s="254"/>
      <c r="F1062" s="254"/>
      <c r="G1062" s="254"/>
      <c r="H1062" s="157"/>
      <c r="I1062" s="157"/>
      <c r="J1062" s="157"/>
      <c r="K1062" s="157"/>
      <c r="L1062" s="157"/>
      <c r="M1062" s="157"/>
      <c r="N1062" s="157"/>
      <c r="O1062" s="157"/>
      <c r="P1062" s="157"/>
      <c r="Q1062" s="157"/>
      <c r="R1062" s="157"/>
      <c r="S1062" s="157"/>
      <c r="T1062" s="157"/>
      <c r="U1062" s="157"/>
      <c r="V1062" s="157"/>
      <c r="W1062" s="157"/>
      <c r="X1062" s="157"/>
      <c r="Y1062" s="148"/>
      <c r="Z1062" s="148"/>
      <c r="AA1062" s="148"/>
      <c r="AB1062" s="148"/>
      <c r="AC1062" s="148"/>
      <c r="AD1062" s="148"/>
      <c r="AE1062" s="148"/>
      <c r="AF1062" s="148"/>
      <c r="AG1062" s="148" t="s">
        <v>180</v>
      </c>
      <c r="AH1062" s="148"/>
      <c r="AI1062" s="148"/>
      <c r="AJ1062" s="148"/>
      <c r="AK1062" s="148"/>
      <c r="AL1062" s="148"/>
      <c r="AM1062" s="148"/>
      <c r="AN1062" s="148"/>
      <c r="AO1062" s="148"/>
      <c r="AP1062" s="148"/>
      <c r="AQ1062" s="148"/>
      <c r="AR1062" s="148"/>
      <c r="AS1062" s="148"/>
      <c r="AT1062" s="148"/>
      <c r="AU1062" s="148"/>
      <c r="AV1062" s="148"/>
      <c r="AW1062" s="148"/>
      <c r="AX1062" s="148"/>
      <c r="AY1062" s="148"/>
      <c r="AZ1062" s="148"/>
      <c r="BA1062" s="178" t="str">
        <f>C1062</f>
        <v>ochranný systém povrchové úpravy bude splňovat požadavky normy ČSN ISO 9223, C4 – vysoká životnost nad 15 let</v>
      </c>
      <c r="BB1062" s="148"/>
      <c r="BC1062" s="148"/>
      <c r="BD1062" s="148"/>
      <c r="BE1062" s="148"/>
      <c r="BF1062" s="148"/>
      <c r="BG1062" s="148"/>
      <c r="BH1062" s="148"/>
    </row>
    <row r="1063" spans="1:60" outlineLevel="1" x14ac:dyDescent="0.2">
      <c r="A1063" s="155"/>
      <c r="B1063" s="156"/>
      <c r="C1063" s="189" t="s">
        <v>922</v>
      </c>
      <c r="D1063" s="158"/>
      <c r="E1063" s="159"/>
      <c r="F1063" s="157"/>
      <c r="G1063" s="157"/>
      <c r="H1063" s="157"/>
      <c r="I1063" s="157"/>
      <c r="J1063" s="157"/>
      <c r="K1063" s="157"/>
      <c r="L1063" s="157"/>
      <c r="M1063" s="157"/>
      <c r="N1063" s="157"/>
      <c r="O1063" s="157"/>
      <c r="P1063" s="157"/>
      <c r="Q1063" s="157"/>
      <c r="R1063" s="157"/>
      <c r="S1063" s="157"/>
      <c r="T1063" s="157"/>
      <c r="U1063" s="157"/>
      <c r="V1063" s="157"/>
      <c r="W1063" s="157"/>
      <c r="X1063" s="157"/>
      <c r="Y1063" s="148"/>
      <c r="Z1063" s="148"/>
      <c r="AA1063" s="148"/>
      <c r="AB1063" s="148"/>
      <c r="AC1063" s="148"/>
      <c r="AD1063" s="148"/>
      <c r="AE1063" s="148"/>
      <c r="AF1063" s="148"/>
      <c r="AG1063" s="148" t="s">
        <v>164</v>
      </c>
      <c r="AH1063" s="148">
        <v>0</v>
      </c>
      <c r="AI1063" s="148"/>
      <c r="AJ1063" s="148"/>
      <c r="AK1063" s="148"/>
      <c r="AL1063" s="148"/>
      <c r="AM1063" s="148"/>
      <c r="AN1063" s="148"/>
      <c r="AO1063" s="148"/>
      <c r="AP1063" s="148"/>
      <c r="AQ1063" s="148"/>
      <c r="AR1063" s="148"/>
      <c r="AS1063" s="148"/>
      <c r="AT1063" s="148"/>
      <c r="AU1063" s="148"/>
      <c r="AV1063" s="148"/>
      <c r="AW1063" s="148"/>
      <c r="AX1063" s="148"/>
      <c r="AY1063" s="148"/>
      <c r="AZ1063" s="148"/>
      <c r="BA1063" s="148"/>
      <c r="BB1063" s="148"/>
      <c r="BC1063" s="148"/>
      <c r="BD1063" s="148"/>
      <c r="BE1063" s="148"/>
      <c r="BF1063" s="148"/>
      <c r="BG1063" s="148"/>
      <c r="BH1063" s="148"/>
    </row>
    <row r="1064" spans="1:60" outlineLevel="1" x14ac:dyDescent="0.2">
      <c r="A1064" s="155"/>
      <c r="B1064" s="156"/>
      <c r="C1064" s="189" t="s">
        <v>923</v>
      </c>
      <c r="D1064" s="158"/>
      <c r="E1064" s="159"/>
      <c r="F1064" s="157"/>
      <c r="G1064" s="157"/>
      <c r="H1064" s="157"/>
      <c r="I1064" s="157"/>
      <c r="J1064" s="157"/>
      <c r="K1064" s="157"/>
      <c r="L1064" s="157"/>
      <c r="M1064" s="157"/>
      <c r="N1064" s="157"/>
      <c r="O1064" s="157"/>
      <c r="P1064" s="157"/>
      <c r="Q1064" s="157"/>
      <c r="R1064" s="157"/>
      <c r="S1064" s="157"/>
      <c r="T1064" s="157"/>
      <c r="U1064" s="157"/>
      <c r="V1064" s="157"/>
      <c r="W1064" s="157"/>
      <c r="X1064" s="157"/>
      <c r="Y1064" s="148"/>
      <c r="Z1064" s="148"/>
      <c r="AA1064" s="148"/>
      <c r="AB1064" s="148"/>
      <c r="AC1064" s="148"/>
      <c r="AD1064" s="148"/>
      <c r="AE1064" s="148"/>
      <c r="AF1064" s="148"/>
      <c r="AG1064" s="148" t="s">
        <v>164</v>
      </c>
      <c r="AH1064" s="148">
        <v>0</v>
      </c>
      <c r="AI1064" s="148"/>
      <c r="AJ1064" s="148"/>
      <c r="AK1064" s="148"/>
      <c r="AL1064" s="148"/>
      <c r="AM1064" s="148"/>
      <c r="AN1064" s="148"/>
      <c r="AO1064" s="148"/>
      <c r="AP1064" s="148"/>
      <c r="AQ1064" s="148"/>
      <c r="AR1064" s="148"/>
      <c r="AS1064" s="148"/>
      <c r="AT1064" s="148"/>
      <c r="AU1064" s="148"/>
      <c r="AV1064" s="148"/>
      <c r="AW1064" s="148"/>
      <c r="AX1064" s="148"/>
      <c r="AY1064" s="148"/>
      <c r="AZ1064" s="148"/>
      <c r="BA1064" s="148"/>
      <c r="BB1064" s="148"/>
      <c r="BC1064" s="148"/>
      <c r="BD1064" s="148"/>
      <c r="BE1064" s="148"/>
      <c r="BF1064" s="148"/>
      <c r="BG1064" s="148"/>
      <c r="BH1064" s="148"/>
    </row>
    <row r="1065" spans="1:60" outlineLevel="1" x14ac:dyDescent="0.2">
      <c r="A1065" s="155"/>
      <c r="B1065" s="156"/>
      <c r="C1065" s="189" t="s">
        <v>959</v>
      </c>
      <c r="D1065" s="158"/>
      <c r="E1065" s="159">
        <v>30.31</v>
      </c>
      <c r="F1065" s="157"/>
      <c r="G1065" s="157"/>
      <c r="H1065" s="157"/>
      <c r="I1065" s="157"/>
      <c r="J1065" s="157"/>
      <c r="K1065" s="157"/>
      <c r="L1065" s="157"/>
      <c r="M1065" s="157"/>
      <c r="N1065" s="157"/>
      <c r="O1065" s="157"/>
      <c r="P1065" s="157"/>
      <c r="Q1065" s="157"/>
      <c r="R1065" s="157"/>
      <c r="S1065" s="157"/>
      <c r="T1065" s="157"/>
      <c r="U1065" s="157"/>
      <c r="V1065" s="157"/>
      <c r="W1065" s="157"/>
      <c r="X1065" s="157"/>
      <c r="Y1065" s="148"/>
      <c r="Z1065" s="148"/>
      <c r="AA1065" s="148"/>
      <c r="AB1065" s="148"/>
      <c r="AC1065" s="148"/>
      <c r="AD1065" s="148"/>
      <c r="AE1065" s="148"/>
      <c r="AF1065" s="148"/>
      <c r="AG1065" s="148" t="s">
        <v>164</v>
      </c>
      <c r="AH1065" s="148">
        <v>5</v>
      </c>
      <c r="AI1065" s="148"/>
      <c r="AJ1065" s="148"/>
      <c r="AK1065" s="148"/>
      <c r="AL1065" s="148"/>
      <c r="AM1065" s="148"/>
      <c r="AN1065" s="148"/>
      <c r="AO1065" s="148"/>
      <c r="AP1065" s="148"/>
      <c r="AQ1065" s="148"/>
      <c r="AR1065" s="148"/>
      <c r="AS1065" s="148"/>
      <c r="AT1065" s="148"/>
      <c r="AU1065" s="148"/>
      <c r="AV1065" s="148"/>
      <c r="AW1065" s="148"/>
      <c r="AX1065" s="148"/>
      <c r="AY1065" s="148"/>
      <c r="AZ1065" s="148"/>
      <c r="BA1065" s="148"/>
      <c r="BB1065" s="148"/>
      <c r="BC1065" s="148"/>
      <c r="BD1065" s="148"/>
      <c r="BE1065" s="148"/>
      <c r="BF1065" s="148"/>
      <c r="BG1065" s="148"/>
      <c r="BH1065" s="148"/>
    </row>
    <row r="1066" spans="1:60" ht="22.5" outlineLevel="1" x14ac:dyDescent="0.2">
      <c r="A1066" s="171">
        <v>126</v>
      </c>
      <c r="B1066" s="172" t="s">
        <v>960</v>
      </c>
      <c r="C1066" s="188" t="s">
        <v>961</v>
      </c>
      <c r="D1066" s="173" t="s">
        <v>281</v>
      </c>
      <c r="E1066" s="174">
        <v>22.2</v>
      </c>
      <c r="F1066" s="175"/>
      <c r="G1066" s="176">
        <f>ROUND(E1066*F1066,2)</f>
        <v>0</v>
      </c>
      <c r="H1066" s="175"/>
      <c r="I1066" s="176">
        <f>ROUND(E1066*H1066,2)</f>
        <v>0</v>
      </c>
      <c r="J1066" s="175"/>
      <c r="K1066" s="176">
        <f>ROUND(E1066*J1066,2)</f>
        <v>0</v>
      </c>
      <c r="L1066" s="176">
        <v>21</v>
      </c>
      <c r="M1066" s="176">
        <f>G1066*(1+L1066/100)</f>
        <v>0</v>
      </c>
      <c r="N1066" s="176">
        <v>0</v>
      </c>
      <c r="O1066" s="176">
        <f>ROUND(E1066*N1066,2)</f>
        <v>0</v>
      </c>
      <c r="P1066" s="176">
        <v>0</v>
      </c>
      <c r="Q1066" s="176">
        <f>ROUND(E1066*P1066,2)</f>
        <v>0</v>
      </c>
      <c r="R1066" s="176"/>
      <c r="S1066" s="176" t="s">
        <v>220</v>
      </c>
      <c r="T1066" s="177" t="s">
        <v>232</v>
      </c>
      <c r="U1066" s="157">
        <v>0</v>
      </c>
      <c r="V1066" s="157">
        <f>ROUND(E1066*U1066,2)</f>
        <v>0</v>
      </c>
      <c r="W1066" s="157"/>
      <c r="X1066" s="157" t="s">
        <v>170</v>
      </c>
      <c r="Y1066" s="148"/>
      <c r="Z1066" s="148"/>
      <c r="AA1066" s="148"/>
      <c r="AB1066" s="148"/>
      <c r="AC1066" s="148"/>
      <c r="AD1066" s="148"/>
      <c r="AE1066" s="148"/>
      <c r="AF1066" s="148"/>
      <c r="AG1066" s="148" t="s">
        <v>171</v>
      </c>
      <c r="AH1066" s="148"/>
      <c r="AI1066" s="148"/>
      <c r="AJ1066" s="148"/>
      <c r="AK1066" s="148"/>
      <c r="AL1066" s="148"/>
      <c r="AM1066" s="148"/>
      <c r="AN1066" s="148"/>
      <c r="AO1066" s="148"/>
      <c r="AP1066" s="148"/>
      <c r="AQ1066" s="148"/>
      <c r="AR1066" s="148"/>
      <c r="AS1066" s="148"/>
      <c r="AT1066" s="148"/>
      <c r="AU1066" s="148"/>
      <c r="AV1066" s="148"/>
      <c r="AW1066" s="148"/>
      <c r="AX1066" s="148"/>
      <c r="AY1066" s="148"/>
      <c r="AZ1066" s="148"/>
      <c r="BA1066" s="148"/>
      <c r="BB1066" s="148"/>
      <c r="BC1066" s="148"/>
      <c r="BD1066" s="148"/>
      <c r="BE1066" s="148"/>
      <c r="BF1066" s="148"/>
      <c r="BG1066" s="148"/>
      <c r="BH1066" s="148"/>
    </row>
    <row r="1067" spans="1:60" outlineLevel="1" x14ac:dyDescent="0.2">
      <c r="A1067" s="155"/>
      <c r="B1067" s="156"/>
      <c r="C1067" s="253" t="s">
        <v>958</v>
      </c>
      <c r="D1067" s="254"/>
      <c r="E1067" s="254"/>
      <c r="F1067" s="254"/>
      <c r="G1067" s="254"/>
      <c r="H1067" s="157"/>
      <c r="I1067" s="157"/>
      <c r="J1067" s="157"/>
      <c r="K1067" s="157"/>
      <c r="L1067" s="157"/>
      <c r="M1067" s="157"/>
      <c r="N1067" s="157"/>
      <c r="O1067" s="157"/>
      <c r="P1067" s="157"/>
      <c r="Q1067" s="157"/>
      <c r="R1067" s="157"/>
      <c r="S1067" s="157"/>
      <c r="T1067" s="157"/>
      <c r="U1067" s="157"/>
      <c r="V1067" s="157"/>
      <c r="W1067" s="157"/>
      <c r="X1067" s="157"/>
      <c r="Y1067" s="148"/>
      <c r="Z1067" s="148"/>
      <c r="AA1067" s="148"/>
      <c r="AB1067" s="148"/>
      <c r="AC1067" s="148"/>
      <c r="AD1067" s="148"/>
      <c r="AE1067" s="148"/>
      <c r="AF1067" s="148"/>
      <c r="AG1067" s="148" t="s">
        <v>180</v>
      </c>
      <c r="AH1067" s="148"/>
      <c r="AI1067" s="148"/>
      <c r="AJ1067" s="148"/>
      <c r="AK1067" s="148"/>
      <c r="AL1067" s="148"/>
      <c r="AM1067" s="148"/>
      <c r="AN1067" s="148"/>
      <c r="AO1067" s="148"/>
      <c r="AP1067" s="148"/>
      <c r="AQ1067" s="148"/>
      <c r="AR1067" s="148"/>
      <c r="AS1067" s="148"/>
      <c r="AT1067" s="148"/>
      <c r="AU1067" s="148"/>
      <c r="AV1067" s="148"/>
      <c r="AW1067" s="148"/>
      <c r="AX1067" s="148"/>
      <c r="AY1067" s="148"/>
      <c r="AZ1067" s="148"/>
      <c r="BA1067" s="178" t="str">
        <f>C1067</f>
        <v>ochranný systém povrchové úpravy bude splňovat požadavky normy ČSN ISO 9223, C4 – vysoká životnost nad 15 let</v>
      </c>
      <c r="BB1067" s="148"/>
      <c r="BC1067" s="148"/>
      <c r="BD1067" s="148"/>
      <c r="BE1067" s="148"/>
      <c r="BF1067" s="148"/>
      <c r="BG1067" s="148"/>
      <c r="BH1067" s="148"/>
    </row>
    <row r="1068" spans="1:60" outlineLevel="1" x14ac:dyDescent="0.2">
      <c r="A1068" s="155"/>
      <c r="B1068" s="156"/>
      <c r="C1068" s="189" t="s">
        <v>172</v>
      </c>
      <c r="D1068" s="158"/>
      <c r="E1068" s="159"/>
      <c r="F1068" s="157"/>
      <c r="G1068" s="157"/>
      <c r="H1068" s="157"/>
      <c r="I1068" s="157"/>
      <c r="J1068" s="157"/>
      <c r="K1068" s="157"/>
      <c r="L1068" s="157"/>
      <c r="M1068" s="157"/>
      <c r="N1068" s="157"/>
      <c r="O1068" s="157"/>
      <c r="P1068" s="157"/>
      <c r="Q1068" s="157"/>
      <c r="R1068" s="157"/>
      <c r="S1068" s="157"/>
      <c r="T1068" s="157"/>
      <c r="U1068" s="157"/>
      <c r="V1068" s="157"/>
      <c r="W1068" s="157"/>
      <c r="X1068" s="157"/>
      <c r="Y1068" s="148"/>
      <c r="Z1068" s="148"/>
      <c r="AA1068" s="148"/>
      <c r="AB1068" s="148"/>
      <c r="AC1068" s="148"/>
      <c r="AD1068" s="148"/>
      <c r="AE1068" s="148"/>
      <c r="AF1068" s="148"/>
      <c r="AG1068" s="148" t="s">
        <v>164</v>
      </c>
      <c r="AH1068" s="148">
        <v>0</v>
      </c>
      <c r="AI1068" s="148"/>
      <c r="AJ1068" s="148"/>
      <c r="AK1068" s="148"/>
      <c r="AL1068" s="148"/>
      <c r="AM1068" s="148"/>
      <c r="AN1068" s="148"/>
      <c r="AO1068" s="148"/>
      <c r="AP1068" s="148"/>
      <c r="AQ1068" s="148"/>
      <c r="AR1068" s="148"/>
      <c r="AS1068" s="148"/>
      <c r="AT1068" s="148"/>
      <c r="AU1068" s="148"/>
      <c r="AV1068" s="148"/>
      <c r="AW1068" s="148"/>
      <c r="AX1068" s="148"/>
      <c r="AY1068" s="148"/>
      <c r="AZ1068" s="148"/>
      <c r="BA1068" s="148"/>
      <c r="BB1068" s="148"/>
      <c r="BC1068" s="148"/>
      <c r="BD1068" s="148"/>
      <c r="BE1068" s="148"/>
      <c r="BF1068" s="148"/>
      <c r="BG1068" s="148"/>
      <c r="BH1068" s="148"/>
    </row>
    <row r="1069" spans="1:60" outlineLevel="1" x14ac:dyDescent="0.2">
      <c r="A1069" s="155"/>
      <c r="B1069" s="156"/>
      <c r="C1069" s="189" t="s">
        <v>922</v>
      </c>
      <c r="D1069" s="158"/>
      <c r="E1069" s="159"/>
      <c r="F1069" s="157"/>
      <c r="G1069" s="157"/>
      <c r="H1069" s="157"/>
      <c r="I1069" s="157"/>
      <c r="J1069" s="157"/>
      <c r="K1069" s="157"/>
      <c r="L1069" s="157"/>
      <c r="M1069" s="157"/>
      <c r="N1069" s="157"/>
      <c r="O1069" s="157"/>
      <c r="P1069" s="157"/>
      <c r="Q1069" s="157"/>
      <c r="R1069" s="157"/>
      <c r="S1069" s="157"/>
      <c r="T1069" s="157"/>
      <c r="U1069" s="157"/>
      <c r="V1069" s="157"/>
      <c r="W1069" s="157"/>
      <c r="X1069" s="157"/>
      <c r="Y1069" s="148"/>
      <c r="Z1069" s="148"/>
      <c r="AA1069" s="148"/>
      <c r="AB1069" s="148"/>
      <c r="AC1069" s="148"/>
      <c r="AD1069" s="148"/>
      <c r="AE1069" s="148"/>
      <c r="AF1069" s="148"/>
      <c r="AG1069" s="148" t="s">
        <v>164</v>
      </c>
      <c r="AH1069" s="148">
        <v>0</v>
      </c>
      <c r="AI1069" s="148"/>
      <c r="AJ1069" s="148"/>
      <c r="AK1069" s="148"/>
      <c r="AL1069" s="148"/>
      <c r="AM1069" s="148"/>
      <c r="AN1069" s="148"/>
      <c r="AO1069" s="148"/>
      <c r="AP1069" s="148"/>
      <c r="AQ1069" s="148"/>
      <c r="AR1069" s="148"/>
      <c r="AS1069" s="148"/>
      <c r="AT1069" s="148"/>
      <c r="AU1069" s="148"/>
      <c r="AV1069" s="148"/>
      <c r="AW1069" s="148"/>
      <c r="AX1069" s="148"/>
      <c r="AY1069" s="148"/>
      <c r="AZ1069" s="148"/>
      <c r="BA1069" s="148"/>
      <c r="BB1069" s="148"/>
      <c r="BC1069" s="148"/>
      <c r="BD1069" s="148"/>
      <c r="BE1069" s="148"/>
      <c r="BF1069" s="148"/>
      <c r="BG1069" s="148"/>
      <c r="BH1069" s="148"/>
    </row>
    <row r="1070" spans="1:60" outlineLevel="1" x14ac:dyDescent="0.2">
      <c r="A1070" s="155"/>
      <c r="B1070" s="156"/>
      <c r="C1070" s="189" t="s">
        <v>962</v>
      </c>
      <c r="D1070" s="158"/>
      <c r="E1070" s="159">
        <v>22.2</v>
      </c>
      <c r="F1070" s="157"/>
      <c r="G1070" s="157"/>
      <c r="H1070" s="157"/>
      <c r="I1070" s="157"/>
      <c r="J1070" s="157"/>
      <c r="K1070" s="157"/>
      <c r="L1070" s="157"/>
      <c r="M1070" s="157"/>
      <c r="N1070" s="157"/>
      <c r="O1070" s="157"/>
      <c r="P1070" s="157"/>
      <c r="Q1070" s="157"/>
      <c r="R1070" s="157"/>
      <c r="S1070" s="157"/>
      <c r="T1070" s="157"/>
      <c r="U1070" s="157"/>
      <c r="V1070" s="157"/>
      <c r="W1070" s="157"/>
      <c r="X1070" s="157"/>
      <c r="Y1070" s="148"/>
      <c r="Z1070" s="148"/>
      <c r="AA1070" s="148"/>
      <c r="AB1070" s="148"/>
      <c r="AC1070" s="148"/>
      <c r="AD1070" s="148"/>
      <c r="AE1070" s="148"/>
      <c r="AF1070" s="148"/>
      <c r="AG1070" s="148" t="s">
        <v>164</v>
      </c>
      <c r="AH1070" s="148">
        <v>0</v>
      </c>
      <c r="AI1070" s="148"/>
      <c r="AJ1070" s="148"/>
      <c r="AK1070" s="148"/>
      <c r="AL1070" s="148"/>
      <c r="AM1070" s="148"/>
      <c r="AN1070" s="148"/>
      <c r="AO1070" s="148"/>
      <c r="AP1070" s="148"/>
      <c r="AQ1070" s="148"/>
      <c r="AR1070" s="148"/>
      <c r="AS1070" s="148"/>
      <c r="AT1070" s="148"/>
      <c r="AU1070" s="148"/>
      <c r="AV1070" s="148"/>
      <c r="AW1070" s="148"/>
      <c r="AX1070" s="148"/>
      <c r="AY1070" s="148"/>
      <c r="AZ1070" s="148"/>
      <c r="BA1070" s="148"/>
      <c r="BB1070" s="148"/>
      <c r="BC1070" s="148"/>
      <c r="BD1070" s="148"/>
      <c r="BE1070" s="148"/>
      <c r="BF1070" s="148"/>
      <c r="BG1070" s="148"/>
      <c r="BH1070" s="148"/>
    </row>
    <row r="1071" spans="1:60" outlineLevel="1" x14ac:dyDescent="0.2">
      <c r="A1071" s="171">
        <v>127</v>
      </c>
      <c r="B1071" s="172" t="s">
        <v>963</v>
      </c>
      <c r="C1071" s="188" t="s">
        <v>964</v>
      </c>
      <c r="D1071" s="173" t="s">
        <v>226</v>
      </c>
      <c r="E1071" s="174">
        <v>0.66491999999999996</v>
      </c>
      <c r="F1071" s="175"/>
      <c r="G1071" s="176">
        <f>ROUND(E1071*F1071,2)</f>
        <v>0</v>
      </c>
      <c r="H1071" s="175"/>
      <c r="I1071" s="176">
        <f>ROUND(E1071*H1071,2)</f>
        <v>0</v>
      </c>
      <c r="J1071" s="175"/>
      <c r="K1071" s="176">
        <f>ROUND(E1071*J1071,2)</f>
        <v>0</v>
      </c>
      <c r="L1071" s="176">
        <v>21</v>
      </c>
      <c r="M1071" s="176">
        <f>G1071*(1+L1071/100)</f>
        <v>0</v>
      </c>
      <c r="N1071" s="176">
        <v>0</v>
      </c>
      <c r="O1071" s="176">
        <f>ROUND(E1071*N1071,2)</f>
        <v>0</v>
      </c>
      <c r="P1071" s="176">
        <v>0</v>
      </c>
      <c r="Q1071" s="176">
        <f>ROUND(E1071*P1071,2)</f>
        <v>0</v>
      </c>
      <c r="R1071" s="176" t="s">
        <v>921</v>
      </c>
      <c r="S1071" s="176" t="s">
        <v>160</v>
      </c>
      <c r="T1071" s="177" t="s">
        <v>160</v>
      </c>
      <c r="U1071" s="157">
        <v>3.0059999999999998</v>
      </c>
      <c r="V1071" s="157">
        <f>ROUND(E1071*U1071,2)</f>
        <v>2</v>
      </c>
      <c r="W1071" s="157"/>
      <c r="X1071" s="157" t="s">
        <v>679</v>
      </c>
      <c r="Y1071" s="148"/>
      <c r="Z1071" s="148"/>
      <c r="AA1071" s="148"/>
      <c r="AB1071" s="148"/>
      <c r="AC1071" s="148"/>
      <c r="AD1071" s="148"/>
      <c r="AE1071" s="148"/>
      <c r="AF1071" s="148"/>
      <c r="AG1071" s="148" t="s">
        <v>680</v>
      </c>
      <c r="AH1071" s="148"/>
      <c r="AI1071" s="148"/>
      <c r="AJ1071" s="148"/>
      <c r="AK1071" s="148"/>
      <c r="AL1071" s="148"/>
      <c r="AM1071" s="148"/>
      <c r="AN1071" s="148"/>
      <c r="AO1071" s="148"/>
      <c r="AP1071" s="148"/>
      <c r="AQ1071" s="148"/>
      <c r="AR1071" s="148"/>
      <c r="AS1071" s="148"/>
      <c r="AT1071" s="148"/>
      <c r="AU1071" s="148"/>
      <c r="AV1071" s="148"/>
      <c r="AW1071" s="148"/>
      <c r="AX1071" s="148"/>
      <c r="AY1071" s="148"/>
      <c r="AZ1071" s="148"/>
      <c r="BA1071" s="148"/>
      <c r="BB1071" s="148"/>
      <c r="BC1071" s="148"/>
      <c r="BD1071" s="148"/>
      <c r="BE1071" s="148"/>
      <c r="BF1071" s="148"/>
      <c r="BG1071" s="148"/>
      <c r="BH1071" s="148"/>
    </row>
    <row r="1072" spans="1:60" outlineLevel="1" x14ac:dyDescent="0.2">
      <c r="A1072" s="155"/>
      <c r="B1072" s="156"/>
      <c r="C1072" s="255" t="s">
        <v>725</v>
      </c>
      <c r="D1072" s="256"/>
      <c r="E1072" s="256"/>
      <c r="F1072" s="256"/>
      <c r="G1072" s="256"/>
      <c r="H1072" s="157"/>
      <c r="I1072" s="157"/>
      <c r="J1072" s="157"/>
      <c r="K1072" s="157"/>
      <c r="L1072" s="157"/>
      <c r="M1072" s="157"/>
      <c r="N1072" s="157"/>
      <c r="O1072" s="157"/>
      <c r="P1072" s="157"/>
      <c r="Q1072" s="157"/>
      <c r="R1072" s="157"/>
      <c r="S1072" s="157"/>
      <c r="T1072" s="157"/>
      <c r="U1072" s="157"/>
      <c r="V1072" s="157"/>
      <c r="W1072" s="157"/>
      <c r="X1072" s="157"/>
      <c r="Y1072" s="148"/>
      <c r="Z1072" s="148"/>
      <c r="AA1072" s="148"/>
      <c r="AB1072" s="148"/>
      <c r="AC1072" s="148"/>
      <c r="AD1072" s="148"/>
      <c r="AE1072" s="148"/>
      <c r="AF1072" s="148"/>
      <c r="AG1072" s="148" t="s">
        <v>192</v>
      </c>
      <c r="AH1072" s="148"/>
      <c r="AI1072" s="148"/>
      <c r="AJ1072" s="148"/>
      <c r="AK1072" s="148"/>
      <c r="AL1072" s="148"/>
      <c r="AM1072" s="148"/>
      <c r="AN1072" s="148"/>
      <c r="AO1072" s="148"/>
      <c r="AP1072" s="148"/>
      <c r="AQ1072" s="148"/>
      <c r="AR1072" s="148"/>
      <c r="AS1072" s="148"/>
      <c r="AT1072" s="148"/>
      <c r="AU1072" s="148"/>
      <c r="AV1072" s="148"/>
      <c r="AW1072" s="148"/>
      <c r="AX1072" s="148"/>
      <c r="AY1072" s="148"/>
      <c r="AZ1072" s="148"/>
      <c r="BA1072" s="148"/>
      <c r="BB1072" s="148"/>
      <c r="BC1072" s="148"/>
      <c r="BD1072" s="148"/>
      <c r="BE1072" s="148"/>
      <c r="BF1072" s="148"/>
      <c r="BG1072" s="148"/>
      <c r="BH1072" s="148"/>
    </row>
    <row r="1073" spans="1:60" x14ac:dyDescent="0.2">
      <c r="A1073" s="165" t="s">
        <v>154</v>
      </c>
      <c r="B1073" s="166" t="s">
        <v>111</v>
      </c>
      <c r="C1073" s="187" t="s">
        <v>112</v>
      </c>
      <c r="D1073" s="167"/>
      <c r="E1073" s="168"/>
      <c r="F1073" s="169"/>
      <c r="G1073" s="169">
        <f>SUMIF(AG1074:AG1099,"&lt;&gt;NOR",G1074:G1099)</f>
        <v>0</v>
      </c>
      <c r="H1073" s="169"/>
      <c r="I1073" s="169">
        <f>SUM(I1074:I1099)</f>
        <v>0</v>
      </c>
      <c r="J1073" s="169"/>
      <c r="K1073" s="169">
        <f>SUM(K1074:K1099)</f>
        <v>0</v>
      </c>
      <c r="L1073" s="169"/>
      <c r="M1073" s="169">
        <f>SUM(M1074:M1099)</f>
        <v>0</v>
      </c>
      <c r="N1073" s="169"/>
      <c r="O1073" s="169">
        <f>SUM(O1074:O1099)</f>
        <v>0.72</v>
      </c>
      <c r="P1073" s="169"/>
      <c r="Q1073" s="169">
        <f>SUM(Q1074:Q1099)</f>
        <v>0</v>
      </c>
      <c r="R1073" s="169"/>
      <c r="S1073" s="169"/>
      <c r="T1073" s="170"/>
      <c r="U1073" s="164"/>
      <c r="V1073" s="164">
        <f>SUM(V1074:V1099)</f>
        <v>35.08</v>
      </c>
      <c r="W1073" s="164"/>
      <c r="X1073" s="164"/>
      <c r="AG1073" t="s">
        <v>155</v>
      </c>
    </row>
    <row r="1074" spans="1:60" ht="22.5" outlineLevel="1" x14ac:dyDescent="0.2">
      <c r="A1074" s="171">
        <v>128</v>
      </c>
      <c r="B1074" s="172" t="s">
        <v>965</v>
      </c>
      <c r="C1074" s="188" t="s">
        <v>966</v>
      </c>
      <c r="D1074" s="173" t="s">
        <v>281</v>
      </c>
      <c r="E1074" s="174">
        <v>18.899999999999999</v>
      </c>
      <c r="F1074" s="175"/>
      <c r="G1074" s="176">
        <f>ROUND(E1074*F1074,2)</f>
        <v>0</v>
      </c>
      <c r="H1074" s="175"/>
      <c r="I1074" s="176">
        <f>ROUND(E1074*H1074,2)</f>
        <v>0</v>
      </c>
      <c r="J1074" s="175"/>
      <c r="K1074" s="176">
        <f>ROUND(E1074*J1074,2)</f>
        <v>0</v>
      </c>
      <c r="L1074" s="176">
        <v>21</v>
      </c>
      <c r="M1074" s="176">
        <f>G1074*(1+L1074/100)</f>
        <v>0</v>
      </c>
      <c r="N1074" s="176">
        <v>3.2000000000000003E-4</v>
      </c>
      <c r="O1074" s="176">
        <f>ROUND(E1074*N1074,2)</f>
        <v>0.01</v>
      </c>
      <c r="P1074" s="176">
        <v>0</v>
      </c>
      <c r="Q1074" s="176">
        <f>ROUND(E1074*P1074,2)</f>
        <v>0</v>
      </c>
      <c r="R1074" s="176" t="s">
        <v>967</v>
      </c>
      <c r="S1074" s="176" t="s">
        <v>160</v>
      </c>
      <c r="T1074" s="177" t="s">
        <v>160</v>
      </c>
      <c r="U1074" s="157">
        <v>0.24</v>
      </c>
      <c r="V1074" s="157">
        <f>ROUND(E1074*U1074,2)</f>
        <v>4.54</v>
      </c>
      <c r="W1074" s="157"/>
      <c r="X1074" s="157" t="s">
        <v>170</v>
      </c>
      <c r="Y1074" s="148"/>
      <c r="Z1074" s="148"/>
      <c r="AA1074" s="148"/>
      <c r="AB1074" s="148"/>
      <c r="AC1074" s="148"/>
      <c r="AD1074" s="148"/>
      <c r="AE1074" s="148"/>
      <c r="AF1074" s="148"/>
      <c r="AG1074" s="148" t="s">
        <v>968</v>
      </c>
      <c r="AH1074" s="148"/>
      <c r="AI1074" s="148"/>
      <c r="AJ1074" s="148"/>
      <c r="AK1074" s="148"/>
      <c r="AL1074" s="148"/>
      <c r="AM1074" s="148"/>
      <c r="AN1074" s="148"/>
      <c r="AO1074" s="148"/>
      <c r="AP1074" s="148"/>
      <c r="AQ1074" s="148"/>
      <c r="AR1074" s="148"/>
      <c r="AS1074" s="148"/>
      <c r="AT1074" s="148"/>
      <c r="AU1074" s="148"/>
      <c r="AV1074" s="148"/>
      <c r="AW1074" s="148"/>
      <c r="AX1074" s="148"/>
      <c r="AY1074" s="148"/>
      <c r="AZ1074" s="148"/>
      <c r="BA1074" s="148"/>
      <c r="BB1074" s="148"/>
      <c r="BC1074" s="148"/>
      <c r="BD1074" s="148"/>
      <c r="BE1074" s="148"/>
      <c r="BF1074" s="148"/>
      <c r="BG1074" s="148"/>
      <c r="BH1074" s="148"/>
    </row>
    <row r="1075" spans="1:60" outlineLevel="1" x14ac:dyDescent="0.2">
      <c r="A1075" s="155"/>
      <c r="B1075" s="156"/>
      <c r="C1075" s="189" t="s">
        <v>244</v>
      </c>
      <c r="D1075" s="158"/>
      <c r="E1075" s="159"/>
      <c r="F1075" s="157"/>
      <c r="G1075" s="157"/>
      <c r="H1075" s="157"/>
      <c r="I1075" s="157"/>
      <c r="J1075" s="157"/>
      <c r="K1075" s="157"/>
      <c r="L1075" s="157"/>
      <c r="M1075" s="157"/>
      <c r="N1075" s="157"/>
      <c r="O1075" s="157"/>
      <c r="P1075" s="157"/>
      <c r="Q1075" s="157"/>
      <c r="R1075" s="157"/>
      <c r="S1075" s="157"/>
      <c r="T1075" s="157"/>
      <c r="U1075" s="157"/>
      <c r="V1075" s="157"/>
      <c r="W1075" s="157"/>
      <c r="X1075" s="157"/>
      <c r="Y1075" s="148"/>
      <c r="Z1075" s="148"/>
      <c r="AA1075" s="148"/>
      <c r="AB1075" s="148"/>
      <c r="AC1075" s="148"/>
      <c r="AD1075" s="148"/>
      <c r="AE1075" s="148"/>
      <c r="AF1075" s="148"/>
      <c r="AG1075" s="148" t="s">
        <v>164</v>
      </c>
      <c r="AH1075" s="148">
        <v>0</v>
      </c>
      <c r="AI1075" s="148"/>
      <c r="AJ1075" s="148"/>
      <c r="AK1075" s="148"/>
      <c r="AL1075" s="148"/>
      <c r="AM1075" s="148"/>
      <c r="AN1075" s="148"/>
      <c r="AO1075" s="148"/>
      <c r="AP1075" s="148"/>
      <c r="AQ1075" s="148"/>
      <c r="AR1075" s="148"/>
      <c r="AS1075" s="148"/>
      <c r="AT1075" s="148"/>
      <c r="AU1075" s="148"/>
      <c r="AV1075" s="148"/>
      <c r="AW1075" s="148"/>
      <c r="AX1075" s="148"/>
      <c r="AY1075" s="148"/>
      <c r="AZ1075" s="148"/>
      <c r="BA1075" s="148"/>
      <c r="BB1075" s="148"/>
      <c r="BC1075" s="148"/>
      <c r="BD1075" s="148"/>
      <c r="BE1075" s="148"/>
      <c r="BF1075" s="148"/>
      <c r="BG1075" s="148"/>
      <c r="BH1075" s="148"/>
    </row>
    <row r="1076" spans="1:60" outlineLevel="1" x14ac:dyDescent="0.2">
      <c r="A1076" s="155"/>
      <c r="B1076" s="156"/>
      <c r="C1076" s="189" t="s">
        <v>481</v>
      </c>
      <c r="D1076" s="158"/>
      <c r="E1076" s="159"/>
      <c r="F1076" s="157"/>
      <c r="G1076" s="157"/>
      <c r="H1076" s="157"/>
      <c r="I1076" s="157"/>
      <c r="J1076" s="157"/>
      <c r="K1076" s="157"/>
      <c r="L1076" s="157"/>
      <c r="M1076" s="157"/>
      <c r="N1076" s="157"/>
      <c r="O1076" s="157"/>
      <c r="P1076" s="157"/>
      <c r="Q1076" s="157"/>
      <c r="R1076" s="157"/>
      <c r="S1076" s="157"/>
      <c r="T1076" s="157"/>
      <c r="U1076" s="157"/>
      <c r="V1076" s="157"/>
      <c r="W1076" s="157"/>
      <c r="X1076" s="157"/>
      <c r="Y1076" s="148"/>
      <c r="Z1076" s="148"/>
      <c r="AA1076" s="148"/>
      <c r="AB1076" s="148"/>
      <c r="AC1076" s="148"/>
      <c r="AD1076" s="148"/>
      <c r="AE1076" s="148"/>
      <c r="AF1076" s="148"/>
      <c r="AG1076" s="148" t="s">
        <v>164</v>
      </c>
      <c r="AH1076" s="148">
        <v>0</v>
      </c>
      <c r="AI1076" s="148"/>
      <c r="AJ1076" s="148"/>
      <c r="AK1076" s="148"/>
      <c r="AL1076" s="148"/>
      <c r="AM1076" s="148"/>
      <c r="AN1076" s="148"/>
      <c r="AO1076" s="148"/>
      <c r="AP1076" s="148"/>
      <c r="AQ1076" s="148"/>
      <c r="AR1076" s="148"/>
      <c r="AS1076" s="148"/>
      <c r="AT1076" s="148"/>
      <c r="AU1076" s="148"/>
      <c r="AV1076" s="148"/>
      <c r="AW1076" s="148"/>
      <c r="AX1076" s="148"/>
      <c r="AY1076" s="148"/>
      <c r="AZ1076" s="148"/>
      <c r="BA1076" s="148"/>
      <c r="BB1076" s="148"/>
      <c r="BC1076" s="148"/>
      <c r="BD1076" s="148"/>
      <c r="BE1076" s="148"/>
      <c r="BF1076" s="148"/>
      <c r="BG1076" s="148"/>
      <c r="BH1076" s="148"/>
    </row>
    <row r="1077" spans="1:60" outlineLevel="1" x14ac:dyDescent="0.2">
      <c r="A1077" s="155"/>
      <c r="B1077" s="156"/>
      <c r="C1077" s="189" t="s">
        <v>969</v>
      </c>
      <c r="D1077" s="158"/>
      <c r="E1077" s="159"/>
      <c r="F1077" s="157"/>
      <c r="G1077" s="157"/>
      <c r="H1077" s="157"/>
      <c r="I1077" s="157"/>
      <c r="J1077" s="157"/>
      <c r="K1077" s="157"/>
      <c r="L1077" s="157"/>
      <c r="M1077" s="157"/>
      <c r="N1077" s="157"/>
      <c r="O1077" s="157"/>
      <c r="P1077" s="157"/>
      <c r="Q1077" s="157"/>
      <c r="R1077" s="157"/>
      <c r="S1077" s="157"/>
      <c r="T1077" s="157"/>
      <c r="U1077" s="157"/>
      <c r="V1077" s="157"/>
      <c r="W1077" s="157"/>
      <c r="X1077" s="157"/>
      <c r="Y1077" s="148"/>
      <c r="Z1077" s="148"/>
      <c r="AA1077" s="148"/>
      <c r="AB1077" s="148"/>
      <c r="AC1077" s="148"/>
      <c r="AD1077" s="148"/>
      <c r="AE1077" s="148"/>
      <c r="AF1077" s="148"/>
      <c r="AG1077" s="148" t="s">
        <v>164</v>
      </c>
      <c r="AH1077" s="148">
        <v>0</v>
      </c>
      <c r="AI1077" s="148"/>
      <c r="AJ1077" s="148"/>
      <c r="AK1077" s="148"/>
      <c r="AL1077" s="148"/>
      <c r="AM1077" s="148"/>
      <c r="AN1077" s="148"/>
      <c r="AO1077" s="148"/>
      <c r="AP1077" s="148"/>
      <c r="AQ1077" s="148"/>
      <c r="AR1077" s="148"/>
      <c r="AS1077" s="148"/>
      <c r="AT1077" s="148"/>
      <c r="AU1077" s="148"/>
      <c r="AV1077" s="148"/>
      <c r="AW1077" s="148"/>
      <c r="AX1077" s="148"/>
      <c r="AY1077" s="148"/>
      <c r="AZ1077" s="148"/>
      <c r="BA1077" s="148"/>
      <c r="BB1077" s="148"/>
      <c r="BC1077" s="148"/>
      <c r="BD1077" s="148"/>
      <c r="BE1077" s="148"/>
      <c r="BF1077" s="148"/>
      <c r="BG1077" s="148"/>
      <c r="BH1077" s="148"/>
    </row>
    <row r="1078" spans="1:60" outlineLevel="1" x14ac:dyDescent="0.2">
      <c r="A1078" s="155"/>
      <c r="B1078" s="156"/>
      <c r="C1078" s="189" t="s">
        <v>371</v>
      </c>
      <c r="D1078" s="158"/>
      <c r="E1078" s="159"/>
      <c r="F1078" s="157"/>
      <c r="G1078" s="157"/>
      <c r="H1078" s="157"/>
      <c r="I1078" s="157"/>
      <c r="J1078" s="157"/>
      <c r="K1078" s="157"/>
      <c r="L1078" s="157"/>
      <c r="M1078" s="157"/>
      <c r="N1078" s="157"/>
      <c r="O1078" s="157"/>
      <c r="P1078" s="157"/>
      <c r="Q1078" s="157"/>
      <c r="R1078" s="157"/>
      <c r="S1078" s="157"/>
      <c r="T1078" s="157"/>
      <c r="U1078" s="157"/>
      <c r="V1078" s="157"/>
      <c r="W1078" s="157"/>
      <c r="X1078" s="157"/>
      <c r="Y1078" s="148"/>
      <c r="Z1078" s="148"/>
      <c r="AA1078" s="148"/>
      <c r="AB1078" s="148"/>
      <c r="AC1078" s="148"/>
      <c r="AD1078" s="148"/>
      <c r="AE1078" s="148"/>
      <c r="AF1078" s="148"/>
      <c r="AG1078" s="148" t="s">
        <v>164</v>
      </c>
      <c r="AH1078" s="148">
        <v>0</v>
      </c>
      <c r="AI1078" s="148"/>
      <c r="AJ1078" s="148"/>
      <c r="AK1078" s="148"/>
      <c r="AL1078" s="148"/>
      <c r="AM1078" s="148"/>
      <c r="AN1078" s="148"/>
      <c r="AO1078" s="148"/>
      <c r="AP1078" s="148"/>
      <c r="AQ1078" s="148"/>
      <c r="AR1078" s="148"/>
      <c r="AS1078" s="148"/>
      <c r="AT1078" s="148"/>
      <c r="AU1078" s="148"/>
      <c r="AV1078" s="148"/>
      <c r="AW1078" s="148"/>
      <c r="AX1078" s="148"/>
      <c r="AY1078" s="148"/>
      <c r="AZ1078" s="148"/>
      <c r="BA1078" s="148"/>
      <c r="BB1078" s="148"/>
      <c r="BC1078" s="148"/>
      <c r="BD1078" s="148"/>
      <c r="BE1078" s="148"/>
      <c r="BF1078" s="148"/>
      <c r="BG1078" s="148"/>
      <c r="BH1078" s="148"/>
    </row>
    <row r="1079" spans="1:60" outlineLevel="1" x14ac:dyDescent="0.2">
      <c r="A1079" s="155"/>
      <c r="B1079" s="156"/>
      <c r="C1079" s="189" t="s">
        <v>689</v>
      </c>
      <c r="D1079" s="158"/>
      <c r="E1079" s="159">
        <v>10.5</v>
      </c>
      <c r="F1079" s="157"/>
      <c r="G1079" s="157"/>
      <c r="H1079" s="157"/>
      <c r="I1079" s="157"/>
      <c r="J1079" s="157"/>
      <c r="K1079" s="157"/>
      <c r="L1079" s="157"/>
      <c r="M1079" s="157"/>
      <c r="N1079" s="157"/>
      <c r="O1079" s="157"/>
      <c r="P1079" s="157"/>
      <c r="Q1079" s="157"/>
      <c r="R1079" s="157"/>
      <c r="S1079" s="157"/>
      <c r="T1079" s="157"/>
      <c r="U1079" s="157"/>
      <c r="V1079" s="157"/>
      <c r="W1079" s="157"/>
      <c r="X1079" s="157"/>
      <c r="Y1079" s="148"/>
      <c r="Z1079" s="148"/>
      <c r="AA1079" s="148"/>
      <c r="AB1079" s="148"/>
      <c r="AC1079" s="148"/>
      <c r="AD1079" s="148"/>
      <c r="AE1079" s="148"/>
      <c r="AF1079" s="148"/>
      <c r="AG1079" s="148" t="s">
        <v>164</v>
      </c>
      <c r="AH1079" s="148">
        <v>0</v>
      </c>
      <c r="AI1079" s="148"/>
      <c r="AJ1079" s="148"/>
      <c r="AK1079" s="148"/>
      <c r="AL1079" s="148"/>
      <c r="AM1079" s="148"/>
      <c r="AN1079" s="148"/>
      <c r="AO1079" s="148"/>
      <c r="AP1079" s="148"/>
      <c r="AQ1079" s="148"/>
      <c r="AR1079" s="148"/>
      <c r="AS1079" s="148"/>
      <c r="AT1079" s="148"/>
      <c r="AU1079" s="148"/>
      <c r="AV1079" s="148"/>
      <c r="AW1079" s="148"/>
      <c r="AX1079" s="148"/>
      <c r="AY1079" s="148"/>
      <c r="AZ1079" s="148"/>
      <c r="BA1079" s="148"/>
      <c r="BB1079" s="148"/>
      <c r="BC1079" s="148"/>
      <c r="BD1079" s="148"/>
      <c r="BE1079" s="148"/>
      <c r="BF1079" s="148"/>
      <c r="BG1079" s="148"/>
      <c r="BH1079" s="148"/>
    </row>
    <row r="1080" spans="1:60" outlineLevel="1" x14ac:dyDescent="0.2">
      <c r="A1080" s="155"/>
      <c r="B1080" s="156"/>
      <c r="C1080" s="189" t="s">
        <v>690</v>
      </c>
      <c r="D1080" s="158"/>
      <c r="E1080" s="159">
        <v>8.4</v>
      </c>
      <c r="F1080" s="157"/>
      <c r="G1080" s="157"/>
      <c r="H1080" s="157"/>
      <c r="I1080" s="157"/>
      <c r="J1080" s="157"/>
      <c r="K1080" s="157"/>
      <c r="L1080" s="157"/>
      <c r="M1080" s="157"/>
      <c r="N1080" s="157"/>
      <c r="O1080" s="157"/>
      <c r="P1080" s="157"/>
      <c r="Q1080" s="157"/>
      <c r="R1080" s="157"/>
      <c r="S1080" s="157"/>
      <c r="T1080" s="157"/>
      <c r="U1080" s="157"/>
      <c r="V1080" s="157"/>
      <c r="W1080" s="157"/>
      <c r="X1080" s="157"/>
      <c r="Y1080" s="148"/>
      <c r="Z1080" s="148"/>
      <c r="AA1080" s="148"/>
      <c r="AB1080" s="148"/>
      <c r="AC1080" s="148"/>
      <c r="AD1080" s="148"/>
      <c r="AE1080" s="148"/>
      <c r="AF1080" s="148"/>
      <c r="AG1080" s="148" t="s">
        <v>164</v>
      </c>
      <c r="AH1080" s="148">
        <v>0</v>
      </c>
      <c r="AI1080" s="148"/>
      <c r="AJ1080" s="148"/>
      <c r="AK1080" s="148"/>
      <c r="AL1080" s="148"/>
      <c r="AM1080" s="148"/>
      <c r="AN1080" s="148"/>
      <c r="AO1080" s="148"/>
      <c r="AP1080" s="148"/>
      <c r="AQ1080" s="148"/>
      <c r="AR1080" s="148"/>
      <c r="AS1080" s="148"/>
      <c r="AT1080" s="148"/>
      <c r="AU1080" s="148"/>
      <c r="AV1080" s="148"/>
      <c r="AW1080" s="148"/>
      <c r="AX1080" s="148"/>
      <c r="AY1080" s="148"/>
      <c r="AZ1080" s="148"/>
      <c r="BA1080" s="148"/>
      <c r="BB1080" s="148"/>
      <c r="BC1080" s="148"/>
      <c r="BD1080" s="148"/>
      <c r="BE1080" s="148"/>
      <c r="BF1080" s="148"/>
      <c r="BG1080" s="148"/>
      <c r="BH1080" s="148"/>
    </row>
    <row r="1081" spans="1:60" outlineLevel="1" x14ac:dyDescent="0.2">
      <c r="A1081" s="171">
        <v>129</v>
      </c>
      <c r="B1081" s="172" t="s">
        <v>970</v>
      </c>
      <c r="C1081" s="188" t="s">
        <v>971</v>
      </c>
      <c r="D1081" s="173" t="s">
        <v>281</v>
      </c>
      <c r="E1081" s="174">
        <v>37.799999999999997</v>
      </c>
      <c r="F1081" s="175"/>
      <c r="G1081" s="176">
        <f>ROUND(E1081*F1081,2)</f>
        <v>0</v>
      </c>
      <c r="H1081" s="175"/>
      <c r="I1081" s="176">
        <f>ROUND(E1081*H1081,2)</f>
        <v>0</v>
      </c>
      <c r="J1081" s="175"/>
      <c r="K1081" s="176">
        <f>ROUND(E1081*J1081,2)</f>
        <v>0</v>
      </c>
      <c r="L1081" s="176">
        <v>21</v>
      </c>
      <c r="M1081" s="176">
        <f>G1081*(1+L1081/100)</f>
        <v>0</v>
      </c>
      <c r="N1081" s="176">
        <v>4.0000000000000003E-5</v>
      </c>
      <c r="O1081" s="176">
        <f>ROUND(E1081*N1081,2)</f>
        <v>0</v>
      </c>
      <c r="P1081" s="176">
        <v>0</v>
      </c>
      <c r="Q1081" s="176">
        <f>ROUND(E1081*P1081,2)</f>
        <v>0</v>
      </c>
      <c r="R1081" s="176" t="s">
        <v>967</v>
      </c>
      <c r="S1081" s="176" t="s">
        <v>160</v>
      </c>
      <c r="T1081" s="177" t="s">
        <v>160</v>
      </c>
      <c r="U1081" s="157">
        <v>7.0000000000000007E-2</v>
      </c>
      <c r="V1081" s="157">
        <f>ROUND(E1081*U1081,2)</f>
        <v>2.65</v>
      </c>
      <c r="W1081" s="157"/>
      <c r="X1081" s="157" t="s">
        <v>170</v>
      </c>
      <c r="Y1081" s="148"/>
      <c r="Z1081" s="148"/>
      <c r="AA1081" s="148"/>
      <c r="AB1081" s="148"/>
      <c r="AC1081" s="148"/>
      <c r="AD1081" s="148"/>
      <c r="AE1081" s="148"/>
      <c r="AF1081" s="148"/>
      <c r="AG1081" s="148" t="s">
        <v>171</v>
      </c>
      <c r="AH1081" s="148"/>
      <c r="AI1081" s="148"/>
      <c r="AJ1081" s="148"/>
      <c r="AK1081" s="148"/>
      <c r="AL1081" s="148"/>
      <c r="AM1081" s="148"/>
      <c r="AN1081" s="148"/>
      <c r="AO1081" s="148"/>
      <c r="AP1081" s="148"/>
      <c r="AQ1081" s="148"/>
      <c r="AR1081" s="148"/>
      <c r="AS1081" s="148"/>
      <c r="AT1081" s="148"/>
      <c r="AU1081" s="148"/>
      <c r="AV1081" s="148"/>
      <c r="AW1081" s="148"/>
      <c r="AX1081" s="148"/>
      <c r="AY1081" s="148"/>
      <c r="AZ1081" s="148"/>
      <c r="BA1081" s="148"/>
      <c r="BB1081" s="148"/>
      <c r="BC1081" s="148"/>
      <c r="BD1081" s="148"/>
      <c r="BE1081" s="148"/>
      <c r="BF1081" s="148"/>
      <c r="BG1081" s="148"/>
      <c r="BH1081" s="148"/>
    </row>
    <row r="1082" spans="1:60" outlineLevel="1" x14ac:dyDescent="0.2">
      <c r="A1082" s="155"/>
      <c r="B1082" s="156"/>
      <c r="C1082" s="253" t="s">
        <v>972</v>
      </c>
      <c r="D1082" s="254"/>
      <c r="E1082" s="254"/>
      <c r="F1082" s="254"/>
      <c r="G1082" s="254"/>
      <c r="H1082" s="157"/>
      <c r="I1082" s="157"/>
      <c r="J1082" s="157"/>
      <c r="K1082" s="157"/>
      <c r="L1082" s="157"/>
      <c r="M1082" s="157"/>
      <c r="N1082" s="157"/>
      <c r="O1082" s="157"/>
      <c r="P1082" s="157"/>
      <c r="Q1082" s="157"/>
      <c r="R1082" s="157"/>
      <c r="S1082" s="157"/>
      <c r="T1082" s="157"/>
      <c r="U1082" s="157"/>
      <c r="V1082" s="157"/>
      <c r="W1082" s="157"/>
      <c r="X1082" s="157"/>
      <c r="Y1082" s="148"/>
      <c r="Z1082" s="148"/>
      <c r="AA1082" s="148"/>
      <c r="AB1082" s="148"/>
      <c r="AC1082" s="148"/>
      <c r="AD1082" s="148"/>
      <c r="AE1082" s="148"/>
      <c r="AF1082" s="148"/>
      <c r="AG1082" s="148" t="s">
        <v>180</v>
      </c>
      <c r="AH1082" s="148"/>
      <c r="AI1082" s="148"/>
      <c r="AJ1082" s="148"/>
      <c r="AK1082" s="148"/>
      <c r="AL1082" s="148"/>
      <c r="AM1082" s="148"/>
      <c r="AN1082" s="148"/>
      <c r="AO1082" s="148"/>
      <c r="AP1082" s="148"/>
      <c r="AQ1082" s="148"/>
      <c r="AR1082" s="148"/>
      <c r="AS1082" s="148"/>
      <c r="AT1082" s="148"/>
      <c r="AU1082" s="148"/>
      <c r="AV1082" s="148"/>
      <c r="AW1082" s="148"/>
      <c r="AX1082" s="148"/>
      <c r="AY1082" s="148"/>
      <c r="AZ1082" s="148"/>
      <c r="BA1082" s="148"/>
      <c r="BB1082" s="148"/>
      <c r="BC1082" s="148"/>
      <c r="BD1082" s="148"/>
      <c r="BE1082" s="148"/>
      <c r="BF1082" s="148"/>
      <c r="BG1082" s="148"/>
      <c r="BH1082" s="148"/>
    </row>
    <row r="1083" spans="1:60" outlineLevel="1" x14ac:dyDescent="0.2">
      <c r="A1083" s="155"/>
      <c r="B1083" s="156"/>
      <c r="C1083" s="189" t="s">
        <v>244</v>
      </c>
      <c r="D1083" s="158"/>
      <c r="E1083" s="159"/>
      <c r="F1083" s="157"/>
      <c r="G1083" s="157"/>
      <c r="H1083" s="157"/>
      <c r="I1083" s="157"/>
      <c r="J1083" s="157"/>
      <c r="K1083" s="157"/>
      <c r="L1083" s="157"/>
      <c r="M1083" s="157"/>
      <c r="N1083" s="157"/>
      <c r="O1083" s="157"/>
      <c r="P1083" s="157"/>
      <c r="Q1083" s="157"/>
      <c r="R1083" s="157"/>
      <c r="S1083" s="157"/>
      <c r="T1083" s="157"/>
      <c r="U1083" s="157"/>
      <c r="V1083" s="157"/>
      <c r="W1083" s="157"/>
      <c r="X1083" s="157"/>
      <c r="Y1083" s="148"/>
      <c r="Z1083" s="148"/>
      <c r="AA1083" s="148"/>
      <c r="AB1083" s="148"/>
      <c r="AC1083" s="148"/>
      <c r="AD1083" s="148"/>
      <c r="AE1083" s="148"/>
      <c r="AF1083" s="148"/>
      <c r="AG1083" s="148" t="s">
        <v>164</v>
      </c>
      <c r="AH1083" s="148">
        <v>0</v>
      </c>
      <c r="AI1083" s="148"/>
      <c r="AJ1083" s="148"/>
      <c r="AK1083" s="148"/>
      <c r="AL1083" s="148"/>
      <c r="AM1083" s="148"/>
      <c r="AN1083" s="148"/>
      <c r="AO1083" s="148"/>
      <c r="AP1083" s="148"/>
      <c r="AQ1083" s="148"/>
      <c r="AR1083" s="148"/>
      <c r="AS1083" s="148"/>
      <c r="AT1083" s="148"/>
      <c r="AU1083" s="148"/>
      <c r="AV1083" s="148"/>
      <c r="AW1083" s="148"/>
      <c r="AX1083" s="148"/>
      <c r="AY1083" s="148"/>
      <c r="AZ1083" s="148"/>
      <c r="BA1083" s="148"/>
      <c r="BB1083" s="148"/>
      <c r="BC1083" s="148"/>
      <c r="BD1083" s="148"/>
      <c r="BE1083" s="148"/>
      <c r="BF1083" s="148"/>
      <c r="BG1083" s="148"/>
      <c r="BH1083" s="148"/>
    </row>
    <row r="1084" spans="1:60" outlineLevel="1" x14ac:dyDescent="0.2">
      <c r="A1084" s="155"/>
      <c r="B1084" s="156"/>
      <c r="C1084" s="189" t="s">
        <v>481</v>
      </c>
      <c r="D1084" s="158"/>
      <c r="E1084" s="159"/>
      <c r="F1084" s="157"/>
      <c r="G1084" s="157"/>
      <c r="H1084" s="157"/>
      <c r="I1084" s="157"/>
      <c r="J1084" s="157"/>
      <c r="K1084" s="157"/>
      <c r="L1084" s="157"/>
      <c r="M1084" s="157"/>
      <c r="N1084" s="157"/>
      <c r="O1084" s="157"/>
      <c r="P1084" s="157"/>
      <c r="Q1084" s="157"/>
      <c r="R1084" s="157"/>
      <c r="S1084" s="157"/>
      <c r="T1084" s="157"/>
      <c r="U1084" s="157"/>
      <c r="V1084" s="157"/>
      <c r="W1084" s="157"/>
      <c r="X1084" s="157"/>
      <c r="Y1084" s="148"/>
      <c r="Z1084" s="148"/>
      <c r="AA1084" s="148"/>
      <c r="AB1084" s="148"/>
      <c r="AC1084" s="148"/>
      <c r="AD1084" s="148"/>
      <c r="AE1084" s="148"/>
      <c r="AF1084" s="148"/>
      <c r="AG1084" s="148" t="s">
        <v>164</v>
      </c>
      <c r="AH1084" s="148">
        <v>0</v>
      </c>
      <c r="AI1084" s="148"/>
      <c r="AJ1084" s="148"/>
      <c r="AK1084" s="148"/>
      <c r="AL1084" s="148"/>
      <c r="AM1084" s="148"/>
      <c r="AN1084" s="148"/>
      <c r="AO1084" s="148"/>
      <c r="AP1084" s="148"/>
      <c r="AQ1084" s="148"/>
      <c r="AR1084" s="148"/>
      <c r="AS1084" s="148"/>
      <c r="AT1084" s="148"/>
      <c r="AU1084" s="148"/>
      <c r="AV1084" s="148"/>
      <c r="AW1084" s="148"/>
      <c r="AX1084" s="148"/>
      <c r="AY1084" s="148"/>
      <c r="AZ1084" s="148"/>
      <c r="BA1084" s="148"/>
      <c r="BB1084" s="148"/>
      <c r="BC1084" s="148"/>
      <c r="BD1084" s="148"/>
      <c r="BE1084" s="148"/>
      <c r="BF1084" s="148"/>
      <c r="BG1084" s="148"/>
      <c r="BH1084" s="148"/>
    </row>
    <row r="1085" spans="1:60" outlineLevel="1" x14ac:dyDescent="0.2">
      <c r="A1085" s="155"/>
      <c r="B1085" s="156"/>
      <c r="C1085" s="189" t="s">
        <v>973</v>
      </c>
      <c r="D1085" s="158"/>
      <c r="E1085" s="159"/>
      <c r="F1085" s="157"/>
      <c r="G1085" s="157"/>
      <c r="H1085" s="157"/>
      <c r="I1085" s="157"/>
      <c r="J1085" s="157"/>
      <c r="K1085" s="157"/>
      <c r="L1085" s="157"/>
      <c r="M1085" s="157"/>
      <c r="N1085" s="157"/>
      <c r="O1085" s="157"/>
      <c r="P1085" s="157"/>
      <c r="Q1085" s="157"/>
      <c r="R1085" s="157"/>
      <c r="S1085" s="157"/>
      <c r="T1085" s="157"/>
      <c r="U1085" s="157"/>
      <c r="V1085" s="157"/>
      <c r="W1085" s="157"/>
      <c r="X1085" s="157"/>
      <c r="Y1085" s="148"/>
      <c r="Z1085" s="148"/>
      <c r="AA1085" s="148"/>
      <c r="AB1085" s="148"/>
      <c r="AC1085" s="148"/>
      <c r="AD1085" s="148"/>
      <c r="AE1085" s="148"/>
      <c r="AF1085" s="148"/>
      <c r="AG1085" s="148" t="s">
        <v>164</v>
      </c>
      <c r="AH1085" s="148">
        <v>0</v>
      </c>
      <c r="AI1085" s="148"/>
      <c r="AJ1085" s="148"/>
      <c r="AK1085" s="148"/>
      <c r="AL1085" s="148"/>
      <c r="AM1085" s="148"/>
      <c r="AN1085" s="148"/>
      <c r="AO1085" s="148"/>
      <c r="AP1085" s="148"/>
      <c r="AQ1085" s="148"/>
      <c r="AR1085" s="148"/>
      <c r="AS1085" s="148"/>
      <c r="AT1085" s="148"/>
      <c r="AU1085" s="148"/>
      <c r="AV1085" s="148"/>
      <c r="AW1085" s="148"/>
      <c r="AX1085" s="148"/>
      <c r="AY1085" s="148"/>
      <c r="AZ1085" s="148"/>
      <c r="BA1085" s="148"/>
      <c r="BB1085" s="148"/>
      <c r="BC1085" s="148"/>
      <c r="BD1085" s="148"/>
      <c r="BE1085" s="148"/>
      <c r="BF1085" s="148"/>
      <c r="BG1085" s="148"/>
      <c r="BH1085" s="148"/>
    </row>
    <row r="1086" spans="1:60" outlineLevel="1" x14ac:dyDescent="0.2">
      <c r="A1086" s="155"/>
      <c r="B1086" s="156"/>
      <c r="C1086" s="189" t="s">
        <v>974</v>
      </c>
      <c r="D1086" s="158"/>
      <c r="E1086" s="159"/>
      <c r="F1086" s="157"/>
      <c r="G1086" s="157"/>
      <c r="H1086" s="157"/>
      <c r="I1086" s="157"/>
      <c r="J1086" s="157"/>
      <c r="K1086" s="157"/>
      <c r="L1086" s="157"/>
      <c r="M1086" s="157"/>
      <c r="N1086" s="157"/>
      <c r="O1086" s="157"/>
      <c r="P1086" s="157"/>
      <c r="Q1086" s="157"/>
      <c r="R1086" s="157"/>
      <c r="S1086" s="157"/>
      <c r="T1086" s="157"/>
      <c r="U1086" s="157"/>
      <c r="V1086" s="157"/>
      <c r="W1086" s="157"/>
      <c r="X1086" s="157"/>
      <c r="Y1086" s="148"/>
      <c r="Z1086" s="148"/>
      <c r="AA1086" s="148"/>
      <c r="AB1086" s="148"/>
      <c r="AC1086" s="148"/>
      <c r="AD1086" s="148"/>
      <c r="AE1086" s="148"/>
      <c r="AF1086" s="148"/>
      <c r="AG1086" s="148" t="s">
        <v>164</v>
      </c>
      <c r="AH1086" s="148">
        <v>0</v>
      </c>
      <c r="AI1086" s="148"/>
      <c r="AJ1086" s="148"/>
      <c r="AK1086" s="148"/>
      <c r="AL1086" s="148"/>
      <c r="AM1086" s="148"/>
      <c r="AN1086" s="148"/>
      <c r="AO1086" s="148"/>
      <c r="AP1086" s="148"/>
      <c r="AQ1086" s="148"/>
      <c r="AR1086" s="148"/>
      <c r="AS1086" s="148"/>
      <c r="AT1086" s="148"/>
      <c r="AU1086" s="148"/>
      <c r="AV1086" s="148"/>
      <c r="AW1086" s="148"/>
      <c r="AX1086" s="148"/>
      <c r="AY1086" s="148"/>
      <c r="AZ1086" s="148"/>
      <c r="BA1086" s="148"/>
      <c r="BB1086" s="148"/>
      <c r="BC1086" s="148"/>
      <c r="BD1086" s="148"/>
      <c r="BE1086" s="148"/>
      <c r="BF1086" s="148"/>
      <c r="BG1086" s="148"/>
      <c r="BH1086" s="148"/>
    </row>
    <row r="1087" spans="1:60" outlineLevel="1" x14ac:dyDescent="0.2">
      <c r="A1087" s="155"/>
      <c r="B1087" s="156"/>
      <c r="C1087" s="189" t="s">
        <v>975</v>
      </c>
      <c r="D1087" s="158"/>
      <c r="E1087" s="159">
        <v>37.799999999999997</v>
      </c>
      <c r="F1087" s="157"/>
      <c r="G1087" s="157"/>
      <c r="H1087" s="157"/>
      <c r="I1087" s="157"/>
      <c r="J1087" s="157"/>
      <c r="K1087" s="157"/>
      <c r="L1087" s="157"/>
      <c r="M1087" s="157"/>
      <c r="N1087" s="157"/>
      <c r="O1087" s="157"/>
      <c r="P1087" s="157"/>
      <c r="Q1087" s="157"/>
      <c r="R1087" s="157"/>
      <c r="S1087" s="157"/>
      <c r="T1087" s="157"/>
      <c r="U1087" s="157"/>
      <c r="V1087" s="157"/>
      <c r="W1087" s="157"/>
      <c r="X1087" s="157"/>
      <c r="Y1087" s="148"/>
      <c r="Z1087" s="148"/>
      <c r="AA1087" s="148"/>
      <c r="AB1087" s="148"/>
      <c r="AC1087" s="148"/>
      <c r="AD1087" s="148"/>
      <c r="AE1087" s="148"/>
      <c r="AF1087" s="148"/>
      <c r="AG1087" s="148" t="s">
        <v>164</v>
      </c>
      <c r="AH1087" s="148">
        <v>5</v>
      </c>
      <c r="AI1087" s="148"/>
      <c r="AJ1087" s="148"/>
      <c r="AK1087" s="148"/>
      <c r="AL1087" s="148"/>
      <c r="AM1087" s="148"/>
      <c r="AN1087" s="148"/>
      <c r="AO1087" s="148"/>
      <c r="AP1087" s="148"/>
      <c r="AQ1087" s="148"/>
      <c r="AR1087" s="148"/>
      <c r="AS1087" s="148"/>
      <c r="AT1087" s="148"/>
      <c r="AU1087" s="148"/>
      <c r="AV1087" s="148"/>
      <c r="AW1087" s="148"/>
      <c r="AX1087" s="148"/>
      <c r="AY1087" s="148"/>
      <c r="AZ1087" s="148"/>
      <c r="BA1087" s="148"/>
      <c r="BB1087" s="148"/>
      <c r="BC1087" s="148"/>
      <c r="BD1087" s="148"/>
      <c r="BE1087" s="148"/>
      <c r="BF1087" s="148"/>
      <c r="BG1087" s="148"/>
      <c r="BH1087" s="148"/>
    </row>
    <row r="1088" spans="1:60" ht="22.5" outlineLevel="1" x14ac:dyDescent="0.2">
      <c r="A1088" s="171">
        <v>130</v>
      </c>
      <c r="B1088" s="172" t="s">
        <v>976</v>
      </c>
      <c r="C1088" s="188" t="s">
        <v>977</v>
      </c>
      <c r="D1088" s="173" t="s">
        <v>158</v>
      </c>
      <c r="E1088" s="174">
        <v>24.76</v>
      </c>
      <c r="F1088" s="175"/>
      <c r="G1088" s="176">
        <f>ROUND(E1088*F1088,2)</f>
        <v>0</v>
      </c>
      <c r="H1088" s="175"/>
      <c r="I1088" s="176">
        <f>ROUND(E1088*H1088,2)</f>
        <v>0</v>
      </c>
      <c r="J1088" s="175"/>
      <c r="K1088" s="176">
        <f>ROUND(E1088*J1088,2)</f>
        <v>0</v>
      </c>
      <c r="L1088" s="176">
        <v>21</v>
      </c>
      <c r="M1088" s="176">
        <f>G1088*(1+L1088/100)</f>
        <v>0</v>
      </c>
      <c r="N1088" s="176">
        <v>7.1399999999999996E-3</v>
      </c>
      <c r="O1088" s="176">
        <f>ROUND(E1088*N1088,2)</f>
        <v>0.18</v>
      </c>
      <c r="P1088" s="176">
        <v>0</v>
      </c>
      <c r="Q1088" s="176">
        <f>ROUND(E1088*P1088,2)</f>
        <v>0</v>
      </c>
      <c r="R1088" s="176" t="s">
        <v>967</v>
      </c>
      <c r="S1088" s="176" t="s">
        <v>160</v>
      </c>
      <c r="T1088" s="177" t="s">
        <v>160</v>
      </c>
      <c r="U1088" s="157">
        <v>1.0900000000000001</v>
      </c>
      <c r="V1088" s="157">
        <f>ROUND(E1088*U1088,2)</f>
        <v>26.99</v>
      </c>
      <c r="W1088" s="157"/>
      <c r="X1088" s="157" t="s">
        <v>170</v>
      </c>
      <c r="Y1088" s="148"/>
      <c r="Z1088" s="148"/>
      <c r="AA1088" s="148"/>
      <c r="AB1088" s="148"/>
      <c r="AC1088" s="148"/>
      <c r="AD1088" s="148"/>
      <c r="AE1088" s="148"/>
      <c r="AF1088" s="148"/>
      <c r="AG1088" s="148" t="s">
        <v>171</v>
      </c>
      <c r="AH1088" s="148"/>
      <c r="AI1088" s="148"/>
      <c r="AJ1088" s="148"/>
      <c r="AK1088" s="148"/>
      <c r="AL1088" s="148"/>
      <c r="AM1088" s="148"/>
      <c r="AN1088" s="148"/>
      <c r="AO1088" s="148"/>
      <c r="AP1088" s="148"/>
      <c r="AQ1088" s="148"/>
      <c r="AR1088" s="148"/>
      <c r="AS1088" s="148"/>
      <c r="AT1088" s="148"/>
      <c r="AU1088" s="148"/>
      <c r="AV1088" s="148"/>
      <c r="AW1088" s="148"/>
      <c r="AX1088" s="148"/>
      <c r="AY1088" s="148"/>
      <c r="AZ1088" s="148"/>
      <c r="BA1088" s="148"/>
      <c r="BB1088" s="148"/>
      <c r="BC1088" s="148"/>
      <c r="BD1088" s="148"/>
      <c r="BE1088" s="148"/>
      <c r="BF1088" s="148"/>
      <c r="BG1088" s="148"/>
      <c r="BH1088" s="148"/>
    </row>
    <row r="1089" spans="1:60" outlineLevel="1" x14ac:dyDescent="0.2">
      <c r="A1089" s="155"/>
      <c r="B1089" s="156"/>
      <c r="C1089" s="189" t="s">
        <v>244</v>
      </c>
      <c r="D1089" s="158"/>
      <c r="E1089" s="159"/>
      <c r="F1089" s="157"/>
      <c r="G1089" s="157"/>
      <c r="H1089" s="157"/>
      <c r="I1089" s="157"/>
      <c r="J1089" s="157"/>
      <c r="K1089" s="157"/>
      <c r="L1089" s="157"/>
      <c r="M1089" s="157"/>
      <c r="N1089" s="157"/>
      <c r="O1089" s="157"/>
      <c r="P1089" s="157"/>
      <c r="Q1089" s="157"/>
      <c r="R1089" s="157"/>
      <c r="S1089" s="157"/>
      <c r="T1089" s="157"/>
      <c r="U1089" s="157"/>
      <c r="V1089" s="157"/>
      <c r="W1089" s="157"/>
      <c r="X1089" s="157"/>
      <c r="Y1089" s="148"/>
      <c r="Z1089" s="148"/>
      <c r="AA1089" s="148"/>
      <c r="AB1089" s="148"/>
      <c r="AC1089" s="148"/>
      <c r="AD1089" s="148"/>
      <c r="AE1089" s="148"/>
      <c r="AF1089" s="148"/>
      <c r="AG1089" s="148" t="s">
        <v>164</v>
      </c>
      <c r="AH1089" s="148">
        <v>0</v>
      </c>
      <c r="AI1089" s="148"/>
      <c r="AJ1089" s="148"/>
      <c r="AK1089" s="148"/>
      <c r="AL1089" s="148"/>
      <c r="AM1089" s="148"/>
      <c r="AN1089" s="148"/>
      <c r="AO1089" s="148"/>
      <c r="AP1089" s="148"/>
      <c r="AQ1089" s="148"/>
      <c r="AR1089" s="148"/>
      <c r="AS1089" s="148"/>
      <c r="AT1089" s="148"/>
      <c r="AU1089" s="148"/>
      <c r="AV1089" s="148"/>
      <c r="AW1089" s="148"/>
      <c r="AX1089" s="148"/>
      <c r="AY1089" s="148"/>
      <c r="AZ1089" s="148"/>
      <c r="BA1089" s="148"/>
      <c r="BB1089" s="148"/>
      <c r="BC1089" s="148"/>
      <c r="BD1089" s="148"/>
      <c r="BE1089" s="148"/>
      <c r="BF1089" s="148"/>
      <c r="BG1089" s="148"/>
      <c r="BH1089" s="148"/>
    </row>
    <row r="1090" spans="1:60" outlineLevel="1" x14ac:dyDescent="0.2">
      <c r="A1090" s="155"/>
      <c r="B1090" s="156"/>
      <c r="C1090" s="189" t="s">
        <v>481</v>
      </c>
      <c r="D1090" s="158"/>
      <c r="E1090" s="159"/>
      <c r="F1090" s="157"/>
      <c r="G1090" s="157"/>
      <c r="H1090" s="157"/>
      <c r="I1090" s="157"/>
      <c r="J1090" s="157"/>
      <c r="K1090" s="157"/>
      <c r="L1090" s="157"/>
      <c r="M1090" s="157"/>
      <c r="N1090" s="157"/>
      <c r="O1090" s="157"/>
      <c r="P1090" s="157"/>
      <c r="Q1090" s="157"/>
      <c r="R1090" s="157"/>
      <c r="S1090" s="157"/>
      <c r="T1090" s="157"/>
      <c r="U1090" s="157"/>
      <c r="V1090" s="157"/>
      <c r="W1090" s="157"/>
      <c r="X1090" s="157"/>
      <c r="Y1090" s="148"/>
      <c r="Z1090" s="148"/>
      <c r="AA1090" s="148"/>
      <c r="AB1090" s="148"/>
      <c r="AC1090" s="148"/>
      <c r="AD1090" s="148"/>
      <c r="AE1090" s="148"/>
      <c r="AF1090" s="148"/>
      <c r="AG1090" s="148" t="s">
        <v>164</v>
      </c>
      <c r="AH1090" s="148">
        <v>0</v>
      </c>
      <c r="AI1090" s="148"/>
      <c r="AJ1090" s="148"/>
      <c r="AK1090" s="148"/>
      <c r="AL1090" s="148"/>
      <c r="AM1090" s="148"/>
      <c r="AN1090" s="148"/>
      <c r="AO1090" s="148"/>
      <c r="AP1090" s="148"/>
      <c r="AQ1090" s="148"/>
      <c r="AR1090" s="148"/>
      <c r="AS1090" s="148"/>
      <c r="AT1090" s="148"/>
      <c r="AU1090" s="148"/>
      <c r="AV1090" s="148"/>
      <c r="AW1090" s="148"/>
      <c r="AX1090" s="148"/>
      <c r="AY1090" s="148"/>
      <c r="AZ1090" s="148"/>
      <c r="BA1090" s="148"/>
      <c r="BB1090" s="148"/>
      <c r="BC1090" s="148"/>
      <c r="BD1090" s="148"/>
      <c r="BE1090" s="148"/>
      <c r="BF1090" s="148"/>
      <c r="BG1090" s="148"/>
      <c r="BH1090" s="148"/>
    </row>
    <row r="1091" spans="1:60" outlineLevel="1" x14ac:dyDescent="0.2">
      <c r="A1091" s="155"/>
      <c r="B1091" s="156"/>
      <c r="C1091" s="189" t="s">
        <v>969</v>
      </c>
      <c r="D1091" s="158"/>
      <c r="E1091" s="159"/>
      <c r="F1091" s="157"/>
      <c r="G1091" s="157"/>
      <c r="H1091" s="157"/>
      <c r="I1091" s="157"/>
      <c r="J1091" s="157"/>
      <c r="K1091" s="157"/>
      <c r="L1091" s="157"/>
      <c r="M1091" s="157"/>
      <c r="N1091" s="157"/>
      <c r="O1091" s="157"/>
      <c r="P1091" s="157"/>
      <c r="Q1091" s="157"/>
      <c r="R1091" s="157"/>
      <c r="S1091" s="157"/>
      <c r="T1091" s="157"/>
      <c r="U1091" s="157"/>
      <c r="V1091" s="157"/>
      <c r="W1091" s="157"/>
      <c r="X1091" s="157"/>
      <c r="Y1091" s="148"/>
      <c r="Z1091" s="148"/>
      <c r="AA1091" s="148"/>
      <c r="AB1091" s="148"/>
      <c r="AC1091" s="148"/>
      <c r="AD1091" s="148"/>
      <c r="AE1091" s="148"/>
      <c r="AF1091" s="148"/>
      <c r="AG1091" s="148" t="s">
        <v>164</v>
      </c>
      <c r="AH1091" s="148">
        <v>0</v>
      </c>
      <c r="AI1091" s="148"/>
      <c r="AJ1091" s="148"/>
      <c r="AK1091" s="148"/>
      <c r="AL1091" s="148"/>
      <c r="AM1091" s="148"/>
      <c r="AN1091" s="148"/>
      <c r="AO1091" s="148"/>
      <c r="AP1091" s="148"/>
      <c r="AQ1091" s="148"/>
      <c r="AR1091" s="148"/>
      <c r="AS1091" s="148"/>
      <c r="AT1091" s="148"/>
      <c r="AU1091" s="148"/>
      <c r="AV1091" s="148"/>
      <c r="AW1091" s="148"/>
      <c r="AX1091" s="148"/>
      <c r="AY1091" s="148"/>
      <c r="AZ1091" s="148"/>
      <c r="BA1091" s="148"/>
      <c r="BB1091" s="148"/>
      <c r="BC1091" s="148"/>
      <c r="BD1091" s="148"/>
      <c r="BE1091" s="148"/>
      <c r="BF1091" s="148"/>
      <c r="BG1091" s="148"/>
      <c r="BH1091" s="148"/>
    </row>
    <row r="1092" spans="1:60" outlineLevel="1" x14ac:dyDescent="0.2">
      <c r="A1092" s="155"/>
      <c r="B1092" s="156"/>
      <c r="C1092" s="189" t="s">
        <v>371</v>
      </c>
      <c r="D1092" s="158"/>
      <c r="E1092" s="159"/>
      <c r="F1092" s="157"/>
      <c r="G1092" s="157"/>
      <c r="H1092" s="157"/>
      <c r="I1092" s="157"/>
      <c r="J1092" s="157"/>
      <c r="K1092" s="157"/>
      <c r="L1092" s="157"/>
      <c r="M1092" s="157"/>
      <c r="N1092" s="157"/>
      <c r="O1092" s="157"/>
      <c r="P1092" s="157"/>
      <c r="Q1092" s="157"/>
      <c r="R1092" s="157"/>
      <c r="S1092" s="157"/>
      <c r="T1092" s="157"/>
      <c r="U1092" s="157"/>
      <c r="V1092" s="157"/>
      <c r="W1092" s="157"/>
      <c r="X1092" s="157"/>
      <c r="Y1092" s="148"/>
      <c r="Z1092" s="148"/>
      <c r="AA1092" s="148"/>
      <c r="AB1092" s="148"/>
      <c r="AC1092" s="148"/>
      <c r="AD1092" s="148"/>
      <c r="AE1092" s="148"/>
      <c r="AF1092" s="148"/>
      <c r="AG1092" s="148" t="s">
        <v>164</v>
      </c>
      <c r="AH1092" s="148">
        <v>0</v>
      </c>
      <c r="AI1092" s="148"/>
      <c r="AJ1092" s="148"/>
      <c r="AK1092" s="148"/>
      <c r="AL1092" s="148"/>
      <c r="AM1092" s="148"/>
      <c r="AN1092" s="148"/>
      <c r="AO1092" s="148"/>
      <c r="AP1092" s="148"/>
      <c r="AQ1092" s="148"/>
      <c r="AR1092" s="148"/>
      <c r="AS1092" s="148"/>
      <c r="AT1092" s="148"/>
      <c r="AU1092" s="148"/>
      <c r="AV1092" s="148"/>
      <c r="AW1092" s="148"/>
      <c r="AX1092" s="148"/>
      <c r="AY1092" s="148"/>
      <c r="AZ1092" s="148"/>
      <c r="BA1092" s="148"/>
      <c r="BB1092" s="148"/>
      <c r="BC1092" s="148"/>
      <c r="BD1092" s="148"/>
      <c r="BE1092" s="148"/>
      <c r="BF1092" s="148"/>
      <c r="BG1092" s="148"/>
      <c r="BH1092" s="148"/>
    </row>
    <row r="1093" spans="1:60" outlineLevel="1" x14ac:dyDescent="0.2">
      <c r="A1093" s="155"/>
      <c r="B1093" s="156"/>
      <c r="C1093" s="189" t="s">
        <v>483</v>
      </c>
      <c r="D1093" s="158"/>
      <c r="E1093" s="159">
        <v>12.16</v>
      </c>
      <c r="F1093" s="157"/>
      <c r="G1093" s="157"/>
      <c r="H1093" s="157"/>
      <c r="I1093" s="157"/>
      <c r="J1093" s="157"/>
      <c r="K1093" s="157"/>
      <c r="L1093" s="157"/>
      <c r="M1093" s="157"/>
      <c r="N1093" s="157"/>
      <c r="O1093" s="157"/>
      <c r="P1093" s="157"/>
      <c r="Q1093" s="157"/>
      <c r="R1093" s="157"/>
      <c r="S1093" s="157"/>
      <c r="T1093" s="157"/>
      <c r="U1093" s="157"/>
      <c r="V1093" s="157"/>
      <c r="W1093" s="157"/>
      <c r="X1093" s="157"/>
      <c r="Y1093" s="148"/>
      <c r="Z1093" s="148"/>
      <c r="AA1093" s="148"/>
      <c r="AB1093" s="148"/>
      <c r="AC1093" s="148"/>
      <c r="AD1093" s="148"/>
      <c r="AE1093" s="148"/>
      <c r="AF1093" s="148"/>
      <c r="AG1093" s="148" t="s">
        <v>164</v>
      </c>
      <c r="AH1093" s="148">
        <v>0</v>
      </c>
      <c r="AI1093" s="148"/>
      <c r="AJ1093" s="148"/>
      <c r="AK1093" s="148"/>
      <c r="AL1093" s="148"/>
      <c r="AM1093" s="148"/>
      <c r="AN1093" s="148"/>
      <c r="AO1093" s="148"/>
      <c r="AP1093" s="148"/>
      <c r="AQ1093" s="148"/>
      <c r="AR1093" s="148"/>
      <c r="AS1093" s="148"/>
      <c r="AT1093" s="148"/>
      <c r="AU1093" s="148"/>
      <c r="AV1093" s="148"/>
      <c r="AW1093" s="148"/>
      <c r="AX1093" s="148"/>
      <c r="AY1093" s="148"/>
      <c r="AZ1093" s="148"/>
      <c r="BA1093" s="148"/>
      <c r="BB1093" s="148"/>
      <c r="BC1093" s="148"/>
      <c r="BD1093" s="148"/>
      <c r="BE1093" s="148"/>
      <c r="BF1093" s="148"/>
      <c r="BG1093" s="148"/>
      <c r="BH1093" s="148"/>
    </row>
    <row r="1094" spans="1:60" outlineLevel="1" x14ac:dyDescent="0.2">
      <c r="A1094" s="155"/>
      <c r="B1094" s="156"/>
      <c r="C1094" s="189" t="s">
        <v>484</v>
      </c>
      <c r="D1094" s="158"/>
      <c r="E1094" s="159">
        <v>12.6</v>
      </c>
      <c r="F1094" s="157"/>
      <c r="G1094" s="157"/>
      <c r="H1094" s="157"/>
      <c r="I1094" s="157"/>
      <c r="J1094" s="157"/>
      <c r="K1094" s="157"/>
      <c r="L1094" s="157"/>
      <c r="M1094" s="157"/>
      <c r="N1094" s="157"/>
      <c r="O1094" s="157"/>
      <c r="P1094" s="157"/>
      <c r="Q1094" s="157"/>
      <c r="R1094" s="157"/>
      <c r="S1094" s="157"/>
      <c r="T1094" s="157"/>
      <c r="U1094" s="157"/>
      <c r="V1094" s="157"/>
      <c r="W1094" s="157"/>
      <c r="X1094" s="157"/>
      <c r="Y1094" s="148"/>
      <c r="Z1094" s="148"/>
      <c r="AA1094" s="148"/>
      <c r="AB1094" s="148"/>
      <c r="AC1094" s="148"/>
      <c r="AD1094" s="148"/>
      <c r="AE1094" s="148"/>
      <c r="AF1094" s="148"/>
      <c r="AG1094" s="148" t="s">
        <v>164</v>
      </c>
      <c r="AH1094" s="148">
        <v>0</v>
      </c>
      <c r="AI1094" s="148"/>
      <c r="AJ1094" s="148"/>
      <c r="AK1094" s="148"/>
      <c r="AL1094" s="148"/>
      <c r="AM1094" s="148"/>
      <c r="AN1094" s="148"/>
      <c r="AO1094" s="148"/>
      <c r="AP1094" s="148"/>
      <c r="AQ1094" s="148"/>
      <c r="AR1094" s="148"/>
      <c r="AS1094" s="148"/>
      <c r="AT1094" s="148"/>
      <c r="AU1094" s="148"/>
      <c r="AV1094" s="148"/>
      <c r="AW1094" s="148"/>
      <c r="AX1094" s="148"/>
      <c r="AY1094" s="148"/>
      <c r="AZ1094" s="148"/>
      <c r="BA1094" s="148"/>
      <c r="BB1094" s="148"/>
      <c r="BC1094" s="148"/>
      <c r="BD1094" s="148"/>
      <c r="BE1094" s="148"/>
      <c r="BF1094" s="148"/>
      <c r="BG1094" s="148"/>
      <c r="BH1094" s="148"/>
    </row>
    <row r="1095" spans="1:60" ht="22.5" outlineLevel="1" x14ac:dyDescent="0.2">
      <c r="A1095" s="171">
        <v>131</v>
      </c>
      <c r="B1095" s="172" t="s">
        <v>978</v>
      </c>
      <c r="C1095" s="188" t="s">
        <v>979</v>
      </c>
      <c r="D1095" s="173" t="s">
        <v>158</v>
      </c>
      <c r="E1095" s="174">
        <v>27.630500000000001</v>
      </c>
      <c r="F1095" s="175"/>
      <c r="G1095" s="176">
        <f>ROUND(E1095*F1095,2)</f>
        <v>0</v>
      </c>
      <c r="H1095" s="175"/>
      <c r="I1095" s="176">
        <f>ROUND(E1095*H1095,2)</f>
        <v>0</v>
      </c>
      <c r="J1095" s="175"/>
      <c r="K1095" s="176">
        <f>ROUND(E1095*J1095,2)</f>
        <v>0</v>
      </c>
      <c r="L1095" s="176">
        <v>21</v>
      </c>
      <c r="M1095" s="176">
        <f>G1095*(1+L1095/100)</f>
        <v>0</v>
      </c>
      <c r="N1095" s="176">
        <v>1.9199999999999998E-2</v>
      </c>
      <c r="O1095" s="176">
        <f>ROUND(E1095*N1095,2)</f>
        <v>0.53</v>
      </c>
      <c r="P1095" s="176">
        <v>0</v>
      </c>
      <c r="Q1095" s="176">
        <f>ROUND(E1095*P1095,2)</f>
        <v>0</v>
      </c>
      <c r="R1095" s="176" t="s">
        <v>340</v>
      </c>
      <c r="S1095" s="176" t="s">
        <v>160</v>
      </c>
      <c r="T1095" s="177" t="s">
        <v>160</v>
      </c>
      <c r="U1095" s="157">
        <v>0</v>
      </c>
      <c r="V1095" s="157">
        <f>ROUND(E1095*U1095,2)</f>
        <v>0</v>
      </c>
      <c r="W1095" s="157"/>
      <c r="X1095" s="157" t="s">
        <v>341</v>
      </c>
      <c r="Y1095" s="148"/>
      <c r="Z1095" s="148"/>
      <c r="AA1095" s="148"/>
      <c r="AB1095" s="148"/>
      <c r="AC1095" s="148"/>
      <c r="AD1095" s="148"/>
      <c r="AE1095" s="148"/>
      <c r="AF1095" s="148"/>
      <c r="AG1095" s="148" t="s">
        <v>342</v>
      </c>
      <c r="AH1095" s="148"/>
      <c r="AI1095" s="148"/>
      <c r="AJ1095" s="148"/>
      <c r="AK1095" s="148"/>
      <c r="AL1095" s="148"/>
      <c r="AM1095" s="148"/>
      <c r="AN1095" s="148"/>
      <c r="AO1095" s="148"/>
      <c r="AP1095" s="148"/>
      <c r="AQ1095" s="148"/>
      <c r="AR1095" s="148"/>
      <c r="AS1095" s="148"/>
      <c r="AT1095" s="148"/>
      <c r="AU1095" s="148"/>
      <c r="AV1095" s="148"/>
      <c r="AW1095" s="148"/>
      <c r="AX1095" s="148"/>
      <c r="AY1095" s="148"/>
      <c r="AZ1095" s="148"/>
      <c r="BA1095" s="148"/>
      <c r="BB1095" s="148"/>
      <c r="BC1095" s="148"/>
      <c r="BD1095" s="148"/>
      <c r="BE1095" s="148"/>
      <c r="BF1095" s="148"/>
      <c r="BG1095" s="148"/>
      <c r="BH1095" s="148"/>
    </row>
    <row r="1096" spans="1:60" outlineLevel="1" x14ac:dyDescent="0.2">
      <c r="A1096" s="155"/>
      <c r="B1096" s="156"/>
      <c r="C1096" s="189" t="s">
        <v>980</v>
      </c>
      <c r="D1096" s="158"/>
      <c r="E1096" s="159">
        <v>2.4569999999999999</v>
      </c>
      <c r="F1096" s="157"/>
      <c r="G1096" s="157"/>
      <c r="H1096" s="157"/>
      <c r="I1096" s="157"/>
      <c r="J1096" s="157"/>
      <c r="K1096" s="157"/>
      <c r="L1096" s="157"/>
      <c r="M1096" s="157"/>
      <c r="N1096" s="157"/>
      <c r="O1096" s="157"/>
      <c r="P1096" s="157"/>
      <c r="Q1096" s="157"/>
      <c r="R1096" s="157"/>
      <c r="S1096" s="157"/>
      <c r="T1096" s="157"/>
      <c r="U1096" s="157"/>
      <c r="V1096" s="157"/>
      <c r="W1096" s="157"/>
      <c r="X1096" s="157"/>
      <c r="Y1096" s="148"/>
      <c r="Z1096" s="148"/>
      <c r="AA1096" s="148"/>
      <c r="AB1096" s="148"/>
      <c r="AC1096" s="148"/>
      <c r="AD1096" s="148"/>
      <c r="AE1096" s="148"/>
      <c r="AF1096" s="148"/>
      <c r="AG1096" s="148" t="s">
        <v>164</v>
      </c>
      <c r="AH1096" s="148">
        <v>0</v>
      </c>
      <c r="AI1096" s="148"/>
      <c r="AJ1096" s="148"/>
      <c r="AK1096" s="148"/>
      <c r="AL1096" s="148"/>
      <c r="AM1096" s="148"/>
      <c r="AN1096" s="148"/>
      <c r="AO1096" s="148"/>
      <c r="AP1096" s="148"/>
      <c r="AQ1096" s="148"/>
      <c r="AR1096" s="148"/>
      <c r="AS1096" s="148"/>
      <c r="AT1096" s="148"/>
      <c r="AU1096" s="148"/>
      <c r="AV1096" s="148"/>
      <c r="AW1096" s="148"/>
      <c r="AX1096" s="148"/>
      <c r="AY1096" s="148"/>
      <c r="AZ1096" s="148"/>
      <c r="BA1096" s="148"/>
      <c r="BB1096" s="148"/>
      <c r="BC1096" s="148"/>
      <c r="BD1096" s="148"/>
      <c r="BE1096" s="148"/>
      <c r="BF1096" s="148"/>
      <c r="BG1096" s="148"/>
      <c r="BH1096" s="148"/>
    </row>
    <row r="1097" spans="1:60" outlineLevel="1" x14ac:dyDescent="0.2">
      <c r="A1097" s="155"/>
      <c r="B1097" s="156"/>
      <c r="C1097" s="189" t="s">
        <v>981</v>
      </c>
      <c r="D1097" s="158"/>
      <c r="E1097" s="159">
        <v>25.173500000000001</v>
      </c>
      <c r="F1097" s="157"/>
      <c r="G1097" s="157"/>
      <c r="H1097" s="157"/>
      <c r="I1097" s="157"/>
      <c r="J1097" s="157"/>
      <c r="K1097" s="157"/>
      <c r="L1097" s="157"/>
      <c r="M1097" s="157"/>
      <c r="N1097" s="157"/>
      <c r="O1097" s="157"/>
      <c r="P1097" s="157"/>
      <c r="Q1097" s="157"/>
      <c r="R1097" s="157"/>
      <c r="S1097" s="157"/>
      <c r="T1097" s="157"/>
      <c r="U1097" s="157"/>
      <c r="V1097" s="157"/>
      <c r="W1097" s="157"/>
      <c r="X1097" s="157"/>
      <c r="Y1097" s="148"/>
      <c r="Z1097" s="148"/>
      <c r="AA1097" s="148"/>
      <c r="AB1097" s="148"/>
      <c r="AC1097" s="148"/>
      <c r="AD1097" s="148"/>
      <c r="AE1097" s="148"/>
      <c r="AF1097" s="148"/>
      <c r="AG1097" s="148" t="s">
        <v>164</v>
      </c>
      <c r="AH1097" s="148">
        <v>0</v>
      </c>
      <c r="AI1097" s="148"/>
      <c r="AJ1097" s="148"/>
      <c r="AK1097" s="148"/>
      <c r="AL1097" s="148"/>
      <c r="AM1097" s="148"/>
      <c r="AN1097" s="148"/>
      <c r="AO1097" s="148"/>
      <c r="AP1097" s="148"/>
      <c r="AQ1097" s="148"/>
      <c r="AR1097" s="148"/>
      <c r="AS1097" s="148"/>
      <c r="AT1097" s="148"/>
      <c r="AU1097" s="148"/>
      <c r="AV1097" s="148"/>
      <c r="AW1097" s="148"/>
      <c r="AX1097" s="148"/>
      <c r="AY1097" s="148"/>
      <c r="AZ1097" s="148"/>
      <c r="BA1097" s="148"/>
      <c r="BB1097" s="148"/>
      <c r="BC1097" s="148"/>
      <c r="BD1097" s="148"/>
      <c r="BE1097" s="148"/>
      <c r="BF1097" s="148"/>
      <c r="BG1097" s="148"/>
      <c r="BH1097" s="148"/>
    </row>
    <row r="1098" spans="1:60" outlineLevel="1" x14ac:dyDescent="0.2">
      <c r="A1098" s="171">
        <v>132</v>
      </c>
      <c r="B1098" s="172" t="s">
        <v>982</v>
      </c>
      <c r="C1098" s="188" t="s">
        <v>983</v>
      </c>
      <c r="D1098" s="173" t="s">
        <v>226</v>
      </c>
      <c r="E1098" s="174">
        <v>0.71484999999999999</v>
      </c>
      <c r="F1098" s="175"/>
      <c r="G1098" s="176">
        <f>ROUND(E1098*F1098,2)</f>
        <v>0</v>
      </c>
      <c r="H1098" s="175"/>
      <c r="I1098" s="176">
        <f>ROUND(E1098*H1098,2)</f>
        <v>0</v>
      </c>
      <c r="J1098" s="175"/>
      <c r="K1098" s="176">
        <f>ROUND(E1098*J1098,2)</f>
        <v>0</v>
      </c>
      <c r="L1098" s="176">
        <v>21</v>
      </c>
      <c r="M1098" s="176">
        <f>G1098*(1+L1098/100)</f>
        <v>0</v>
      </c>
      <c r="N1098" s="176">
        <v>0</v>
      </c>
      <c r="O1098" s="176">
        <f>ROUND(E1098*N1098,2)</f>
        <v>0</v>
      </c>
      <c r="P1098" s="176">
        <v>0</v>
      </c>
      <c r="Q1098" s="176">
        <f>ROUND(E1098*P1098,2)</f>
        <v>0</v>
      </c>
      <c r="R1098" s="176" t="s">
        <v>967</v>
      </c>
      <c r="S1098" s="176" t="s">
        <v>160</v>
      </c>
      <c r="T1098" s="177" t="s">
        <v>160</v>
      </c>
      <c r="U1098" s="157">
        <v>1.2649999999999999</v>
      </c>
      <c r="V1098" s="157">
        <f>ROUND(E1098*U1098,2)</f>
        <v>0.9</v>
      </c>
      <c r="W1098" s="157"/>
      <c r="X1098" s="157" t="s">
        <v>679</v>
      </c>
      <c r="Y1098" s="148"/>
      <c r="Z1098" s="148"/>
      <c r="AA1098" s="148"/>
      <c r="AB1098" s="148"/>
      <c r="AC1098" s="148"/>
      <c r="AD1098" s="148"/>
      <c r="AE1098" s="148"/>
      <c r="AF1098" s="148"/>
      <c r="AG1098" s="148" t="s">
        <v>680</v>
      </c>
      <c r="AH1098" s="148"/>
      <c r="AI1098" s="148"/>
      <c r="AJ1098" s="148"/>
      <c r="AK1098" s="148"/>
      <c r="AL1098" s="148"/>
      <c r="AM1098" s="148"/>
      <c r="AN1098" s="148"/>
      <c r="AO1098" s="148"/>
      <c r="AP1098" s="148"/>
      <c r="AQ1098" s="148"/>
      <c r="AR1098" s="148"/>
      <c r="AS1098" s="148"/>
      <c r="AT1098" s="148"/>
      <c r="AU1098" s="148"/>
      <c r="AV1098" s="148"/>
      <c r="AW1098" s="148"/>
      <c r="AX1098" s="148"/>
      <c r="AY1098" s="148"/>
      <c r="AZ1098" s="148"/>
      <c r="BA1098" s="148"/>
      <c r="BB1098" s="148"/>
      <c r="BC1098" s="148"/>
      <c r="BD1098" s="148"/>
      <c r="BE1098" s="148"/>
      <c r="BF1098" s="148"/>
      <c r="BG1098" s="148"/>
      <c r="BH1098" s="148"/>
    </row>
    <row r="1099" spans="1:60" outlineLevel="1" x14ac:dyDescent="0.2">
      <c r="A1099" s="155"/>
      <c r="B1099" s="156"/>
      <c r="C1099" s="255" t="s">
        <v>725</v>
      </c>
      <c r="D1099" s="256"/>
      <c r="E1099" s="256"/>
      <c r="F1099" s="256"/>
      <c r="G1099" s="256"/>
      <c r="H1099" s="157"/>
      <c r="I1099" s="157"/>
      <c r="J1099" s="157"/>
      <c r="K1099" s="157"/>
      <c r="L1099" s="157"/>
      <c r="M1099" s="157"/>
      <c r="N1099" s="157"/>
      <c r="O1099" s="157"/>
      <c r="P1099" s="157"/>
      <c r="Q1099" s="157"/>
      <c r="R1099" s="157"/>
      <c r="S1099" s="157"/>
      <c r="T1099" s="157"/>
      <c r="U1099" s="157"/>
      <c r="V1099" s="157"/>
      <c r="W1099" s="157"/>
      <c r="X1099" s="157"/>
      <c r="Y1099" s="148"/>
      <c r="Z1099" s="148"/>
      <c r="AA1099" s="148"/>
      <c r="AB1099" s="148"/>
      <c r="AC1099" s="148"/>
      <c r="AD1099" s="148"/>
      <c r="AE1099" s="148"/>
      <c r="AF1099" s="148"/>
      <c r="AG1099" s="148" t="s">
        <v>192</v>
      </c>
      <c r="AH1099" s="148"/>
      <c r="AI1099" s="148"/>
      <c r="AJ1099" s="148"/>
      <c r="AK1099" s="148"/>
      <c r="AL1099" s="148"/>
      <c r="AM1099" s="148"/>
      <c r="AN1099" s="148"/>
      <c r="AO1099" s="148"/>
      <c r="AP1099" s="148"/>
      <c r="AQ1099" s="148"/>
      <c r="AR1099" s="148"/>
      <c r="AS1099" s="148"/>
      <c r="AT1099" s="148"/>
      <c r="AU1099" s="148"/>
      <c r="AV1099" s="148"/>
      <c r="AW1099" s="148"/>
      <c r="AX1099" s="148"/>
      <c r="AY1099" s="148"/>
      <c r="AZ1099" s="148"/>
      <c r="BA1099" s="148"/>
      <c r="BB1099" s="148"/>
      <c r="BC1099" s="148"/>
      <c r="BD1099" s="148"/>
      <c r="BE1099" s="148"/>
      <c r="BF1099" s="148"/>
      <c r="BG1099" s="148"/>
      <c r="BH1099" s="148"/>
    </row>
    <row r="1100" spans="1:60" x14ac:dyDescent="0.2">
      <c r="A1100" s="165" t="s">
        <v>154</v>
      </c>
      <c r="B1100" s="166" t="s">
        <v>113</v>
      </c>
      <c r="C1100" s="187" t="s">
        <v>114</v>
      </c>
      <c r="D1100" s="167"/>
      <c r="E1100" s="168"/>
      <c r="F1100" s="169"/>
      <c r="G1100" s="169">
        <f>SUMIF(AG1101:AG1124,"&lt;&gt;NOR",G1101:G1124)</f>
        <v>0</v>
      </c>
      <c r="H1100" s="169"/>
      <c r="I1100" s="169">
        <f>SUM(I1101:I1124)</f>
        <v>0</v>
      </c>
      <c r="J1100" s="169"/>
      <c r="K1100" s="169">
        <f>SUM(K1101:K1124)</f>
        <v>0</v>
      </c>
      <c r="L1100" s="169"/>
      <c r="M1100" s="169">
        <f>SUM(M1101:M1124)</f>
        <v>0</v>
      </c>
      <c r="N1100" s="169"/>
      <c r="O1100" s="169">
        <f>SUM(O1101:O1124)</f>
        <v>7.0000000000000007E-2</v>
      </c>
      <c r="P1100" s="169"/>
      <c r="Q1100" s="169">
        <f>SUM(Q1101:Q1124)</f>
        <v>0</v>
      </c>
      <c r="R1100" s="169"/>
      <c r="S1100" s="169"/>
      <c r="T1100" s="170"/>
      <c r="U1100" s="164"/>
      <c r="V1100" s="164">
        <f>SUM(V1101:V1124)</f>
        <v>10.19</v>
      </c>
      <c r="W1100" s="164"/>
      <c r="X1100" s="164"/>
      <c r="AG1100" t="s">
        <v>155</v>
      </c>
    </row>
    <row r="1101" spans="1:60" outlineLevel="1" x14ac:dyDescent="0.2">
      <c r="A1101" s="171">
        <v>133</v>
      </c>
      <c r="B1101" s="172" t="s">
        <v>984</v>
      </c>
      <c r="C1101" s="188" t="s">
        <v>985</v>
      </c>
      <c r="D1101" s="173" t="s">
        <v>281</v>
      </c>
      <c r="E1101" s="174">
        <v>26.93</v>
      </c>
      <c r="F1101" s="175"/>
      <c r="G1101" s="176">
        <f>ROUND(E1101*F1101,2)</f>
        <v>0</v>
      </c>
      <c r="H1101" s="175"/>
      <c r="I1101" s="176">
        <f>ROUND(E1101*H1101,2)</f>
        <v>0</v>
      </c>
      <c r="J1101" s="175"/>
      <c r="K1101" s="176">
        <f>ROUND(E1101*J1101,2)</f>
        <v>0</v>
      </c>
      <c r="L1101" s="176">
        <v>21</v>
      </c>
      <c r="M1101" s="176">
        <f>G1101*(1+L1101/100)</f>
        <v>0</v>
      </c>
      <c r="N1101" s="176">
        <v>2.4000000000000001E-4</v>
      </c>
      <c r="O1101" s="176">
        <f>ROUND(E1101*N1101,2)</f>
        <v>0.01</v>
      </c>
      <c r="P1101" s="176">
        <v>0</v>
      </c>
      <c r="Q1101" s="176">
        <f>ROUND(E1101*P1101,2)</f>
        <v>0</v>
      </c>
      <c r="R1101" s="176" t="s">
        <v>986</v>
      </c>
      <c r="S1101" s="176" t="s">
        <v>160</v>
      </c>
      <c r="T1101" s="177" t="s">
        <v>160</v>
      </c>
      <c r="U1101" s="157">
        <v>0.18</v>
      </c>
      <c r="V1101" s="157">
        <f>ROUND(E1101*U1101,2)</f>
        <v>4.8499999999999996</v>
      </c>
      <c r="W1101" s="157"/>
      <c r="X1101" s="157" t="s">
        <v>170</v>
      </c>
      <c r="Y1101" s="148"/>
      <c r="Z1101" s="148"/>
      <c r="AA1101" s="148"/>
      <c r="AB1101" s="148"/>
      <c r="AC1101" s="148"/>
      <c r="AD1101" s="148"/>
      <c r="AE1101" s="148"/>
      <c r="AF1101" s="148"/>
      <c r="AG1101" s="148" t="s">
        <v>171</v>
      </c>
      <c r="AH1101" s="148"/>
      <c r="AI1101" s="148"/>
      <c r="AJ1101" s="148"/>
      <c r="AK1101" s="148"/>
      <c r="AL1101" s="148"/>
      <c r="AM1101" s="148"/>
      <c r="AN1101" s="148"/>
      <c r="AO1101" s="148"/>
      <c r="AP1101" s="148"/>
      <c r="AQ1101" s="148"/>
      <c r="AR1101" s="148"/>
      <c r="AS1101" s="148"/>
      <c r="AT1101" s="148"/>
      <c r="AU1101" s="148"/>
      <c r="AV1101" s="148"/>
      <c r="AW1101" s="148"/>
      <c r="AX1101" s="148"/>
      <c r="AY1101" s="148"/>
      <c r="AZ1101" s="148"/>
      <c r="BA1101" s="148"/>
      <c r="BB1101" s="148"/>
      <c r="BC1101" s="148"/>
      <c r="BD1101" s="148"/>
      <c r="BE1101" s="148"/>
      <c r="BF1101" s="148"/>
      <c r="BG1101" s="148"/>
      <c r="BH1101" s="148"/>
    </row>
    <row r="1102" spans="1:60" outlineLevel="1" x14ac:dyDescent="0.2">
      <c r="A1102" s="155"/>
      <c r="B1102" s="156"/>
      <c r="C1102" s="253" t="s">
        <v>987</v>
      </c>
      <c r="D1102" s="254"/>
      <c r="E1102" s="254"/>
      <c r="F1102" s="254"/>
      <c r="G1102" s="254"/>
      <c r="H1102" s="157"/>
      <c r="I1102" s="157"/>
      <c r="J1102" s="157"/>
      <c r="K1102" s="157"/>
      <c r="L1102" s="157"/>
      <c r="M1102" s="157"/>
      <c r="N1102" s="157"/>
      <c r="O1102" s="157"/>
      <c r="P1102" s="157"/>
      <c r="Q1102" s="157"/>
      <c r="R1102" s="157"/>
      <c r="S1102" s="157"/>
      <c r="T1102" s="157"/>
      <c r="U1102" s="157"/>
      <c r="V1102" s="157"/>
      <c r="W1102" s="157"/>
      <c r="X1102" s="157"/>
      <c r="Y1102" s="148"/>
      <c r="Z1102" s="148"/>
      <c r="AA1102" s="148"/>
      <c r="AB1102" s="148"/>
      <c r="AC1102" s="148"/>
      <c r="AD1102" s="148"/>
      <c r="AE1102" s="148"/>
      <c r="AF1102" s="148"/>
      <c r="AG1102" s="148" t="s">
        <v>180</v>
      </c>
      <c r="AH1102" s="148"/>
      <c r="AI1102" s="148"/>
      <c r="AJ1102" s="148"/>
      <c r="AK1102" s="148"/>
      <c r="AL1102" s="148"/>
      <c r="AM1102" s="148"/>
      <c r="AN1102" s="148"/>
      <c r="AO1102" s="148"/>
      <c r="AP1102" s="148"/>
      <c r="AQ1102" s="148"/>
      <c r="AR1102" s="148"/>
      <c r="AS1102" s="148"/>
      <c r="AT1102" s="148"/>
      <c r="AU1102" s="148"/>
      <c r="AV1102" s="148"/>
      <c r="AW1102" s="148"/>
      <c r="AX1102" s="148"/>
      <c r="AY1102" s="148"/>
      <c r="AZ1102" s="148"/>
      <c r="BA1102" s="148"/>
      <c r="BB1102" s="148"/>
      <c r="BC1102" s="148"/>
      <c r="BD1102" s="148"/>
      <c r="BE1102" s="148"/>
      <c r="BF1102" s="148"/>
      <c r="BG1102" s="148"/>
      <c r="BH1102" s="148"/>
    </row>
    <row r="1103" spans="1:60" outlineLevel="1" x14ac:dyDescent="0.2">
      <c r="A1103" s="155"/>
      <c r="B1103" s="156"/>
      <c r="C1103" s="189" t="s">
        <v>186</v>
      </c>
      <c r="D1103" s="158"/>
      <c r="E1103" s="159"/>
      <c r="F1103" s="157"/>
      <c r="G1103" s="157"/>
      <c r="H1103" s="157"/>
      <c r="I1103" s="157"/>
      <c r="J1103" s="157"/>
      <c r="K1103" s="157"/>
      <c r="L1103" s="157"/>
      <c r="M1103" s="157"/>
      <c r="N1103" s="157"/>
      <c r="O1103" s="157"/>
      <c r="P1103" s="157"/>
      <c r="Q1103" s="157"/>
      <c r="R1103" s="157"/>
      <c r="S1103" s="157"/>
      <c r="T1103" s="157"/>
      <c r="U1103" s="157"/>
      <c r="V1103" s="157"/>
      <c r="W1103" s="157"/>
      <c r="X1103" s="157"/>
      <c r="Y1103" s="148"/>
      <c r="Z1103" s="148"/>
      <c r="AA1103" s="148"/>
      <c r="AB1103" s="148"/>
      <c r="AC1103" s="148"/>
      <c r="AD1103" s="148"/>
      <c r="AE1103" s="148"/>
      <c r="AF1103" s="148"/>
      <c r="AG1103" s="148" t="s">
        <v>164</v>
      </c>
      <c r="AH1103" s="148">
        <v>0</v>
      </c>
      <c r="AI1103" s="148"/>
      <c r="AJ1103" s="148"/>
      <c r="AK1103" s="148"/>
      <c r="AL1103" s="148"/>
      <c r="AM1103" s="148"/>
      <c r="AN1103" s="148"/>
      <c r="AO1103" s="148"/>
      <c r="AP1103" s="148"/>
      <c r="AQ1103" s="148"/>
      <c r="AR1103" s="148"/>
      <c r="AS1103" s="148"/>
      <c r="AT1103" s="148"/>
      <c r="AU1103" s="148"/>
      <c r="AV1103" s="148"/>
      <c r="AW1103" s="148"/>
      <c r="AX1103" s="148"/>
      <c r="AY1103" s="148"/>
      <c r="AZ1103" s="148"/>
      <c r="BA1103" s="148"/>
      <c r="BB1103" s="148"/>
      <c r="BC1103" s="148"/>
      <c r="BD1103" s="148"/>
      <c r="BE1103" s="148"/>
      <c r="BF1103" s="148"/>
      <c r="BG1103" s="148"/>
      <c r="BH1103" s="148"/>
    </row>
    <row r="1104" spans="1:60" outlineLevel="1" x14ac:dyDescent="0.2">
      <c r="A1104" s="155"/>
      <c r="B1104" s="156"/>
      <c r="C1104" s="189" t="s">
        <v>729</v>
      </c>
      <c r="D1104" s="158"/>
      <c r="E1104" s="159"/>
      <c r="F1104" s="157"/>
      <c r="G1104" s="157"/>
      <c r="H1104" s="157"/>
      <c r="I1104" s="157"/>
      <c r="J1104" s="157"/>
      <c r="K1104" s="157"/>
      <c r="L1104" s="157"/>
      <c r="M1104" s="157"/>
      <c r="N1104" s="157"/>
      <c r="O1104" s="157"/>
      <c r="P1104" s="157"/>
      <c r="Q1104" s="157"/>
      <c r="R1104" s="157"/>
      <c r="S1104" s="157"/>
      <c r="T1104" s="157"/>
      <c r="U1104" s="157"/>
      <c r="V1104" s="157"/>
      <c r="W1104" s="157"/>
      <c r="X1104" s="157"/>
      <c r="Y1104" s="148"/>
      <c r="Z1104" s="148"/>
      <c r="AA1104" s="148"/>
      <c r="AB1104" s="148"/>
      <c r="AC1104" s="148"/>
      <c r="AD1104" s="148"/>
      <c r="AE1104" s="148"/>
      <c r="AF1104" s="148"/>
      <c r="AG1104" s="148" t="s">
        <v>164</v>
      </c>
      <c r="AH1104" s="148">
        <v>0</v>
      </c>
      <c r="AI1104" s="148"/>
      <c r="AJ1104" s="148"/>
      <c r="AK1104" s="148"/>
      <c r="AL1104" s="148"/>
      <c r="AM1104" s="148"/>
      <c r="AN1104" s="148"/>
      <c r="AO1104" s="148"/>
      <c r="AP1104" s="148"/>
      <c r="AQ1104" s="148"/>
      <c r="AR1104" s="148"/>
      <c r="AS1104" s="148"/>
      <c r="AT1104" s="148"/>
      <c r="AU1104" s="148"/>
      <c r="AV1104" s="148"/>
      <c r="AW1104" s="148"/>
      <c r="AX1104" s="148"/>
      <c r="AY1104" s="148"/>
      <c r="AZ1104" s="148"/>
      <c r="BA1104" s="148"/>
      <c r="BB1104" s="148"/>
      <c r="BC1104" s="148"/>
      <c r="BD1104" s="148"/>
      <c r="BE1104" s="148"/>
      <c r="BF1104" s="148"/>
      <c r="BG1104" s="148"/>
      <c r="BH1104" s="148"/>
    </row>
    <row r="1105" spans="1:60" outlineLevel="1" x14ac:dyDescent="0.2">
      <c r="A1105" s="155"/>
      <c r="B1105" s="156"/>
      <c r="C1105" s="189" t="s">
        <v>761</v>
      </c>
      <c r="D1105" s="158"/>
      <c r="E1105" s="159"/>
      <c r="F1105" s="157"/>
      <c r="G1105" s="157"/>
      <c r="H1105" s="157"/>
      <c r="I1105" s="157"/>
      <c r="J1105" s="157"/>
      <c r="K1105" s="157"/>
      <c r="L1105" s="157"/>
      <c r="M1105" s="157"/>
      <c r="N1105" s="157"/>
      <c r="O1105" s="157"/>
      <c r="P1105" s="157"/>
      <c r="Q1105" s="157"/>
      <c r="R1105" s="157"/>
      <c r="S1105" s="157"/>
      <c r="T1105" s="157"/>
      <c r="U1105" s="157"/>
      <c r="V1105" s="157"/>
      <c r="W1105" s="157"/>
      <c r="X1105" s="157"/>
      <c r="Y1105" s="148"/>
      <c r="Z1105" s="148"/>
      <c r="AA1105" s="148"/>
      <c r="AB1105" s="148"/>
      <c r="AC1105" s="148"/>
      <c r="AD1105" s="148"/>
      <c r="AE1105" s="148"/>
      <c r="AF1105" s="148"/>
      <c r="AG1105" s="148" t="s">
        <v>164</v>
      </c>
      <c r="AH1105" s="148">
        <v>0</v>
      </c>
      <c r="AI1105" s="148"/>
      <c r="AJ1105" s="148"/>
      <c r="AK1105" s="148"/>
      <c r="AL1105" s="148"/>
      <c r="AM1105" s="148"/>
      <c r="AN1105" s="148"/>
      <c r="AO1105" s="148"/>
      <c r="AP1105" s="148"/>
      <c r="AQ1105" s="148"/>
      <c r="AR1105" s="148"/>
      <c r="AS1105" s="148"/>
      <c r="AT1105" s="148"/>
      <c r="AU1105" s="148"/>
      <c r="AV1105" s="148"/>
      <c r="AW1105" s="148"/>
      <c r="AX1105" s="148"/>
      <c r="AY1105" s="148"/>
      <c r="AZ1105" s="148"/>
      <c r="BA1105" s="148"/>
      <c r="BB1105" s="148"/>
      <c r="BC1105" s="148"/>
      <c r="BD1105" s="148"/>
      <c r="BE1105" s="148"/>
      <c r="BF1105" s="148"/>
      <c r="BG1105" s="148"/>
      <c r="BH1105" s="148"/>
    </row>
    <row r="1106" spans="1:60" outlineLevel="1" x14ac:dyDescent="0.2">
      <c r="A1106" s="155"/>
      <c r="B1106" s="156"/>
      <c r="C1106" s="189" t="s">
        <v>988</v>
      </c>
      <c r="D1106" s="158"/>
      <c r="E1106" s="159">
        <v>22.78</v>
      </c>
      <c r="F1106" s="157"/>
      <c r="G1106" s="157"/>
      <c r="H1106" s="157"/>
      <c r="I1106" s="157"/>
      <c r="J1106" s="157"/>
      <c r="K1106" s="157"/>
      <c r="L1106" s="157"/>
      <c r="M1106" s="157"/>
      <c r="N1106" s="157"/>
      <c r="O1106" s="157"/>
      <c r="P1106" s="157"/>
      <c r="Q1106" s="157"/>
      <c r="R1106" s="157"/>
      <c r="S1106" s="157"/>
      <c r="T1106" s="157"/>
      <c r="U1106" s="157"/>
      <c r="V1106" s="157"/>
      <c r="W1106" s="157"/>
      <c r="X1106" s="157"/>
      <c r="Y1106" s="148"/>
      <c r="Z1106" s="148"/>
      <c r="AA1106" s="148"/>
      <c r="AB1106" s="148"/>
      <c r="AC1106" s="148"/>
      <c r="AD1106" s="148"/>
      <c r="AE1106" s="148"/>
      <c r="AF1106" s="148"/>
      <c r="AG1106" s="148" t="s">
        <v>164</v>
      </c>
      <c r="AH1106" s="148">
        <v>0</v>
      </c>
      <c r="AI1106" s="148"/>
      <c r="AJ1106" s="148"/>
      <c r="AK1106" s="148"/>
      <c r="AL1106" s="148"/>
      <c r="AM1106" s="148"/>
      <c r="AN1106" s="148"/>
      <c r="AO1106" s="148"/>
      <c r="AP1106" s="148"/>
      <c r="AQ1106" s="148"/>
      <c r="AR1106" s="148"/>
      <c r="AS1106" s="148"/>
      <c r="AT1106" s="148"/>
      <c r="AU1106" s="148"/>
      <c r="AV1106" s="148"/>
      <c r="AW1106" s="148"/>
      <c r="AX1106" s="148"/>
      <c r="AY1106" s="148"/>
      <c r="AZ1106" s="148"/>
      <c r="BA1106" s="148"/>
      <c r="BB1106" s="148"/>
      <c r="BC1106" s="148"/>
      <c r="BD1106" s="148"/>
      <c r="BE1106" s="148"/>
      <c r="BF1106" s="148"/>
      <c r="BG1106" s="148"/>
      <c r="BH1106" s="148"/>
    </row>
    <row r="1107" spans="1:60" outlineLevel="1" x14ac:dyDescent="0.2">
      <c r="A1107" s="155"/>
      <c r="B1107" s="156"/>
      <c r="C1107" s="189" t="s">
        <v>989</v>
      </c>
      <c r="D1107" s="158"/>
      <c r="E1107" s="159">
        <v>5.8</v>
      </c>
      <c r="F1107" s="157"/>
      <c r="G1107" s="157"/>
      <c r="H1107" s="157"/>
      <c r="I1107" s="157"/>
      <c r="J1107" s="157"/>
      <c r="K1107" s="157"/>
      <c r="L1107" s="157"/>
      <c r="M1107" s="157"/>
      <c r="N1107" s="157"/>
      <c r="O1107" s="157"/>
      <c r="P1107" s="157"/>
      <c r="Q1107" s="157"/>
      <c r="R1107" s="157"/>
      <c r="S1107" s="157"/>
      <c r="T1107" s="157"/>
      <c r="U1107" s="157"/>
      <c r="V1107" s="157"/>
      <c r="W1107" s="157"/>
      <c r="X1107" s="157"/>
      <c r="Y1107" s="148"/>
      <c r="Z1107" s="148"/>
      <c r="AA1107" s="148"/>
      <c r="AB1107" s="148"/>
      <c r="AC1107" s="148"/>
      <c r="AD1107" s="148"/>
      <c r="AE1107" s="148"/>
      <c r="AF1107" s="148"/>
      <c r="AG1107" s="148" t="s">
        <v>164</v>
      </c>
      <c r="AH1107" s="148">
        <v>0</v>
      </c>
      <c r="AI1107" s="148"/>
      <c r="AJ1107" s="148"/>
      <c r="AK1107" s="148"/>
      <c r="AL1107" s="148"/>
      <c r="AM1107" s="148"/>
      <c r="AN1107" s="148"/>
      <c r="AO1107" s="148"/>
      <c r="AP1107" s="148"/>
      <c r="AQ1107" s="148"/>
      <c r="AR1107" s="148"/>
      <c r="AS1107" s="148"/>
      <c r="AT1107" s="148"/>
      <c r="AU1107" s="148"/>
      <c r="AV1107" s="148"/>
      <c r="AW1107" s="148"/>
      <c r="AX1107" s="148"/>
      <c r="AY1107" s="148"/>
      <c r="AZ1107" s="148"/>
      <c r="BA1107" s="148"/>
      <c r="BB1107" s="148"/>
      <c r="BC1107" s="148"/>
      <c r="BD1107" s="148"/>
      <c r="BE1107" s="148"/>
      <c r="BF1107" s="148"/>
      <c r="BG1107" s="148"/>
      <c r="BH1107" s="148"/>
    </row>
    <row r="1108" spans="1:60" outlineLevel="1" x14ac:dyDescent="0.2">
      <c r="A1108" s="155"/>
      <c r="B1108" s="156"/>
      <c r="C1108" s="189" t="s">
        <v>990</v>
      </c>
      <c r="D1108" s="158"/>
      <c r="E1108" s="159">
        <v>-1.65</v>
      </c>
      <c r="F1108" s="157"/>
      <c r="G1108" s="157"/>
      <c r="H1108" s="157"/>
      <c r="I1108" s="157"/>
      <c r="J1108" s="157"/>
      <c r="K1108" s="157"/>
      <c r="L1108" s="157"/>
      <c r="M1108" s="157"/>
      <c r="N1108" s="157"/>
      <c r="O1108" s="157"/>
      <c r="P1108" s="157"/>
      <c r="Q1108" s="157"/>
      <c r="R1108" s="157"/>
      <c r="S1108" s="157"/>
      <c r="T1108" s="157"/>
      <c r="U1108" s="157"/>
      <c r="V1108" s="157"/>
      <c r="W1108" s="157"/>
      <c r="X1108" s="157"/>
      <c r="Y1108" s="148"/>
      <c r="Z1108" s="148"/>
      <c r="AA1108" s="148"/>
      <c r="AB1108" s="148"/>
      <c r="AC1108" s="148"/>
      <c r="AD1108" s="148"/>
      <c r="AE1108" s="148"/>
      <c r="AF1108" s="148"/>
      <c r="AG1108" s="148" t="s">
        <v>164</v>
      </c>
      <c r="AH1108" s="148">
        <v>0</v>
      </c>
      <c r="AI1108" s="148"/>
      <c r="AJ1108" s="148"/>
      <c r="AK1108" s="148"/>
      <c r="AL1108" s="148"/>
      <c r="AM1108" s="148"/>
      <c r="AN1108" s="148"/>
      <c r="AO1108" s="148"/>
      <c r="AP1108" s="148"/>
      <c r="AQ1108" s="148"/>
      <c r="AR1108" s="148"/>
      <c r="AS1108" s="148"/>
      <c r="AT1108" s="148"/>
      <c r="AU1108" s="148"/>
      <c r="AV1108" s="148"/>
      <c r="AW1108" s="148"/>
      <c r="AX1108" s="148"/>
      <c r="AY1108" s="148"/>
      <c r="AZ1108" s="148"/>
      <c r="BA1108" s="148"/>
      <c r="BB1108" s="148"/>
      <c r="BC1108" s="148"/>
      <c r="BD1108" s="148"/>
      <c r="BE1108" s="148"/>
      <c r="BF1108" s="148"/>
      <c r="BG1108" s="148"/>
      <c r="BH1108" s="148"/>
    </row>
    <row r="1109" spans="1:60" ht="22.5" outlineLevel="1" x14ac:dyDescent="0.2">
      <c r="A1109" s="171">
        <v>134</v>
      </c>
      <c r="B1109" s="172" t="s">
        <v>991</v>
      </c>
      <c r="C1109" s="188" t="s">
        <v>992</v>
      </c>
      <c r="D1109" s="173" t="s">
        <v>158</v>
      </c>
      <c r="E1109" s="174">
        <v>23.9406</v>
      </c>
      <c r="F1109" s="175"/>
      <c r="G1109" s="176">
        <f>ROUND(E1109*F1109,2)</f>
        <v>0</v>
      </c>
      <c r="H1109" s="175"/>
      <c r="I1109" s="176">
        <f>ROUND(E1109*H1109,2)</f>
        <v>0</v>
      </c>
      <c r="J1109" s="175"/>
      <c r="K1109" s="176">
        <f>ROUND(E1109*J1109,2)</f>
        <v>0</v>
      </c>
      <c r="L1109" s="176">
        <v>21</v>
      </c>
      <c r="M1109" s="176">
        <f>G1109*(1+L1109/100)</f>
        <v>0</v>
      </c>
      <c r="N1109" s="176">
        <v>2.5000000000000001E-4</v>
      </c>
      <c r="O1109" s="176">
        <f>ROUND(E1109*N1109,2)</f>
        <v>0.01</v>
      </c>
      <c r="P1109" s="176">
        <v>0</v>
      </c>
      <c r="Q1109" s="176">
        <f>ROUND(E1109*P1109,2)</f>
        <v>0</v>
      </c>
      <c r="R1109" s="176" t="s">
        <v>986</v>
      </c>
      <c r="S1109" s="176" t="s">
        <v>160</v>
      </c>
      <c r="T1109" s="177" t="s">
        <v>160</v>
      </c>
      <c r="U1109" s="157">
        <v>0.22</v>
      </c>
      <c r="V1109" s="157">
        <f>ROUND(E1109*U1109,2)</f>
        <v>5.27</v>
      </c>
      <c r="W1109" s="157"/>
      <c r="X1109" s="157" t="s">
        <v>170</v>
      </c>
      <c r="Y1109" s="148"/>
      <c r="Z1109" s="148"/>
      <c r="AA1109" s="148"/>
      <c r="AB1109" s="148"/>
      <c r="AC1109" s="148"/>
      <c r="AD1109" s="148"/>
      <c r="AE1109" s="148"/>
      <c r="AF1109" s="148"/>
      <c r="AG1109" s="148" t="s">
        <v>171</v>
      </c>
      <c r="AH1109" s="148"/>
      <c r="AI1109" s="148"/>
      <c r="AJ1109" s="148"/>
      <c r="AK1109" s="148"/>
      <c r="AL1109" s="148"/>
      <c r="AM1109" s="148"/>
      <c r="AN1109" s="148"/>
      <c r="AO1109" s="148"/>
      <c r="AP1109" s="148"/>
      <c r="AQ1109" s="148"/>
      <c r="AR1109" s="148"/>
      <c r="AS1109" s="148"/>
      <c r="AT1109" s="148"/>
      <c r="AU1109" s="148"/>
      <c r="AV1109" s="148"/>
      <c r="AW1109" s="148"/>
      <c r="AX1109" s="148"/>
      <c r="AY1109" s="148"/>
      <c r="AZ1109" s="148"/>
      <c r="BA1109" s="148"/>
      <c r="BB1109" s="148"/>
      <c r="BC1109" s="148"/>
      <c r="BD1109" s="148"/>
      <c r="BE1109" s="148"/>
      <c r="BF1109" s="148"/>
      <c r="BG1109" s="148"/>
      <c r="BH1109" s="148"/>
    </row>
    <row r="1110" spans="1:60" outlineLevel="1" x14ac:dyDescent="0.2">
      <c r="A1110" s="155"/>
      <c r="B1110" s="156"/>
      <c r="C1110" s="255" t="s">
        <v>993</v>
      </c>
      <c r="D1110" s="256"/>
      <c r="E1110" s="256"/>
      <c r="F1110" s="256"/>
      <c r="G1110" s="256"/>
      <c r="H1110" s="157"/>
      <c r="I1110" s="157"/>
      <c r="J1110" s="157"/>
      <c r="K1110" s="157"/>
      <c r="L1110" s="157"/>
      <c r="M1110" s="157"/>
      <c r="N1110" s="157"/>
      <c r="O1110" s="157"/>
      <c r="P1110" s="157"/>
      <c r="Q1110" s="157"/>
      <c r="R1110" s="157"/>
      <c r="S1110" s="157"/>
      <c r="T1110" s="157"/>
      <c r="U1110" s="157"/>
      <c r="V1110" s="157"/>
      <c r="W1110" s="157"/>
      <c r="X1110" s="157"/>
      <c r="Y1110" s="148"/>
      <c r="Z1110" s="148"/>
      <c r="AA1110" s="148"/>
      <c r="AB1110" s="148"/>
      <c r="AC1110" s="148"/>
      <c r="AD1110" s="148"/>
      <c r="AE1110" s="148"/>
      <c r="AF1110" s="148"/>
      <c r="AG1110" s="148" t="s">
        <v>192</v>
      </c>
      <c r="AH1110" s="148"/>
      <c r="AI1110" s="148"/>
      <c r="AJ1110" s="148"/>
      <c r="AK1110" s="148"/>
      <c r="AL1110" s="148"/>
      <c r="AM1110" s="148"/>
      <c r="AN1110" s="148"/>
      <c r="AO1110" s="148"/>
      <c r="AP1110" s="148"/>
      <c r="AQ1110" s="148"/>
      <c r="AR1110" s="148"/>
      <c r="AS1110" s="148"/>
      <c r="AT1110" s="148"/>
      <c r="AU1110" s="148"/>
      <c r="AV1110" s="148"/>
      <c r="AW1110" s="148"/>
      <c r="AX1110" s="148"/>
      <c r="AY1110" s="148"/>
      <c r="AZ1110" s="148"/>
      <c r="BA1110" s="148"/>
      <c r="BB1110" s="148"/>
      <c r="BC1110" s="148"/>
      <c r="BD1110" s="148"/>
      <c r="BE1110" s="148"/>
      <c r="BF1110" s="148"/>
      <c r="BG1110" s="148"/>
      <c r="BH1110" s="148"/>
    </row>
    <row r="1111" spans="1:60" outlineLevel="1" x14ac:dyDescent="0.2">
      <c r="A1111" s="155"/>
      <c r="B1111" s="156"/>
      <c r="C1111" s="189" t="s">
        <v>186</v>
      </c>
      <c r="D1111" s="158"/>
      <c r="E1111" s="159"/>
      <c r="F1111" s="157"/>
      <c r="G1111" s="157"/>
      <c r="H1111" s="157"/>
      <c r="I1111" s="157"/>
      <c r="J1111" s="157"/>
      <c r="K1111" s="157"/>
      <c r="L1111" s="157"/>
      <c r="M1111" s="157"/>
      <c r="N1111" s="157"/>
      <c r="O1111" s="157"/>
      <c r="P1111" s="157"/>
      <c r="Q1111" s="157"/>
      <c r="R1111" s="157"/>
      <c r="S1111" s="157"/>
      <c r="T1111" s="157"/>
      <c r="U1111" s="157"/>
      <c r="V1111" s="157"/>
      <c r="W1111" s="157"/>
      <c r="X1111" s="157"/>
      <c r="Y1111" s="148"/>
      <c r="Z1111" s="148"/>
      <c r="AA1111" s="148"/>
      <c r="AB1111" s="148"/>
      <c r="AC1111" s="148"/>
      <c r="AD1111" s="148"/>
      <c r="AE1111" s="148"/>
      <c r="AF1111" s="148"/>
      <c r="AG1111" s="148" t="s">
        <v>164</v>
      </c>
      <c r="AH1111" s="148">
        <v>0</v>
      </c>
      <c r="AI1111" s="148"/>
      <c r="AJ1111" s="148"/>
      <c r="AK1111" s="148"/>
      <c r="AL1111" s="148"/>
      <c r="AM1111" s="148"/>
      <c r="AN1111" s="148"/>
      <c r="AO1111" s="148"/>
      <c r="AP1111" s="148"/>
      <c r="AQ1111" s="148"/>
      <c r="AR1111" s="148"/>
      <c r="AS1111" s="148"/>
      <c r="AT1111" s="148"/>
      <c r="AU1111" s="148"/>
      <c r="AV1111" s="148"/>
      <c r="AW1111" s="148"/>
      <c r="AX1111" s="148"/>
      <c r="AY1111" s="148"/>
      <c r="AZ1111" s="148"/>
      <c r="BA1111" s="148"/>
      <c r="BB1111" s="148"/>
      <c r="BC1111" s="148"/>
      <c r="BD1111" s="148"/>
      <c r="BE1111" s="148"/>
      <c r="BF1111" s="148"/>
      <c r="BG1111" s="148"/>
      <c r="BH1111" s="148"/>
    </row>
    <row r="1112" spans="1:60" outlineLevel="1" x14ac:dyDescent="0.2">
      <c r="A1112" s="155"/>
      <c r="B1112" s="156"/>
      <c r="C1112" s="189" t="s">
        <v>729</v>
      </c>
      <c r="D1112" s="158"/>
      <c r="E1112" s="159"/>
      <c r="F1112" s="157"/>
      <c r="G1112" s="157"/>
      <c r="H1112" s="157"/>
      <c r="I1112" s="157"/>
      <c r="J1112" s="157"/>
      <c r="K1112" s="157"/>
      <c r="L1112" s="157"/>
      <c r="M1112" s="157"/>
      <c r="N1112" s="157"/>
      <c r="O1112" s="157"/>
      <c r="P1112" s="157"/>
      <c r="Q1112" s="157"/>
      <c r="R1112" s="157"/>
      <c r="S1112" s="157"/>
      <c r="T1112" s="157"/>
      <c r="U1112" s="157"/>
      <c r="V1112" s="157"/>
      <c r="W1112" s="157"/>
      <c r="X1112" s="157"/>
      <c r="Y1112" s="148"/>
      <c r="Z1112" s="148"/>
      <c r="AA1112" s="148"/>
      <c r="AB1112" s="148"/>
      <c r="AC1112" s="148"/>
      <c r="AD1112" s="148"/>
      <c r="AE1112" s="148"/>
      <c r="AF1112" s="148"/>
      <c r="AG1112" s="148" t="s">
        <v>164</v>
      </c>
      <c r="AH1112" s="148">
        <v>0</v>
      </c>
      <c r="AI1112" s="148"/>
      <c r="AJ1112" s="148"/>
      <c r="AK1112" s="148"/>
      <c r="AL1112" s="148"/>
      <c r="AM1112" s="148"/>
      <c r="AN1112" s="148"/>
      <c r="AO1112" s="148"/>
      <c r="AP1112" s="148"/>
      <c r="AQ1112" s="148"/>
      <c r="AR1112" s="148"/>
      <c r="AS1112" s="148"/>
      <c r="AT1112" s="148"/>
      <c r="AU1112" s="148"/>
      <c r="AV1112" s="148"/>
      <c r="AW1112" s="148"/>
      <c r="AX1112" s="148"/>
      <c r="AY1112" s="148"/>
      <c r="AZ1112" s="148"/>
      <c r="BA1112" s="148"/>
      <c r="BB1112" s="148"/>
      <c r="BC1112" s="148"/>
      <c r="BD1112" s="148"/>
      <c r="BE1112" s="148"/>
      <c r="BF1112" s="148"/>
      <c r="BG1112" s="148"/>
      <c r="BH1112" s="148"/>
    </row>
    <row r="1113" spans="1:60" outlineLevel="1" x14ac:dyDescent="0.2">
      <c r="A1113" s="155"/>
      <c r="B1113" s="156"/>
      <c r="C1113" s="189" t="s">
        <v>761</v>
      </c>
      <c r="D1113" s="158"/>
      <c r="E1113" s="159"/>
      <c r="F1113" s="157"/>
      <c r="G1113" s="157"/>
      <c r="H1113" s="157"/>
      <c r="I1113" s="157"/>
      <c r="J1113" s="157"/>
      <c r="K1113" s="157"/>
      <c r="L1113" s="157"/>
      <c r="M1113" s="157"/>
      <c r="N1113" s="157"/>
      <c r="O1113" s="157"/>
      <c r="P1113" s="157"/>
      <c r="Q1113" s="157"/>
      <c r="R1113" s="157"/>
      <c r="S1113" s="157"/>
      <c r="T1113" s="157"/>
      <c r="U1113" s="157"/>
      <c r="V1113" s="157"/>
      <c r="W1113" s="157"/>
      <c r="X1113" s="157"/>
      <c r="Y1113" s="148"/>
      <c r="Z1113" s="148"/>
      <c r="AA1113" s="148"/>
      <c r="AB1113" s="148"/>
      <c r="AC1113" s="148"/>
      <c r="AD1113" s="148"/>
      <c r="AE1113" s="148"/>
      <c r="AF1113" s="148"/>
      <c r="AG1113" s="148" t="s">
        <v>164</v>
      </c>
      <c r="AH1113" s="148">
        <v>0</v>
      </c>
      <c r="AI1113" s="148"/>
      <c r="AJ1113" s="148"/>
      <c r="AK1113" s="148"/>
      <c r="AL1113" s="148"/>
      <c r="AM1113" s="148"/>
      <c r="AN1113" s="148"/>
      <c r="AO1113" s="148"/>
      <c r="AP1113" s="148"/>
      <c r="AQ1113" s="148"/>
      <c r="AR1113" s="148"/>
      <c r="AS1113" s="148"/>
      <c r="AT1113" s="148"/>
      <c r="AU1113" s="148"/>
      <c r="AV1113" s="148"/>
      <c r="AW1113" s="148"/>
      <c r="AX1113" s="148"/>
      <c r="AY1113" s="148"/>
      <c r="AZ1113" s="148"/>
      <c r="BA1113" s="148"/>
      <c r="BB1113" s="148"/>
      <c r="BC1113" s="148"/>
      <c r="BD1113" s="148"/>
      <c r="BE1113" s="148"/>
      <c r="BF1113" s="148"/>
      <c r="BG1113" s="148"/>
      <c r="BH1113" s="148"/>
    </row>
    <row r="1114" spans="1:60" outlineLevel="1" x14ac:dyDescent="0.2">
      <c r="A1114" s="155"/>
      <c r="B1114" s="156"/>
      <c r="C1114" s="189" t="s">
        <v>731</v>
      </c>
      <c r="D1114" s="158"/>
      <c r="E1114" s="159">
        <v>25.1206</v>
      </c>
      <c r="F1114" s="157"/>
      <c r="G1114" s="157"/>
      <c r="H1114" s="157"/>
      <c r="I1114" s="157"/>
      <c r="J1114" s="157"/>
      <c r="K1114" s="157"/>
      <c r="L1114" s="157"/>
      <c r="M1114" s="157"/>
      <c r="N1114" s="157"/>
      <c r="O1114" s="157"/>
      <c r="P1114" s="157"/>
      <c r="Q1114" s="157"/>
      <c r="R1114" s="157"/>
      <c r="S1114" s="157"/>
      <c r="T1114" s="157"/>
      <c r="U1114" s="157"/>
      <c r="V1114" s="157"/>
      <c r="W1114" s="157"/>
      <c r="X1114" s="157"/>
      <c r="Y1114" s="148"/>
      <c r="Z1114" s="148"/>
      <c r="AA1114" s="148"/>
      <c r="AB1114" s="148"/>
      <c r="AC1114" s="148"/>
      <c r="AD1114" s="148"/>
      <c r="AE1114" s="148"/>
      <c r="AF1114" s="148"/>
      <c r="AG1114" s="148" t="s">
        <v>164</v>
      </c>
      <c r="AH1114" s="148">
        <v>0</v>
      </c>
      <c r="AI1114" s="148"/>
      <c r="AJ1114" s="148"/>
      <c r="AK1114" s="148"/>
      <c r="AL1114" s="148"/>
      <c r="AM1114" s="148"/>
      <c r="AN1114" s="148"/>
      <c r="AO1114" s="148"/>
      <c r="AP1114" s="148"/>
      <c r="AQ1114" s="148"/>
      <c r="AR1114" s="148"/>
      <c r="AS1114" s="148"/>
      <c r="AT1114" s="148"/>
      <c r="AU1114" s="148"/>
      <c r="AV1114" s="148"/>
      <c r="AW1114" s="148"/>
      <c r="AX1114" s="148"/>
      <c r="AY1114" s="148"/>
      <c r="AZ1114" s="148"/>
      <c r="BA1114" s="148"/>
      <c r="BB1114" s="148"/>
      <c r="BC1114" s="148"/>
      <c r="BD1114" s="148"/>
      <c r="BE1114" s="148"/>
      <c r="BF1114" s="148"/>
      <c r="BG1114" s="148"/>
      <c r="BH1114" s="148"/>
    </row>
    <row r="1115" spans="1:60" outlineLevel="1" x14ac:dyDescent="0.2">
      <c r="A1115" s="155"/>
      <c r="B1115" s="156"/>
      <c r="C1115" s="189" t="s">
        <v>732</v>
      </c>
      <c r="D1115" s="158"/>
      <c r="E1115" s="159">
        <v>-1.18</v>
      </c>
      <c r="F1115" s="157"/>
      <c r="G1115" s="157"/>
      <c r="H1115" s="157"/>
      <c r="I1115" s="157"/>
      <c r="J1115" s="157"/>
      <c r="K1115" s="157"/>
      <c r="L1115" s="157"/>
      <c r="M1115" s="157"/>
      <c r="N1115" s="157"/>
      <c r="O1115" s="157"/>
      <c r="P1115" s="157"/>
      <c r="Q1115" s="157"/>
      <c r="R1115" s="157"/>
      <c r="S1115" s="157"/>
      <c r="T1115" s="157"/>
      <c r="U1115" s="157"/>
      <c r="V1115" s="157"/>
      <c r="W1115" s="157"/>
      <c r="X1115" s="157"/>
      <c r="Y1115" s="148"/>
      <c r="Z1115" s="148"/>
      <c r="AA1115" s="148"/>
      <c r="AB1115" s="148"/>
      <c r="AC1115" s="148"/>
      <c r="AD1115" s="148"/>
      <c r="AE1115" s="148"/>
      <c r="AF1115" s="148"/>
      <c r="AG1115" s="148" t="s">
        <v>164</v>
      </c>
      <c r="AH1115" s="148">
        <v>0</v>
      </c>
      <c r="AI1115" s="148"/>
      <c r="AJ1115" s="148"/>
      <c r="AK1115" s="148"/>
      <c r="AL1115" s="148"/>
      <c r="AM1115" s="148"/>
      <c r="AN1115" s="148"/>
      <c r="AO1115" s="148"/>
      <c r="AP1115" s="148"/>
      <c r="AQ1115" s="148"/>
      <c r="AR1115" s="148"/>
      <c r="AS1115" s="148"/>
      <c r="AT1115" s="148"/>
      <c r="AU1115" s="148"/>
      <c r="AV1115" s="148"/>
      <c r="AW1115" s="148"/>
      <c r="AX1115" s="148"/>
      <c r="AY1115" s="148"/>
      <c r="AZ1115" s="148"/>
      <c r="BA1115" s="148"/>
      <c r="BB1115" s="148"/>
      <c r="BC1115" s="148"/>
      <c r="BD1115" s="148"/>
      <c r="BE1115" s="148"/>
      <c r="BF1115" s="148"/>
      <c r="BG1115" s="148"/>
      <c r="BH1115" s="148"/>
    </row>
    <row r="1116" spans="1:60" ht="22.5" outlineLevel="1" x14ac:dyDescent="0.2">
      <c r="A1116" s="171">
        <v>135</v>
      </c>
      <c r="B1116" s="172" t="s">
        <v>994</v>
      </c>
      <c r="C1116" s="188" t="s">
        <v>995</v>
      </c>
      <c r="D1116" s="173" t="s">
        <v>158</v>
      </c>
      <c r="E1116" s="174">
        <v>29.296959999999999</v>
      </c>
      <c r="F1116" s="175"/>
      <c r="G1116" s="176">
        <f>ROUND(E1116*F1116,2)</f>
        <v>0</v>
      </c>
      <c r="H1116" s="175"/>
      <c r="I1116" s="176">
        <f>ROUND(E1116*H1116,2)</f>
        <v>0</v>
      </c>
      <c r="J1116" s="175"/>
      <c r="K1116" s="176">
        <f>ROUND(E1116*J1116,2)</f>
        <v>0</v>
      </c>
      <c r="L1116" s="176">
        <v>21</v>
      </c>
      <c r="M1116" s="176">
        <f>G1116*(1+L1116/100)</f>
        <v>0</v>
      </c>
      <c r="N1116" s="176">
        <v>1.75E-3</v>
      </c>
      <c r="O1116" s="176">
        <f>ROUND(E1116*N1116,2)</f>
        <v>0.05</v>
      </c>
      <c r="P1116" s="176">
        <v>0</v>
      </c>
      <c r="Q1116" s="176">
        <f>ROUND(E1116*P1116,2)</f>
        <v>0</v>
      </c>
      <c r="R1116" s="176" t="s">
        <v>340</v>
      </c>
      <c r="S1116" s="176" t="s">
        <v>160</v>
      </c>
      <c r="T1116" s="177" t="s">
        <v>160</v>
      </c>
      <c r="U1116" s="157">
        <v>0</v>
      </c>
      <c r="V1116" s="157">
        <f>ROUND(E1116*U1116,2)</f>
        <v>0</v>
      </c>
      <c r="W1116" s="157"/>
      <c r="X1116" s="157" t="s">
        <v>341</v>
      </c>
      <c r="Y1116" s="148"/>
      <c r="Z1116" s="148"/>
      <c r="AA1116" s="148"/>
      <c r="AB1116" s="148"/>
      <c r="AC1116" s="148"/>
      <c r="AD1116" s="148"/>
      <c r="AE1116" s="148"/>
      <c r="AF1116" s="148"/>
      <c r="AG1116" s="148" t="s">
        <v>342</v>
      </c>
      <c r="AH1116" s="148"/>
      <c r="AI1116" s="148"/>
      <c r="AJ1116" s="148"/>
      <c r="AK1116" s="148"/>
      <c r="AL1116" s="148"/>
      <c r="AM1116" s="148"/>
      <c r="AN1116" s="148"/>
      <c r="AO1116" s="148"/>
      <c r="AP1116" s="148"/>
      <c r="AQ1116" s="148"/>
      <c r="AR1116" s="148"/>
      <c r="AS1116" s="148"/>
      <c r="AT1116" s="148"/>
      <c r="AU1116" s="148"/>
      <c r="AV1116" s="148"/>
      <c r="AW1116" s="148"/>
      <c r="AX1116" s="148"/>
      <c r="AY1116" s="148"/>
      <c r="AZ1116" s="148"/>
      <c r="BA1116" s="148"/>
      <c r="BB1116" s="148"/>
      <c r="BC1116" s="148"/>
      <c r="BD1116" s="148"/>
      <c r="BE1116" s="148"/>
      <c r="BF1116" s="148"/>
      <c r="BG1116" s="148"/>
      <c r="BH1116" s="148"/>
    </row>
    <row r="1117" spans="1:60" outlineLevel="1" x14ac:dyDescent="0.2">
      <c r="A1117" s="155"/>
      <c r="B1117" s="156"/>
      <c r="C1117" s="189" t="s">
        <v>186</v>
      </c>
      <c r="D1117" s="158"/>
      <c r="E1117" s="159"/>
      <c r="F1117" s="157"/>
      <c r="G1117" s="157"/>
      <c r="H1117" s="157"/>
      <c r="I1117" s="157"/>
      <c r="J1117" s="157"/>
      <c r="K1117" s="157"/>
      <c r="L1117" s="157"/>
      <c r="M1117" s="157"/>
      <c r="N1117" s="157"/>
      <c r="O1117" s="157"/>
      <c r="P1117" s="157"/>
      <c r="Q1117" s="157"/>
      <c r="R1117" s="157"/>
      <c r="S1117" s="157"/>
      <c r="T1117" s="157"/>
      <c r="U1117" s="157"/>
      <c r="V1117" s="157"/>
      <c r="W1117" s="157"/>
      <c r="X1117" s="157"/>
      <c r="Y1117" s="148"/>
      <c r="Z1117" s="148"/>
      <c r="AA1117" s="148"/>
      <c r="AB1117" s="148"/>
      <c r="AC1117" s="148"/>
      <c r="AD1117" s="148"/>
      <c r="AE1117" s="148"/>
      <c r="AF1117" s="148"/>
      <c r="AG1117" s="148" t="s">
        <v>164</v>
      </c>
      <c r="AH1117" s="148">
        <v>0</v>
      </c>
      <c r="AI1117" s="148"/>
      <c r="AJ1117" s="148"/>
      <c r="AK1117" s="148"/>
      <c r="AL1117" s="148"/>
      <c r="AM1117" s="148"/>
      <c r="AN1117" s="148"/>
      <c r="AO1117" s="148"/>
      <c r="AP1117" s="148"/>
      <c r="AQ1117" s="148"/>
      <c r="AR1117" s="148"/>
      <c r="AS1117" s="148"/>
      <c r="AT1117" s="148"/>
      <c r="AU1117" s="148"/>
      <c r="AV1117" s="148"/>
      <c r="AW1117" s="148"/>
      <c r="AX1117" s="148"/>
      <c r="AY1117" s="148"/>
      <c r="AZ1117" s="148"/>
      <c r="BA1117" s="148"/>
      <c r="BB1117" s="148"/>
      <c r="BC1117" s="148"/>
      <c r="BD1117" s="148"/>
      <c r="BE1117" s="148"/>
      <c r="BF1117" s="148"/>
      <c r="BG1117" s="148"/>
      <c r="BH1117" s="148"/>
    </row>
    <row r="1118" spans="1:60" outlineLevel="1" x14ac:dyDescent="0.2">
      <c r="A1118" s="155"/>
      <c r="B1118" s="156"/>
      <c r="C1118" s="189" t="s">
        <v>729</v>
      </c>
      <c r="D1118" s="158"/>
      <c r="E1118" s="159"/>
      <c r="F1118" s="157"/>
      <c r="G1118" s="157"/>
      <c r="H1118" s="157"/>
      <c r="I1118" s="157"/>
      <c r="J1118" s="157"/>
      <c r="K1118" s="157"/>
      <c r="L1118" s="157"/>
      <c r="M1118" s="157"/>
      <c r="N1118" s="157"/>
      <c r="O1118" s="157"/>
      <c r="P1118" s="157"/>
      <c r="Q1118" s="157"/>
      <c r="R1118" s="157"/>
      <c r="S1118" s="157"/>
      <c r="T1118" s="157"/>
      <c r="U1118" s="157"/>
      <c r="V1118" s="157"/>
      <c r="W1118" s="157"/>
      <c r="X1118" s="157"/>
      <c r="Y1118" s="148"/>
      <c r="Z1118" s="148"/>
      <c r="AA1118" s="148"/>
      <c r="AB1118" s="148"/>
      <c r="AC1118" s="148"/>
      <c r="AD1118" s="148"/>
      <c r="AE1118" s="148"/>
      <c r="AF1118" s="148"/>
      <c r="AG1118" s="148" t="s">
        <v>164</v>
      </c>
      <c r="AH1118" s="148">
        <v>0</v>
      </c>
      <c r="AI1118" s="148"/>
      <c r="AJ1118" s="148"/>
      <c r="AK1118" s="148"/>
      <c r="AL1118" s="148"/>
      <c r="AM1118" s="148"/>
      <c r="AN1118" s="148"/>
      <c r="AO1118" s="148"/>
      <c r="AP1118" s="148"/>
      <c r="AQ1118" s="148"/>
      <c r="AR1118" s="148"/>
      <c r="AS1118" s="148"/>
      <c r="AT1118" s="148"/>
      <c r="AU1118" s="148"/>
      <c r="AV1118" s="148"/>
      <c r="AW1118" s="148"/>
      <c r="AX1118" s="148"/>
      <c r="AY1118" s="148"/>
      <c r="AZ1118" s="148"/>
      <c r="BA1118" s="148"/>
      <c r="BB1118" s="148"/>
      <c r="BC1118" s="148"/>
      <c r="BD1118" s="148"/>
      <c r="BE1118" s="148"/>
      <c r="BF1118" s="148"/>
      <c r="BG1118" s="148"/>
      <c r="BH1118" s="148"/>
    </row>
    <row r="1119" spans="1:60" outlineLevel="1" x14ac:dyDescent="0.2">
      <c r="A1119" s="155"/>
      <c r="B1119" s="156"/>
      <c r="C1119" s="189" t="s">
        <v>761</v>
      </c>
      <c r="D1119" s="158"/>
      <c r="E1119" s="159"/>
      <c r="F1119" s="157"/>
      <c r="G1119" s="157"/>
      <c r="H1119" s="157"/>
      <c r="I1119" s="157"/>
      <c r="J1119" s="157"/>
      <c r="K1119" s="157"/>
      <c r="L1119" s="157"/>
      <c r="M1119" s="157"/>
      <c r="N1119" s="157"/>
      <c r="O1119" s="157"/>
      <c r="P1119" s="157"/>
      <c r="Q1119" s="157"/>
      <c r="R1119" s="157"/>
      <c r="S1119" s="157"/>
      <c r="T1119" s="157"/>
      <c r="U1119" s="157"/>
      <c r="V1119" s="157"/>
      <c r="W1119" s="157"/>
      <c r="X1119" s="157"/>
      <c r="Y1119" s="148"/>
      <c r="Z1119" s="148"/>
      <c r="AA1119" s="148"/>
      <c r="AB1119" s="148"/>
      <c r="AC1119" s="148"/>
      <c r="AD1119" s="148"/>
      <c r="AE1119" s="148"/>
      <c r="AF1119" s="148"/>
      <c r="AG1119" s="148" t="s">
        <v>164</v>
      </c>
      <c r="AH1119" s="148">
        <v>0</v>
      </c>
      <c r="AI1119" s="148"/>
      <c r="AJ1119" s="148"/>
      <c r="AK1119" s="148"/>
      <c r="AL1119" s="148"/>
      <c r="AM1119" s="148"/>
      <c r="AN1119" s="148"/>
      <c r="AO1119" s="148"/>
      <c r="AP1119" s="148"/>
      <c r="AQ1119" s="148"/>
      <c r="AR1119" s="148"/>
      <c r="AS1119" s="148"/>
      <c r="AT1119" s="148"/>
      <c r="AU1119" s="148"/>
      <c r="AV1119" s="148"/>
      <c r="AW1119" s="148"/>
      <c r="AX1119" s="148"/>
      <c r="AY1119" s="148"/>
      <c r="AZ1119" s="148"/>
      <c r="BA1119" s="148"/>
      <c r="BB1119" s="148"/>
      <c r="BC1119" s="148"/>
      <c r="BD1119" s="148"/>
      <c r="BE1119" s="148"/>
      <c r="BF1119" s="148"/>
      <c r="BG1119" s="148"/>
      <c r="BH1119" s="148"/>
    </row>
    <row r="1120" spans="1:60" outlineLevel="1" x14ac:dyDescent="0.2">
      <c r="A1120" s="155"/>
      <c r="B1120" s="156"/>
      <c r="C1120" s="189" t="s">
        <v>996</v>
      </c>
      <c r="D1120" s="158"/>
      <c r="E1120" s="159">
        <v>2.6930000000000001</v>
      </c>
      <c r="F1120" s="157"/>
      <c r="G1120" s="157"/>
      <c r="H1120" s="157"/>
      <c r="I1120" s="157"/>
      <c r="J1120" s="157"/>
      <c r="K1120" s="157"/>
      <c r="L1120" s="157"/>
      <c r="M1120" s="157"/>
      <c r="N1120" s="157"/>
      <c r="O1120" s="157"/>
      <c r="P1120" s="157"/>
      <c r="Q1120" s="157"/>
      <c r="R1120" s="157"/>
      <c r="S1120" s="157"/>
      <c r="T1120" s="157"/>
      <c r="U1120" s="157"/>
      <c r="V1120" s="157"/>
      <c r="W1120" s="157"/>
      <c r="X1120" s="157"/>
      <c r="Y1120" s="148"/>
      <c r="Z1120" s="148"/>
      <c r="AA1120" s="148"/>
      <c r="AB1120" s="148"/>
      <c r="AC1120" s="148"/>
      <c r="AD1120" s="148"/>
      <c r="AE1120" s="148"/>
      <c r="AF1120" s="148"/>
      <c r="AG1120" s="148" t="s">
        <v>164</v>
      </c>
      <c r="AH1120" s="148">
        <v>5</v>
      </c>
      <c r="AI1120" s="148"/>
      <c r="AJ1120" s="148"/>
      <c r="AK1120" s="148"/>
      <c r="AL1120" s="148"/>
      <c r="AM1120" s="148"/>
      <c r="AN1120" s="148"/>
      <c r="AO1120" s="148"/>
      <c r="AP1120" s="148"/>
      <c r="AQ1120" s="148"/>
      <c r="AR1120" s="148"/>
      <c r="AS1120" s="148"/>
      <c r="AT1120" s="148"/>
      <c r="AU1120" s="148"/>
      <c r="AV1120" s="148"/>
      <c r="AW1120" s="148"/>
      <c r="AX1120" s="148"/>
      <c r="AY1120" s="148"/>
      <c r="AZ1120" s="148"/>
      <c r="BA1120" s="148"/>
      <c r="BB1120" s="148"/>
      <c r="BC1120" s="148"/>
      <c r="BD1120" s="148"/>
      <c r="BE1120" s="148"/>
      <c r="BF1120" s="148"/>
      <c r="BG1120" s="148"/>
      <c r="BH1120" s="148"/>
    </row>
    <row r="1121" spans="1:60" outlineLevel="1" x14ac:dyDescent="0.2">
      <c r="A1121" s="155"/>
      <c r="B1121" s="156"/>
      <c r="C1121" s="189" t="s">
        <v>997</v>
      </c>
      <c r="D1121" s="158"/>
      <c r="E1121" s="159">
        <v>23.9406</v>
      </c>
      <c r="F1121" s="157"/>
      <c r="G1121" s="157"/>
      <c r="H1121" s="157"/>
      <c r="I1121" s="157"/>
      <c r="J1121" s="157"/>
      <c r="K1121" s="157"/>
      <c r="L1121" s="157"/>
      <c r="M1121" s="157"/>
      <c r="N1121" s="157"/>
      <c r="O1121" s="157"/>
      <c r="P1121" s="157"/>
      <c r="Q1121" s="157"/>
      <c r="R1121" s="157"/>
      <c r="S1121" s="157"/>
      <c r="T1121" s="157"/>
      <c r="U1121" s="157"/>
      <c r="V1121" s="157"/>
      <c r="W1121" s="157"/>
      <c r="X1121" s="157"/>
      <c r="Y1121" s="148"/>
      <c r="Z1121" s="148"/>
      <c r="AA1121" s="148"/>
      <c r="AB1121" s="148"/>
      <c r="AC1121" s="148"/>
      <c r="AD1121" s="148"/>
      <c r="AE1121" s="148"/>
      <c r="AF1121" s="148"/>
      <c r="AG1121" s="148" t="s">
        <v>164</v>
      </c>
      <c r="AH1121" s="148">
        <v>5</v>
      </c>
      <c r="AI1121" s="148"/>
      <c r="AJ1121" s="148"/>
      <c r="AK1121" s="148"/>
      <c r="AL1121" s="148"/>
      <c r="AM1121" s="148"/>
      <c r="AN1121" s="148"/>
      <c r="AO1121" s="148"/>
      <c r="AP1121" s="148"/>
      <c r="AQ1121" s="148"/>
      <c r="AR1121" s="148"/>
      <c r="AS1121" s="148"/>
      <c r="AT1121" s="148"/>
      <c r="AU1121" s="148"/>
      <c r="AV1121" s="148"/>
      <c r="AW1121" s="148"/>
      <c r="AX1121" s="148"/>
      <c r="AY1121" s="148"/>
      <c r="AZ1121" s="148"/>
      <c r="BA1121" s="148"/>
      <c r="BB1121" s="148"/>
      <c r="BC1121" s="148"/>
      <c r="BD1121" s="148"/>
      <c r="BE1121" s="148"/>
      <c r="BF1121" s="148"/>
      <c r="BG1121" s="148"/>
      <c r="BH1121" s="148"/>
    </row>
    <row r="1122" spans="1:60" outlineLevel="1" x14ac:dyDescent="0.2">
      <c r="A1122" s="155"/>
      <c r="B1122" s="156"/>
      <c r="C1122" s="192" t="s">
        <v>736</v>
      </c>
      <c r="D1122" s="162"/>
      <c r="E1122" s="163">
        <v>2.6633599999999999</v>
      </c>
      <c r="F1122" s="157"/>
      <c r="G1122" s="157"/>
      <c r="H1122" s="157"/>
      <c r="I1122" s="157"/>
      <c r="J1122" s="157"/>
      <c r="K1122" s="157"/>
      <c r="L1122" s="157"/>
      <c r="M1122" s="157"/>
      <c r="N1122" s="157"/>
      <c r="O1122" s="157"/>
      <c r="P1122" s="157"/>
      <c r="Q1122" s="157"/>
      <c r="R1122" s="157"/>
      <c r="S1122" s="157"/>
      <c r="T1122" s="157"/>
      <c r="U1122" s="157"/>
      <c r="V1122" s="157"/>
      <c r="W1122" s="157"/>
      <c r="X1122" s="157"/>
      <c r="Y1122" s="148"/>
      <c r="Z1122" s="148"/>
      <c r="AA1122" s="148"/>
      <c r="AB1122" s="148"/>
      <c r="AC1122" s="148"/>
      <c r="AD1122" s="148"/>
      <c r="AE1122" s="148"/>
      <c r="AF1122" s="148"/>
      <c r="AG1122" s="148" t="s">
        <v>164</v>
      </c>
      <c r="AH1122" s="148">
        <v>4</v>
      </c>
      <c r="AI1122" s="148"/>
      <c r="AJ1122" s="148"/>
      <c r="AK1122" s="148"/>
      <c r="AL1122" s="148"/>
      <c r="AM1122" s="148"/>
      <c r="AN1122" s="148"/>
      <c r="AO1122" s="148"/>
      <c r="AP1122" s="148"/>
      <c r="AQ1122" s="148"/>
      <c r="AR1122" s="148"/>
      <c r="AS1122" s="148"/>
      <c r="AT1122" s="148"/>
      <c r="AU1122" s="148"/>
      <c r="AV1122" s="148"/>
      <c r="AW1122" s="148"/>
      <c r="AX1122" s="148"/>
      <c r="AY1122" s="148"/>
      <c r="AZ1122" s="148"/>
      <c r="BA1122" s="148"/>
      <c r="BB1122" s="148"/>
      <c r="BC1122" s="148"/>
      <c r="BD1122" s="148"/>
      <c r="BE1122" s="148"/>
      <c r="BF1122" s="148"/>
      <c r="BG1122" s="148"/>
      <c r="BH1122" s="148"/>
    </row>
    <row r="1123" spans="1:60" outlineLevel="1" x14ac:dyDescent="0.2">
      <c r="A1123" s="171">
        <v>136</v>
      </c>
      <c r="B1123" s="172" t="s">
        <v>998</v>
      </c>
      <c r="C1123" s="188" t="s">
        <v>999</v>
      </c>
      <c r="D1123" s="173" t="s">
        <v>226</v>
      </c>
      <c r="E1123" s="174">
        <v>6.3719999999999999E-2</v>
      </c>
      <c r="F1123" s="175"/>
      <c r="G1123" s="176">
        <f>ROUND(E1123*F1123,2)</f>
        <v>0</v>
      </c>
      <c r="H1123" s="175"/>
      <c r="I1123" s="176">
        <f>ROUND(E1123*H1123,2)</f>
        <v>0</v>
      </c>
      <c r="J1123" s="175"/>
      <c r="K1123" s="176">
        <f>ROUND(E1123*J1123,2)</f>
        <v>0</v>
      </c>
      <c r="L1123" s="176">
        <v>21</v>
      </c>
      <c r="M1123" s="176">
        <f>G1123*(1+L1123/100)</f>
        <v>0</v>
      </c>
      <c r="N1123" s="176">
        <v>0</v>
      </c>
      <c r="O1123" s="176">
        <f>ROUND(E1123*N1123,2)</f>
        <v>0</v>
      </c>
      <c r="P1123" s="176">
        <v>0</v>
      </c>
      <c r="Q1123" s="176">
        <f>ROUND(E1123*P1123,2)</f>
        <v>0</v>
      </c>
      <c r="R1123" s="176" t="s">
        <v>986</v>
      </c>
      <c r="S1123" s="176" t="s">
        <v>160</v>
      </c>
      <c r="T1123" s="177" t="s">
        <v>160</v>
      </c>
      <c r="U1123" s="157">
        <v>1.1020000000000001</v>
      </c>
      <c r="V1123" s="157">
        <f>ROUND(E1123*U1123,2)</f>
        <v>7.0000000000000007E-2</v>
      </c>
      <c r="W1123" s="157"/>
      <c r="X1123" s="157" t="s">
        <v>679</v>
      </c>
      <c r="Y1123" s="148"/>
      <c r="Z1123" s="148"/>
      <c r="AA1123" s="148"/>
      <c r="AB1123" s="148"/>
      <c r="AC1123" s="148"/>
      <c r="AD1123" s="148"/>
      <c r="AE1123" s="148"/>
      <c r="AF1123" s="148"/>
      <c r="AG1123" s="148" t="s">
        <v>680</v>
      </c>
      <c r="AH1123" s="148"/>
      <c r="AI1123" s="148"/>
      <c r="AJ1123" s="148"/>
      <c r="AK1123" s="148"/>
      <c r="AL1123" s="148"/>
      <c r="AM1123" s="148"/>
      <c r="AN1123" s="148"/>
      <c r="AO1123" s="148"/>
      <c r="AP1123" s="148"/>
      <c r="AQ1123" s="148"/>
      <c r="AR1123" s="148"/>
      <c r="AS1123" s="148"/>
      <c r="AT1123" s="148"/>
      <c r="AU1123" s="148"/>
      <c r="AV1123" s="148"/>
      <c r="AW1123" s="148"/>
      <c r="AX1123" s="148"/>
      <c r="AY1123" s="148"/>
      <c r="AZ1123" s="148"/>
      <c r="BA1123" s="148"/>
      <c r="BB1123" s="148"/>
      <c r="BC1123" s="148"/>
      <c r="BD1123" s="148"/>
      <c r="BE1123" s="148"/>
      <c r="BF1123" s="148"/>
      <c r="BG1123" s="148"/>
      <c r="BH1123" s="148"/>
    </row>
    <row r="1124" spans="1:60" outlineLevel="1" x14ac:dyDescent="0.2">
      <c r="A1124" s="155"/>
      <c r="B1124" s="156"/>
      <c r="C1124" s="255" t="s">
        <v>1000</v>
      </c>
      <c r="D1124" s="256"/>
      <c r="E1124" s="256"/>
      <c r="F1124" s="256"/>
      <c r="G1124" s="256"/>
      <c r="H1124" s="157"/>
      <c r="I1124" s="157"/>
      <c r="J1124" s="157"/>
      <c r="K1124" s="157"/>
      <c r="L1124" s="157"/>
      <c r="M1124" s="157"/>
      <c r="N1124" s="157"/>
      <c r="O1124" s="157"/>
      <c r="P1124" s="157"/>
      <c r="Q1124" s="157"/>
      <c r="R1124" s="157"/>
      <c r="S1124" s="157"/>
      <c r="T1124" s="157"/>
      <c r="U1124" s="157"/>
      <c r="V1124" s="157"/>
      <c r="W1124" s="157"/>
      <c r="X1124" s="157"/>
      <c r="Y1124" s="148"/>
      <c r="Z1124" s="148"/>
      <c r="AA1124" s="148"/>
      <c r="AB1124" s="148"/>
      <c r="AC1124" s="148"/>
      <c r="AD1124" s="148"/>
      <c r="AE1124" s="148"/>
      <c r="AF1124" s="148"/>
      <c r="AG1124" s="148" t="s">
        <v>192</v>
      </c>
      <c r="AH1124" s="148"/>
      <c r="AI1124" s="148"/>
      <c r="AJ1124" s="148"/>
      <c r="AK1124" s="148"/>
      <c r="AL1124" s="148"/>
      <c r="AM1124" s="148"/>
      <c r="AN1124" s="148"/>
      <c r="AO1124" s="148"/>
      <c r="AP1124" s="148"/>
      <c r="AQ1124" s="148"/>
      <c r="AR1124" s="148"/>
      <c r="AS1124" s="148"/>
      <c r="AT1124" s="148"/>
      <c r="AU1124" s="148"/>
      <c r="AV1124" s="148"/>
      <c r="AW1124" s="148"/>
      <c r="AX1124" s="148"/>
      <c r="AY1124" s="148"/>
      <c r="AZ1124" s="148"/>
      <c r="BA1124" s="148"/>
      <c r="BB1124" s="148"/>
      <c r="BC1124" s="148"/>
      <c r="BD1124" s="148"/>
      <c r="BE1124" s="148"/>
      <c r="BF1124" s="148"/>
      <c r="BG1124" s="148"/>
      <c r="BH1124" s="148"/>
    </row>
    <row r="1125" spans="1:60" x14ac:dyDescent="0.2">
      <c r="A1125" s="165" t="s">
        <v>154</v>
      </c>
      <c r="B1125" s="166" t="s">
        <v>115</v>
      </c>
      <c r="C1125" s="187" t="s">
        <v>116</v>
      </c>
      <c r="D1125" s="167"/>
      <c r="E1125" s="168"/>
      <c r="F1125" s="169"/>
      <c r="G1125" s="169">
        <f>SUMIF(AG1126:AG1191,"&lt;&gt;NOR",G1126:G1191)</f>
        <v>0</v>
      </c>
      <c r="H1125" s="169"/>
      <c r="I1125" s="169">
        <f>SUM(I1126:I1191)</f>
        <v>0</v>
      </c>
      <c r="J1125" s="169"/>
      <c r="K1125" s="169">
        <f>SUM(K1126:K1191)</f>
        <v>0</v>
      </c>
      <c r="L1125" s="169"/>
      <c r="M1125" s="169">
        <f>SUM(M1126:M1191)</f>
        <v>0</v>
      </c>
      <c r="N1125" s="169"/>
      <c r="O1125" s="169">
        <f>SUM(O1126:O1191)</f>
        <v>0.15000000000000002</v>
      </c>
      <c r="P1125" s="169"/>
      <c r="Q1125" s="169">
        <f>SUM(Q1126:Q1191)</f>
        <v>0</v>
      </c>
      <c r="R1125" s="169"/>
      <c r="S1125" s="169"/>
      <c r="T1125" s="170"/>
      <c r="U1125" s="164"/>
      <c r="V1125" s="164">
        <f>SUM(V1126:V1191)</f>
        <v>178.24</v>
      </c>
      <c r="W1125" s="164"/>
      <c r="X1125" s="164"/>
      <c r="AG1125" t="s">
        <v>155</v>
      </c>
    </row>
    <row r="1126" spans="1:60" outlineLevel="1" x14ac:dyDescent="0.2">
      <c r="A1126" s="171">
        <v>137</v>
      </c>
      <c r="B1126" s="172" t="s">
        <v>1001</v>
      </c>
      <c r="C1126" s="188" t="s">
        <v>1002</v>
      </c>
      <c r="D1126" s="173" t="s">
        <v>158</v>
      </c>
      <c r="E1126" s="174">
        <v>321.83</v>
      </c>
      <c r="F1126" s="175"/>
      <c r="G1126" s="176">
        <f>ROUND(E1126*F1126,2)</f>
        <v>0</v>
      </c>
      <c r="H1126" s="175"/>
      <c r="I1126" s="176">
        <f>ROUND(E1126*H1126,2)</f>
        <v>0</v>
      </c>
      <c r="J1126" s="175"/>
      <c r="K1126" s="176">
        <f>ROUND(E1126*J1126,2)</f>
        <v>0</v>
      </c>
      <c r="L1126" s="176">
        <v>21</v>
      </c>
      <c r="M1126" s="176">
        <f>G1126*(1+L1126/100)</f>
        <v>0</v>
      </c>
      <c r="N1126" s="176">
        <v>1.0000000000000001E-5</v>
      </c>
      <c r="O1126" s="176">
        <f>ROUND(E1126*N1126,2)</f>
        <v>0</v>
      </c>
      <c r="P1126" s="176">
        <v>0</v>
      </c>
      <c r="Q1126" s="176">
        <f>ROUND(E1126*P1126,2)</f>
        <v>0</v>
      </c>
      <c r="R1126" s="176" t="s">
        <v>1003</v>
      </c>
      <c r="S1126" s="176" t="s">
        <v>160</v>
      </c>
      <c r="T1126" s="177" t="s">
        <v>160</v>
      </c>
      <c r="U1126" s="157">
        <v>7.0000000000000007E-2</v>
      </c>
      <c r="V1126" s="157">
        <f>ROUND(E1126*U1126,2)</f>
        <v>22.53</v>
      </c>
      <c r="W1126" s="157"/>
      <c r="X1126" s="157" t="s">
        <v>170</v>
      </c>
      <c r="Y1126" s="148"/>
      <c r="Z1126" s="148"/>
      <c r="AA1126" s="148"/>
      <c r="AB1126" s="148"/>
      <c r="AC1126" s="148"/>
      <c r="AD1126" s="148"/>
      <c r="AE1126" s="148"/>
      <c r="AF1126" s="148"/>
      <c r="AG1126" s="148" t="s">
        <v>171</v>
      </c>
      <c r="AH1126" s="148"/>
      <c r="AI1126" s="148"/>
      <c r="AJ1126" s="148"/>
      <c r="AK1126" s="148"/>
      <c r="AL1126" s="148"/>
      <c r="AM1126" s="148"/>
      <c r="AN1126" s="148"/>
      <c r="AO1126" s="148"/>
      <c r="AP1126" s="148"/>
      <c r="AQ1126" s="148"/>
      <c r="AR1126" s="148"/>
      <c r="AS1126" s="148"/>
      <c r="AT1126" s="148"/>
      <c r="AU1126" s="148"/>
      <c r="AV1126" s="148"/>
      <c r="AW1126" s="148"/>
      <c r="AX1126" s="148"/>
      <c r="AY1126" s="148"/>
      <c r="AZ1126" s="148"/>
      <c r="BA1126" s="148"/>
      <c r="BB1126" s="148"/>
      <c r="BC1126" s="148"/>
      <c r="BD1126" s="148"/>
      <c r="BE1126" s="148"/>
      <c r="BF1126" s="148"/>
      <c r="BG1126" s="148"/>
      <c r="BH1126" s="148"/>
    </row>
    <row r="1127" spans="1:60" outlineLevel="1" x14ac:dyDescent="0.2">
      <c r="A1127" s="155"/>
      <c r="B1127" s="156"/>
      <c r="C1127" s="189" t="s">
        <v>1004</v>
      </c>
      <c r="D1127" s="158"/>
      <c r="E1127" s="159">
        <v>321.83</v>
      </c>
      <c r="F1127" s="157"/>
      <c r="G1127" s="157"/>
      <c r="H1127" s="157"/>
      <c r="I1127" s="157"/>
      <c r="J1127" s="157"/>
      <c r="K1127" s="157"/>
      <c r="L1127" s="157"/>
      <c r="M1127" s="157"/>
      <c r="N1127" s="157"/>
      <c r="O1127" s="157"/>
      <c r="P1127" s="157"/>
      <c r="Q1127" s="157"/>
      <c r="R1127" s="157"/>
      <c r="S1127" s="157"/>
      <c r="T1127" s="157"/>
      <c r="U1127" s="157"/>
      <c r="V1127" s="157"/>
      <c r="W1127" s="157"/>
      <c r="X1127" s="157"/>
      <c r="Y1127" s="148"/>
      <c r="Z1127" s="148"/>
      <c r="AA1127" s="148"/>
      <c r="AB1127" s="148"/>
      <c r="AC1127" s="148"/>
      <c r="AD1127" s="148"/>
      <c r="AE1127" s="148"/>
      <c r="AF1127" s="148"/>
      <c r="AG1127" s="148" t="s">
        <v>164</v>
      </c>
      <c r="AH1127" s="148">
        <v>5</v>
      </c>
      <c r="AI1127" s="148"/>
      <c r="AJ1127" s="148"/>
      <c r="AK1127" s="148"/>
      <c r="AL1127" s="148"/>
      <c r="AM1127" s="148"/>
      <c r="AN1127" s="148"/>
      <c r="AO1127" s="148"/>
      <c r="AP1127" s="148"/>
      <c r="AQ1127" s="148"/>
      <c r="AR1127" s="148"/>
      <c r="AS1127" s="148"/>
      <c r="AT1127" s="148"/>
      <c r="AU1127" s="148"/>
      <c r="AV1127" s="148"/>
      <c r="AW1127" s="148"/>
      <c r="AX1127" s="148"/>
      <c r="AY1127" s="148"/>
      <c r="AZ1127" s="148"/>
      <c r="BA1127" s="148"/>
      <c r="BB1127" s="148"/>
      <c r="BC1127" s="148"/>
      <c r="BD1127" s="148"/>
      <c r="BE1127" s="148"/>
      <c r="BF1127" s="148"/>
      <c r="BG1127" s="148"/>
      <c r="BH1127" s="148"/>
    </row>
    <row r="1128" spans="1:60" outlineLevel="1" x14ac:dyDescent="0.2">
      <c r="A1128" s="171">
        <v>138</v>
      </c>
      <c r="B1128" s="172" t="s">
        <v>1005</v>
      </c>
      <c r="C1128" s="188" t="s">
        <v>1006</v>
      </c>
      <c r="D1128" s="173" t="s">
        <v>158</v>
      </c>
      <c r="E1128" s="174">
        <v>321.83</v>
      </c>
      <c r="F1128" s="175"/>
      <c r="G1128" s="176">
        <f>ROUND(E1128*F1128,2)</f>
        <v>0</v>
      </c>
      <c r="H1128" s="175"/>
      <c r="I1128" s="176">
        <f>ROUND(E1128*H1128,2)</f>
        <v>0</v>
      </c>
      <c r="J1128" s="175"/>
      <c r="K1128" s="176">
        <f>ROUND(E1128*J1128,2)</f>
        <v>0</v>
      </c>
      <c r="L1128" s="176">
        <v>21</v>
      </c>
      <c r="M1128" s="176">
        <f>G1128*(1+L1128/100)</f>
        <v>0</v>
      </c>
      <c r="N1128" s="176">
        <v>2.4000000000000001E-4</v>
      </c>
      <c r="O1128" s="176">
        <f>ROUND(E1128*N1128,2)</f>
        <v>0.08</v>
      </c>
      <c r="P1128" s="176">
        <v>0</v>
      </c>
      <c r="Q1128" s="176">
        <f>ROUND(E1128*P1128,2)</f>
        <v>0</v>
      </c>
      <c r="R1128" s="176" t="s">
        <v>1003</v>
      </c>
      <c r="S1128" s="176" t="s">
        <v>160</v>
      </c>
      <c r="T1128" s="177" t="s">
        <v>160</v>
      </c>
      <c r="U1128" s="157">
        <v>0.17</v>
      </c>
      <c r="V1128" s="157">
        <f>ROUND(E1128*U1128,2)</f>
        <v>54.71</v>
      </c>
      <c r="W1128" s="157"/>
      <c r="X1128" s="157" t="s">
        <v>170</v>
      </c>
      <c r="Y1128" s="148"/>
      <c r="Z1128" s="148"/>
      <c r="AA1128" s="148"/>
      <c r="AB1128" s="148"/>
      <c r="AC1128" s="148"/>
      <c r="AD1128" s="148"/>
      <c r="AE1128" s="148"/>
      <c r="AF1128" s="148"/>
      <c r="AG1128" s="148" t="s">
        <v>171</v>
      </c>
      <c r="AH1128" s="148"/>
      <c r="AI1128" s="148"/>
      <c r="AJ1128" s="148"/>
      <c r="AK1128" s="148"/>
      <c r="AL1128" s="148"/>
      <c r="AM1128" s="148"/>
      <c r="AN1128" s="148"/>
      <c r="AO1128" s="148"/>
      <c r="AP1128" s="148"/>
      <c r="AQ1128" s="148"/>
      <c r="AR1128" s="148"/>
      <c r="AS1128" s="148"/>
      <c r="AT1128" s="148"/>
      <c r="AU1128" s="148"/>
      <c r="AV1128" s="148"/>
      <c r="AW1128" s="148"/>
      <c r="AX1128" s="148"/>
      <c r="AY1128" s="148"/>
      <c r="AZ1128" s="148"/>
      <c r="BA1128" s="148"/>
      <c r="BB1128" s="148"/>
      <c r="BC1128" s="148"/>
      <c r="BD1128" s="148"/>
      <c r="BE1128" s="148"/>
      <c r="BF1128" s="148"/>
      <c r="BG1128" s="148"/>
      <c r="BH1128" s="148"/>
    </row>
    <row r="1129" spans="1:60" outlineLevel="1" x14ac:dyDescent="0.2">
      <c r="A1129" s="155"/>
      <c r="B1129" s="156"/>
      <c r="C1129" s="255" t="s">
        <v>1007</v>
      </c>
      <c r="D1129" s="256"/>
      <c r="E1129" s="256"/>
      <c r="F1129" s="256"/>
      <c r="G1129" s="256"/>
      <c r="H1129" s="157"/>
      <c r="I1129" s="157"/>
      <c r="J1129" s="157"/>
      <c r="K1129" s="157"/>
      <c r="L1129" s="157"/>
      <c r="M1129" s="157"/>
      <c r="N1129" s="157"/>
      <c r="O1129" s="157"/>
      <c r="P1129" s="157"/>
      <c r="Q1129" s="157"/>
      <c r="R1129" s="157"/>
      <c r="S1129" s="157"/>
      <c r="T1129" s="157"/>
      <c r="U1129" s="157"/>
      <c r="V1129" s="157"/>
      <c r="W1129" s="157"/>
      <c r="X1129" s="157"/>
      <c r="Y1129" s="148"/>
      <c r="Z1129" s="148"/>
      <c r="AA1129" s="148"/>
      <c r="AB1129" s="148"/>
      <c r="AC1129" s="148"/>
      <c r="AD1129" s="148"/>
      <c r="AE1129" s="148"/>
      <c r="AF1129" s="148"/>
      <c r="AG1129" s="148" t="s">
        <v>192</v>
      </c>
      <c r="AH1129" s="148"/>
      <c r="AI1129" s="148"/>
      <c r="AJ1129" s="148"/>
      <c r="AK1129" s="148"/>
      <c r="AL1129" s="148"/>
      <c r="AM1129" s="148"/>
      <c r="AN1129" s="148"/>
      <c r="AO1129" s="148"/>
      <c r="AP1129" s="148"/>
      <c r="AQ1129" s="148"/>
      <c r="AR1129" s="148"/>
      <c r="AS1129" s="148"/>
      <c r="AT1129" s="148"/>
      <c r="AU1129" s="148"/>
      <c r="AV1129" s="148"/>
      <c r="AW1129" s="148"/>
      <c r="AX1129" s="148"/>
      <c r="AY1129" s="148"/>
      <c r="AZ1129" s="148"/>
      <c r="BA1129" s="148"/>
      <c r="BB1129" s="148"/>
      <c r="BC1129" s="148"/>
      <c r="BD1129" s="148"/>
      <c r="BE1129" s="148"/>
      <c r="BF1129" s="148"/>
      <c r="BG1129" s="148"/>
      <c r="BH1129" s="148"/>
    </row>
    <row r="1130" spans="1:60" outlineLevel="1" x14ac:dyDescent="0.2">
      <c r="A1130" s="155"/>
      <c r="B1130" s="156"/>
      <c r="C1130" s="189" t="s">
        <v>194</v>
      </c>
      <c r="D1130" s="158"/>
      <c r="E1130" s="159"/>
      <c r="F1130" s="157"/>
      <c r="G1130" s="157"/>
      <c r="H1130" s="157"/>
      <c r="I1130" s="157"/>
      <c r="J1130" s="157"/>
      <c r="K1130" s="157"/>
      <c r="L1130" s="157"/>
      <c r="M1130" s="157"/>
      <c r="N1130" s="157"/>
      <c r="O1130" s="157"/>
      <c r="P1130" s="157"/>
      <c r="Q1130" s="157"/>
      <c r="R1130" s="157"/>
      <c r="S1130" s="157"/>
      <c r="T1130" s="157"/>
      <c r="U1130" s="157"/>
      <c r="V1130" s="157"/>
      <c r="W1130" s="157"/>
      <c r="X1130" s="157"/>
      <c r="Y1130" s="148"/>
      <c r="Z1130" s="148"/>
      <c r="AA1130" s="148"/>
      <c r="AB1130" s="148"/>
      <c r="AC1130" s="148"/>
      <c r="AD1130" s="148"/>
      <c r="AE1130" s="148"/>
      <c r="AF1130" s="148"/>
      <c r="AG1130" s="148" t="s">
        <v>164</v>
      </c>
      <c r="AH1130" s="148">
        <v>0</v>
      </c>
      <c r="AI1130" s="148"/>
      <c r="AJ1130" s="148"/>
      <c r="AK1130" s="148"/>
      <c r="AL1130" s="148"/>
      <c r="AM1130" s="148"/>
      <c r="AN1130" s="148"/>
      <c r="AO1130" s="148"/>
      <c r="AP1130" s="148"/>
      <c r="AQ1130" s="148"/>
      <c r="AR1130" s="148"/>
      <c r="AS1130" s="148"/>
      <c r="AT1130" s="148"/>
      <c r="AU1130" s="148"/>
      <c r="AV1130" s="148"/>
      <c r="AW1130" s="148"/>
      <c r="AX1130" s="148"/>
      <c r="AY1130" s="148"/>
      <c r="AZ1130" s="148"/>
      <c r="BA1130" s="148"/>
      <c r="BB1130" s="148"/>
      <c r="BC1130" s="148"/>
      <c r="BD1130" s="148"/>
      <c r="BE1130" s="148"/>
      <c r="BF1130" s="148"/>
      <c r="BG1130" s="148"/>
      <c r="BH1130" s="148"/>
    </row>
    <row r="1131" spans="1:60" outlineLevel="1" x14ac:dyDescent="0.2">
      <c r="A1131" s="155"/>
      <c r="B1131" s="156"/>
      <c r="C1131" s="189" t="s">
        <v>172</v>
      </c>
      <c r="D1131" s="158"/>
      <c r="E1131" s="159"/>
      <c r="F1131" s="157"/>
      <c r="G1131" s="157"/>
      <c r="H1131" s="157"/>
      <c r="I1131" s="157"/>
      <c r="J1131" s="157"/>
      <c r="K1131" s="157"/>
      <c r="L1131" s="157"/>
      <c r="M1131" s="157"/>
      <c r="N1131" s="157"/>
      <c r="O1131" s="157"/>
      <c r="P1131" s="157"/>
      <c r="Q1131" s="157"/>
      <c r="R1131" s="157"/>
      <c r="S1131" s="157"/>
      <c r="T1131" s="157"/>
      <c r="U1131" s="157"/>
      <c r="V1131" s="157"/>
      <c r="W1131" s="157"/>
      <c r="X1131" s="157"/>
      <c r="Y1131" s="148"/>
      <c r="Z1131" s="148"/>
      <c r="AA1131" s="148"/>
      <c r="AB1131" s="148"/>
      <c r="AC1131" s="148"/>
      <c r="AD1131" s="148"/>
      <c r="AE1131" s="148"/>
      <c r="AF1131" s="148"/>
      <c r="AG1131" s="148" t="s">
        <v>164</v>
      </c>
      <c r="AH1131" s="148">
        <v>0</v>
      </c>
      <c r="AI1131" s="148"/>
      <c r="AJ1131" s="148"/>
      <c r="AK1131" s="148"/>
      <c r="AL1131" s="148"/>
      <c r="AM1131" s="148"/>
      <c r="AN1131" s="148"/>
      <c r="AO1131" s="148"/>
      <c r="AP1131" s="148"/>
      <c r="AQ1131" s="148"/>
      <c r="AR1131" s="148"/>
      <c r="AS1131" s="148"/>
      <c r="AT1131" s="148"/>
      <c r="AU1131" s="148"/>
      <c r="AV1131" s="148"/>
      <c r="AW1131" s="148"/>
      <c r="AX1131" s="148"/>
      <c r="AY1131" s="148"/>
      <c r="AZ1131" s="148"/>
      <c r="BA1131" s="148"/>
      <c r="BB1131" s="148"/>
      <c r="BC1131" s="148"/>
      <c r="BD1131" s="148"/>
      <c r="BE1131" s="148"/>
      <c r="BF1131" s="148"/>
      <c r="BG1131" s="148"/>
      <c r="BH1131" s="148"/>
    </row>
    <row r="1132" spans="1:60" outlineLevel="1" x14ac:dyDescent="0.2">
      <c r="A1132" s="155"/>
      <c r="B1132" s="156"/>
      <c r="C1132" s="189" t="s">
        <v>1008</v>
      </c>
      <c r="D1132" s="158"/>
      <c r="E1132" s="159"/>
      <c r="F1132" s="157"/>
      <c r="G1132" s="157"/>
      <c r="H1132" s="157"/>
      <c r="I1132" s="157"/>
      <c r="J1132" s="157"/>
      <c r="K1132" s="157"/>
      <c r="L1132" s="157"/>
      <c r="M1132" s="157"/>
      <c r="N1132" s="157"/>
      <c r="O1132" s="157"/>
      <c r="P1132" s="157"/>
      <c r="Q1132" s="157"/>
      <c r="R1132" s="157"/>
      <c r="S1132" s="157"/>
      <c r="T1132" s="157"/>
      <c r="U1132" s="157"/>
      <c r="V1132" s="157"/>
      <c r="W1132" s="157"/>
      <c r="X1132" s="157"/>
      <c r="Y1132" s="148"/>
      <c r="Z1132" s="148"/>
      <c r="AA1132" s="148"/>
      <c r="AB1132" s="148"/>
      <c r="AC1132" s="148"/>
      <c r="AD1132" s="148"/>
      <c r="AE1132" s="148"/>
      <c r="AF1132" s="148"/>
      <c r="AG1132" s="148" t="s">
        <v>164</v>
      </c>
      <c r="AH1132" s="148">
        <v>0</v>
      </c>
      <c r="AI1132" s="148"/>
      <c r="AJ1132" s="148"/>
      <c r="AK1132" s="148"/>
      <c r="AL1132" s="148"/>
      <c r="AM1132" s="148"/>
      <c r="AN1132" s="148"/>
      <c r="AO1132" s="148"/>
      <c r="AP1132" s="148"/>
      <c r="AQ1132" s="148"/>
      <c r="AR1132" s="148"/>
      <c r="AS1132" s="148"/>
      <c r="AT1132" s="148"/>
      <c r="AU1132" s="148"/>
      <c r="AV1132" s="148"/>
      <c r="AW1132" s="148"/>
      <c r="AX1132" s="148"/>
      <c r="AY1132" s="148"/>
      <c r="AZ1132" s="148"/>
      <c r="BA1132" s="148"/>
      <c r="BB1132" s="148"/>
      <c r="BC1132" s="148"/>
      <c r="BD1132" s="148"/>
      <c r="BE1132" s="148"/>
      <c r="BF1132" s="148"/>
      <c r="BG1132" s="148"/>
      <c r="BH1132" s="148"/>
    </row>
    <row r="1133" spans="1:60" outlineLevel="1" x14ac:dyDescent="0.2">
      <c r="A1133" s="155"/>
      <c r="B1133" s="156"/>
      <c r="C1133" s="189" t="s">
        <v>1009</v>
      </c>
      <c r="D1133" s="158"/>
      <c r="E1133" s="159"/>
      <c r="F1133" s="157"/>
      <c r="G1133" s="157"/>
      <c r="H1133" s="157"/>
      <c r="I1133" s="157"/>
      <c r="J1133" s="157"/>
      <c r="K1133" s="157"/>
      <c r="L1133" s="157"/>
      <c r="M1133" s="157"/>
      <c r="N1133" s="157"/>
      <c r="O1133" s="157"/>
      <c r="P1133" s="157"/>
      <c r="Q1133" s="157"/>
      <c r="R1133" s="157"/>
      <c r="S1133" s="157"/>
      <c r="T1133" s="157"/>
      <c r="U1133" s="157"/>
      <c r="V1133" s="157"/>
      <c r="W1133" s="157"/>
      <c r="X1133" s="157"/>
      <c r="Y1133" s="148"/>
      <c r="Z1133" s="148"/>
      <c r="AA1133" s="148"/>
      <c r="AB1133" s="148"/>
      <c r="AC1133" s="148"/>
      <c r="AD1133" s="148"/>
      <c r="AE1133" s="148"/>
      <c r="AF1133" s="148"/>
      <c r="AG1133" s="148" t="s">
        <v>164</v>
      </c>
      <c r="AH1133" s="148">
        <v>0</v>
      </c>
      <c r="AI1133" s="148"/>
      <c r="AJ1133" s="148"/>
      <c r="AK1133" s="148"/>
      <c r="AL1133" s="148"/>
      <c r="AM1133" s="148"/>
      <c r="AN1133" s="148"/>
      <c r="AO1133" s="148"/>
      <c r="AP1133" s="148"/>
      <c r="AQ1133" s="148"/>
      <c r="AR1133" s="148"/>
      <c r="AS1133" s="148"/>
      <c r="AT1133" s="148"/>
      <c r="AU1133" s="148"/>
      <c r="AV1133" s="148"/>
      <c r="AW1133" s="148"/>
      <c r="AX1133" s="148"/>
      <c r="AY1133" s="148"/>
      <c r="AZ1133" s="148"/>
      <c r="BA1133" s="148"/>
      <c r="BB1133" s="148"/>
      <c r="BC1133" s="148"/>
      <c r="BD1133" s="148"/>
      <c r="BE1133" s="148"/>
      <c r="BF1133" s="148"/>
      <c r="BG1133" s="148"/>
      <c r="BH1133" s="148"/>
    </row>
    <row r="1134" spans="1:60" outlineLevel="1" x14ac:dyDescent="0.2">
      <c r="A1134" s="155"/>
      <c r="B1134" s="156"/>
      <c r="C1134" s="189" t="s">
        <v>1010</v>
      </c>
      <c r="D1134" s="158"/>
      <c r="E1134" s="159">
        <v>88.5</v>
      </c>
      <c r="F1134" s="157"/>
      <c r="G1134" s="157"/>
      <c r="H1134" s="157"/>
      <c r="I1134" s="157"/>
      <c r="J1134" s="157"/>
      <c r="K1134" s="157"/>
      <c r="L1134" s="157"/>
      <c r="M1134" s="157"/>
      <c r="N1134" s="157"/>
      <c r="O1134" s="157"/>
      <c r="P1134" s="157"/>
      <c r="Q1134" s="157"/>
      <c r="R1134" s="157"/>
      <c r="S1134" s="157"/>
      <c r="T1134" s="157"/>
      <c r="U1134" s="157"/>
      <c r="V1134" s="157"/>
      <c r="W1134" s="157"/>
      <c r="X1134" s="157"/>
      <c r="Y1134" s="148"/>
      <c r="Z1134" s="148"/>
      <c r="AA1134" s="148"/>
      <c r="AB1134" s="148"/>
      <c r="AC1134" s="148"/>
      <c r="AD1134" s="148"/>
      <c r="AE1134" s="148"/>
      <c r="AF1134" s="148"/>
      <c r="AG1134" s="148" t="s">
        <v>164</v>
      </c>
      <c r="AH1134" s="148">
        <v>0</v>
      </c>
      <c r="AI1134" s="148"/>
      <c r="AJ1134" s="148"/>
      <c r="AK1134" s="148"/>
      <c r="AL1134" s="148"/>
      <c r="AM1134" s="148"/>
      <c r="AN1134" s="148"/>
      <c r="AO1134" s="148"/>
      <c r="AP1134" s="148"/>
      <c r="AQ1134" s="148"/>
      <c r="AR1134" s="148"/>
      <c r="AS1134" s="148"/>
      <c r="AT1134" s="148"/>
      <c r="AU1134" s="148"/>
      <c r="AV1134" s="148"/>
      <c r="AW1134" s="148"/>
      <c r="AX1134" s="148"/>
      <c r="AY1134" s="148"/>
      <c r="AZ1134" s="148"/>
      <c r="BA1134" s="148"/>
      <c r="BB1134" s="148"/>
      <c r="BC1134" s="148"/>
      <c r="BD1134" s="148"/>
      <c r="BE1134" s="148"/>
      <c r="BF1134" s="148"/>
      <c r="BG1134" s="148"/>
      <c r="BH1134" s="148"/>
    </row>
    <row r="1135" spans="1:60" outlineLevel="1" x14ac:dyDescent="0.2">
      <c r="A1135" s="155"/>
      <c r="B1135" s="156"/>
      <c r="C1135" s="189" t="s">
        <v>1011</v>
      </c>
      <c r="D1135" s="158"/>
      <c r="E1135" s="159">
        <v>96.25</v>
      </c>
      <c r="F1135" s="157"/>
      <c r="G1135" s="157"/>
      <c r="H1135" s="157"/>
      <c r="I1135" s="157"/>
      <c r="J1135" s="157"/>
      <c r="K1135" s="157"/>
      <c r="L1135" s="157"/>
      <c r="M1135" s="157"/>
      <c r="N1135" s="157"/>
      <c r="O1135" s="157"/>
      <c r="P1135" s="157"/>
      <c r="Q1135" s="157"/>
      <c r="R1135" s="157"/>
      <c r="S1135" s="157"/>
      <c r="T1135" s="157"/>
      <c r="U1135" s="157"/>
      <c r="V1135" s="157"/>
      <c r="W1135" s="157"/>
      <c r="X1135" s="157"/>
      <c r="Y1135" s="148"/>
      <c r="Z1135" s="148"/>
      <c r="AA1135" s="148"/>
      <c r="AB1135" s="148"/>
      <c r="AC1135" s="148"/>
      <c r="AD1135" s="148"/>
      <c r="AE1135" s="148"/>
      <c r="AF1135" s="148"/>
      <c r="AG1135" s="148" t="s">
        <v>164</v>
      </c>
      <c r="AH1135" s="148">
        <v>0</v>
      </c>
      <c r="AI1135" s="148"/>
      <c r="AJ1135" s="148"/>
      <c r="AK1135" s="148"/>
      <c r="AL1135" s="148"/>
      <c r="AM1135" s="148"/>
      <c r="AN1135" s="148"/>
      <c r="AO1135" s="148"/>
      <c r="AP1135" s="148"/>
      <c r="AQ1135" s="148"/>
      <c r="AR1135" s="148"/>
      <c r="AS1135" s="148"/>
      <c r="AT1135" s="148"/>
      <c r="AU1135" s="148"/>
      <c r="AV1135" s="148"/>
      <c r="AW1135" s="148"/>
      <c r="AX1135" s="148"/>
      <c r="AY1135" s="148"/>
      <c r="AZ1135" s="148"/>
      <c r="BA1135" s="148"/>
      <c r="BB1135" s="148"/>
      <c r="BC1135" s="148"/>
      <c r="BD1135" s="148"/>
      <c r="BE1135" s="148"/>
      <c r="BF1135" s="148"/>
      <c r="BG1135" s="148"/>
      <c r="BH1135" s="148"/>
    </row>
    <row r="1136" spans="1:60" outlineLevel="1" x14ac:dyDescent="0.2">
      <c r="A1136" s="155"/>
      <c r="B1136" s="156"/>
      <c r="C1136" s="191" t="s">
        <v>237</v>
      </c>
      <c r="D1136" s="160"/>
      <c r="E1136" s="161">
        <v>184.75</v>
      </c>
      <c r="F1136" s="157"/>
      <c r="G1136" s="157"/>
      <c r="H1136" s="157"/>
      <c r="I1136" s="157"/>
      <c r="J1136" s="157"/>
      <c r="K1136" s="157"/>
      <c r="L1136" s="157"/>
      <c r="M1136" s="157"/>
      <c r="N1136" s="157"/>
      <c r="O1136" s="157"/>
      <c r="P1136" s="157"/>
      <c r="Q1136" s="157"/>
      <c r="R1136" s="157"/>
      <c r="S1136" s="157"/>
      <c r="T1136" s="157"/>
      <c r="U1136" s="157"/>
      <c r="V1136" s="157"/>
      <c r="W1136" s="157"/>
      <c r="X1136" s="157"/>
      <c r="Y1136" s="148"/>
      <c r="Z1136" s="148"/>
      <c r="AA1136" s="148"/>
      <c r="AB1136" s="148"/>
      <c r="AC1136" s="148"/>
      <c r="AD1136" s="148"/>
      <c r="AE1136" s="148"/>
      <c r="AF1136" s="148"/>
      <c r="AG1136" s="148" t="s">
        <v>164</v>
      </c>
      <c r="AH1136" s="148">
        <v>1</v>
      </c>
      <c r="AI1136" s="148"/>
      <c r="AJ1136" s="148"/>
      <c r="AK1136" s="148"/>
      <c r="AL1136" s="148"/>
      <c r="AM1136" s="148"/>
      <c r="AN1136" s="148"/>
      <c r="AO1136" s="148"/>
      <c r="AP1136" s="148"/>
      <c r="AQ1136" s="148"/>
      <c r="AR1136" s="148"/>
      <c r="AS1136" s="148"/>
      <c r="AT1136" s="148"/>
      <c r="AU1136" s="148"/>
      <c r="AV1136" s="148"/>
      <c r="AW1136" s="148"/>
      <c r="AX1136" s="148"/>
      <c r="AY1136" s="148"/>
      <c r="AZ1136" s="148"/>
      <c r="BA1136" s="148"/>
      <c r="BB1136" s="148"/>
      <c r="BC1136" s="148"/>
      <c r="BD1136" s="148"/>
      <c r="BE1136" s="148"/>
      <c r="BF1136" s="148"/>
      <c r="BG1136" s="148"/>
      <c r="BH1136" s="148"/>
    </row>
    <row r="1137" spans="1:60" outlineLevel="1" x14ac:dyDescent="0.2">
      <c r="A1137" s="155"/>
      <c r="B1137" s="156"/>
      <c r="C1137" s="189" t="s">
        <v>1012</v>
      </c>
      <c r="D1137" s="158"/>
      <c r="E1137" s="159"/>
      <c r="F1137" s="157"/>
      <c r="G1137" s="157"/>
      <c r="H1137" s="157"/>
      <c r="I1137" s="157"/>
      <c r="J1137" s="157"/>
      <c r="K1137" s="157"/>
      <c r="L1137" s="157"/>
      <c r="M1137" s="157"/>
      <c r="N1137" s="157"/>
      <c r="O1137" s="157"/>
      <c r="P1137" s="157"/>
      <c r="Q1137" s="157"/>
      <c r="R1137" s="157"/>
      <c r="S1137" s="157"/>
      <c r="T1137" s="157"/>
      <c r="U1137" s="157"/>
      <c r="V1137" s="157"/>
      <c r="W1137" s="157"/>
      <c r="X1137" s="157"/>
      <c r="Y1137" s="148"/>
      <c r="Z1137" s="148"/>
      <c r="AA1137" s="148"/>
      <c r="AB1137" s="148"/>
      <c r="AC1137" s="148"/>
      <c r="AD1137" s="148"/>
      <c r="AE1137" s="148"/>
      <c r="AF1137" s="148"/>
      <c r="AG1137" s="148" t="s">
        <v>164</v>
      </c>
      <c r="AH1137" s="148">
        <v>0</v>
      </c>
      <c r="AI1137" s="148"/>
      <c r="AJ1137" s="148"/>
      <c r="AK1137" s="148"/>
      <c r="AL1137" s="148"/>
      <c r="AM1137" s="148"/>
      <c r="AN1137" s="148"/>
      <c r="AO1137" s="148"/>
      <c r="AP1137" s="148"/>
      <c r="AQ1137" s="148"/>
      <c r="AR1137" s="148"/>
      <c r="AS1137" s="148"/>
      <c r="AT1137" s="148"/>
      <c r="AU1137" s="148"/>
      <c r="AV1137" s="148"/>
      <c r="AW1137" s="148"/>
      <c r="AX1137" s="148"/>
      <c r="AY1137" s="148"/>
      <c r="AZ1137" s="148"/>
      <c r="BA1137" s="148"/>
      <c r="BB1137" s="148"/>
      <c r="BC1137" s="148"/>
      <c r="BD1137" s="148"/>
      <c r="BE1137" s="148"/>
      <c r="BF1137" s="148"/>
      <c r="BG1137" s="148"/>
      <c r="BH1137" s="148"/>
    </row>
    <row r="1138" spans="1:60" outlineLevel="1" x14ac:dyDescent="0.2">
      <c r="A1138" s="155"/>
      <c r="B1138" s="156"/>
      <c r="C1138" s="189" t="s">
        <v>1013</v>
      </c>
      <c r="D1138" s="158"/>
      <c r="E1138" s="159">
        <v>61.2</v>
      </c>
      <c r="F1138" s="157"/>
      <c r="G1138" s="157"/>
      <c r="H1138" s="157"/>
      <c r="I1138" s="157"/>
      <c r="J1138" s="157"/>
      <c r="K1138" s="157"/>
      <c r="L1138" s="157"/>
      <c r="M1138" s="157"/>
      <c r="N1138" s="157"/>
      <c r="O1138" s="157"/>
      <c r="P1138" s="157"/>
      <c r="Q1138" s="157"/>
      <c r="R1138" s="157"/>
      <c r="S1138" s="157"/>
      <c r="T1138" s="157"/>
      <c r="U1138" s="157"/>
      <c r="V1138" s="157"/>
      <c r="W1138" s="157"/>
      <c r="X1138" s="157"/>
      <c r="Y1138" s="148"/>
      <c r="Z1138" s="148"/>
      <c r="AA1138" s="148"/>
      <c r="AB1138" s="148"/>
      <c r="AC1138" s="148"/>
      <c r="AD1138" s="148"/>
      <c r="AE1138" s="148"/>
      <c r="AF1138" s="148"/>
      <c r="AG1138" s="148" t="s">
        <v>164</v>
      </c>
      <c r="AH1138" s="148">
        <v>0</v>
      </c>
      <c r="AI1138" s="148"/>
      <c r="AJ1138" s="148"/>
      <c r="AK1138" s="148"/>
      <c r="AL1138" s="148"/>
      <c r="AM1138" s="148"/>
      <c r="AN1138" s="148"/>
      <c r="AO1138" s="148"/>
      <c r="AP1138" s="148"/>
      <c r="AQ1138" s="148"/>
      <c r="AR1138" s="148"/>
      <c r="AS1138" s="148"/>
      <c r="AT1138" s="148"/>
      <c r="AU1138" s="148"/>
      <c r="AV1138" s="148"/>
      <c r="AW1138" s="148"/>
      <c r="AX1138" s="148"/>
      <c r="AY1138" s="148"/>
      <c r="AZ1138" s="148"/>
      <c r="BA1138" s="148"/>
      <c r="BB1138" s="148"/>
      <c r="BC1138" s="148"/>
      <c r="BD1138" s="148"/>
      <c r="BE1138" s="148"/>
      <c r="BF1138" s="148"/>
      <c r="BG1138" s="148"/>
      <c r="BH1138" s="148"/>
    </row>
    <row r="1139" spans="1:60" outlineLevel="1" x14ac:dyDescent="0.2">
      <c r="A1139" s="155"/>
      <c r="B1139" s="156"/>
      <c r="C1139" s="189" t="s">
        <v>1014</v>
      </c>
      <c r="D1139" s="158"/>
      <c r="E1139" s="159">
        <v>48.16</v>
      </c>
      <c r="F1139" s="157"/>
      <c r="G1139" s="157"/>
      <c r="H1139" s="157"/>
      <c r="I1139" s="157"/>
      <c r="J1139" s="157"/>
      <c r="K1139" s="157"/>
      <c r="L1139" s="157"/>
      <c r="M1139" s="157"/>
      <c r="N1139" s="157"/>
      <c r="O1139" s="157"/>
      <c r="P1139" s="157"/>
      <c r="Q1139" s="157"/>
      <c r="R1139" s="157"/>
      <c r="S1139" s="157"/>
      <c r="T1139" s="157"/>
      <c r="U1139" s="157"/>
      <c r="V1139" s="157"/>
      <c r="W1139" s="157"/>
      <c r="X1139" s="157"/>
      <c r="Y1139" s="148"/>
      <c r="Z1139" s="148"/>
      <c r="AA1139" s="148"/>
      <c r="AB1139" s="148"/>
      <c r="AC1139" s="148"/>
      <c r="AD1139" s="148"/>
      <c r="AE1139" s="148"/>
      <c r="AF1139" s="148"/>
      <c r="AG1139" s="148" t="s">
        <v>164</v>
      </c>
      <c r="AH1139" s="148">
        <v>0</v>
      </c>
      <c r="AI1139" s="148"/>
      <c r="AJ1139" s="148"/>
      <c r="AK1139" s="148"/>
      <c r="AL1139" s="148"/>
      <c r="AM1139" s="148"/>
      <c r="AN1139" s="148"/>
      <c r="AO1139" s="148"/>
      <c r="AP1139" s="148"/>
      <c r="AQ1139" s="148"/>
      <c r="AR1139" s="148"/>
      <c r="AS1139" s="148"/>
      <c r="AT1139" s="148"/>
      <c r="AU1139" s="148"/>
      <c r="AV1139" s="148"/>
      <c r="AW1139" s="148"/>
      <c r="AX1139" s="148"/>
      <c r="AY1139" s="148"/>
      <c r="AZ1139" s="148"/>
      <c r="BA1139" s="148"/>
      <c r="BB1139" s="148"/>
      <c r="BC1139" s="148"/>
      <c r="BD1139" s="148"/>
      <c r="BE1139" s="148"/>
      <c r="BF1139" s="148"/>
      <c r="BG1139" s="148"/>
      <c r="BH1139" s="148"/>
    </row>
    <row r="1140" spans="1:60" outlineLevel="1" x14ac:dyDescent="0.2">
      <c r="A1140" s="155"/>
      <c r="B1140" s="156"/>
      <c r="C1140" s="191" t="s">
        <v>237</v>
      </c>
      <c r="D1140" s="160"/>
      <c r="E1140" s="161">
        <v>109.36</v>
      </c>
      <c r="F1140" s="157"/>
      <c r="G1140" s="157"/>
      <c r="H1140" s="157"/>
      <c r="I1140" s="157"/>
      <c r="J1140" s="157"/>
      <c r="K1140" s="157"/>
      <c r="L1140" s="157"/>
      <c r="M1140" s="157"/>
      <c r="N1140" s="157"/>
      <c r="O1140" s="157"/>
      <c r="P1140" s="157"/>
      <c r="Q1140" s="157"/>
      <c r="R1140" s="157"/>
      <c r="S1140" s="157"/>
      <c r="T1140" s="157"/>
      <c r="U1140" s="157"/>
      <c r="V1140" s="157"/>
      <c r="W1140" s="157"/>
      <c r="X1140" s="157"/>
      <c r="Y1140" s="148"/>
      <c r="Z1140" s="148"/>
      <c r="AA1140" s="148"/>
      <c r="AB1140" s="148"/>
      <c r="AC1140" s="148"/>
      <c r="AD1140" s="148"/>
      <c r="AE1140" s="148"/>
      <c r="AF1140" s="148"/>
      <c r="AG1140" s="148" t="s">
        <v>164</v>
      </c>
      <c r="AH1140" s="148">
        <v>1</v>
      </c>
      <c r="AI1140" s="148"/>
      <c r="AJ1140" s="148"/>
      <c r="AK1140" s="148"/>
      <c r="AL1140" s="148"/>
      <c r="AM1140" s="148"/>
      <c r="AN1140" s="148"/>
      <c r="AO1140" s="148"/>
      <c r="AP1140" s="148"/>
      <c r="AQ1140" s="148"/>
      <c r="AR1140" s="148"/>
      <c r="AS1140" s="148"/>
      <c r="AT1140" s="148"/>
      <c r="AU1140" s="148"/>
      <c r="AV1140" s="148"/>
      <c r="AW1140" s="148"/>
      <c r="AX1140" s="148"/>
      <c r="AY1140" s="148"/>
      <c r="AZ1140" s="148"/>
      <c r="BA1140" s="148"/>
      <c r="BB1140" s="148"/>
      <c r="BC1140" s="148"/>
      <c r="BD1140" s="148"/>
      <c r="BE1140" s="148"/>
      <c r="BF1140" s="148"/>
      <c r="BG1140" s="148"/>
      <c r="BH1140" s="148"/>
    </row>
    <row r="1141" spans="1:60" outlineLevel="1" x14ac:dyDescent="0.2">
      <c r="A1141" s="155"/>
      <c r="B1141" s="156"/>
      <c r="C1141" s="189" t="s">
        <v>1015</v>
      </c>
      <c r="D1141" s="158"/>
      <c r="E1141" s="159">
        <v>19.920000000000002</v>
      </c>
      <c r="F1141" s="157"/>
      <c r="G1141" s="157"/>
      <c r="H1141" s="157"/>
      <c r="I1141" s="157"/>
      <c r="J1141" s="157"/>
      <c r="K1141" s="157"/>
      <c r="L1141" s="157"/>
      <c r="M1141" s="157"/>
      <c r="N1141" s="157"/>
      <c r="O1141" s="157"/>
      <c r="P1141" s="157"/>
      <c r="Q1141" s="157"/>
      <c r="R1141" s="157"/>
      <c r="S1141" s="157"/>
      <c r="T1141" s="157"/>
      <c r="U1141" s="157"/>
      <c r="V1141" s="157"/>
      <c r="W1141" s="157"/>
      <c r="X1141" s="157"/>
      <c r="Y1141" s="148"/>
      <c r="Z1141" s="148"/>
      <c r="AA1141" s="148"/>
      <c r="AB1141" s="148"/>
      <c r="AC1141" s="148"/>
      <c r="AD1141" s="148"/>
      <c r="AE1141" s="148"/>
      <c r="AF1141" s="148"/>
      <c r="AG1141" s="148" t="s">
        <v>164</v>
      </c>
      <c r="AH1141" s="148">
        <v>0</v>
      </c>
      <c r="AI1141" s="148"/>
      <c r="AJ1141" s="148"/>
      <c r="AK1141" s="148"/>
      <c r="AL1141" s="148"/>
      <c r="AM1141" s="148"/>
      <c r="AN1141" s="148"/>
      <c r="AO1141" s="148"/>
      <c r="AP1141" s="148"/>
      <c r="AQ1141" s="148"/>
      <c r="AR1141" s="148"/>
      <c r="AS1141" s="148"/>
      <c r="AT1141" s="148"/>
      <c r="AU1141" s="148"/>
      <c r="AV1141" s="148"/>
      <c r="AW1141" s="148"/>
      <c r="AX1141" s="148"/>
      <c r="AY1141" s="148"/>
      <c r="AZ1141" s="148"/>
      <c r="BA1141" s="148"/>
      <c r="BB1141" s="148"/>
      <c r="BC1141" s="148"/>
      <c r="BD1141" s="148"/>
      <c r="BE1141" s="148"/>
      <c r="BF1141" s="148"/>
      <c r="BG1141" s="148"/>
      <c r="BH1141" s="148"/>
    </row>
    <row r="1142" spans="1:60" outlineLevel="1" x14ac:dyDescent="0.2">
      <c r="A1142" s="155"/>
      <c r="B1142" s="156"/>
      <c r="C1142" s="189" t="s">
        <v>1016</v>
      </c>
      <c r="D1142" s="158"/>
      <c r="E1142" s="159">
        <v>7.8</v>
      </c>
      <c r="F1142" s="157"/>
      <c r="G1142" s="157"/>
      <c r="H1142" s="157"/>
      <c r="I1142" s="157"/>
      <c r="J1142" s="157"/>
      <c r="K1142" s="157"/>
      <c r="L1142" s="157"/>
      <c r="M1142" s="157"/>
      <c r="N1142" s="157"/>
      <c r="O1142" s="157"/>
      <c r="P1142" s="157"/>
      <c r="Q1142" s="157"/>
      <c r="R1142" s="157"/>
      <c r="S1142" s="157"/>
      <c r="T1142" s="157"/>
      <c r="U1142" s="157"/>
      <c r="V1142" s="157"/>
      <c r="W1142" s="157"/>
      <c r="X1142" s="157"/>
      <c r="Y1142" s="148"/>
      <c r="Z1142" s="148"/>
      <c r="AA1142" s="148"/>
      <c r="AB1142" s="148"/>
      <c r="AC1142" s="148"/>
      <c r="AD1142" s="148"/>
      <c r="AE1142" s="148"/>
      <c r="AF1142" s="148"/>
      <c r="AG1142" s="148" t="s">
        <v>164</v>
      </c>
      <c r="AH1142" s="148">
        <v>0</v>
      </c>
      <c r="AI1142" s="148"/>
      <c r="AJ1142" s="148"/>
      <c r="AK1142" s="148"/>
      <c r="AL1142" s="148"/>
      <c r="AM1142" s="148"/>
      <c r="AN1142" s="148"/>
      <c r="AO1142" s="148"/>
      <c r="AP1142" s="148"/>
      <c r="AQ1142" s="148"/>
      <c r="AR1142" s="148"/>
      <c r="AS1142" s="148"/>
      <c r="AT1142" s="148"/>
      <c r="AU1142" s="148"/>
      <c r="AV1142" s="148"/>
      <c r="AW1142" s="148"/>
      <c r="AX1142" s="148"/>
      <c r="AY1142" s="148"/>
      <c r="AZ1142" s="148"/>
      <c r="BA1142" s="148"/>
      <c r="BB1142" s="148"/>
      <c r="BC1142" s="148"/>
      <c r="BD1142" s="148"/>
      <c r="BE1142" s="148"/>
      <c r="BF1142" s="148"/>
      <c r="BG1142" s="148"/>
      <c r="BH1142" s="148"/>
    </row>
    <row r="1143" spans="1:60" outlineLevel="1" x14ac:dyDescent="0.2">
      <c r="A1143" s="155"/>
      <c r="B1143" s="156"/>
      <c r="C1143" s="191" t="s">
        <v>237</v>
      </c>
      <c r="D1143" s="160"/>
      <c r="E1143" s="161">
        <v>27.72</v>
      </c>
      <c r="F1143" s="157"/>
      <c r="G1143" s="157"/>
      <c r="H1143" s="157"/>
      <c r="I1143" s="157"/>
      <c r="J1143" s="157"/>
      <c r="K1143" s="157"/>
      <c r="L1143" s="157"/>
      <c r="M1143" s="157"/>
      <c r="N1143" s="157"/>
      <c r="O1143" s="157"/>
      <c r="P1143" s="157"/>
      <c r="Q1143" s="157"/>
      <c r="R1143" s="157"/>
      <c r="S1143" s="157"/>
      <c r="T1143" s="157"/>
      <c r="U1143" s="157"/>
      <c r="V1143" s="157"/>
      <c r="W1143" s="157"/>
      <c r="X1143" s="157"/>
      <c r="Y1143" s="148"/>
      <c r="Z1143" s="148"/>
      <c r="AA1143" s="148"/>
      <c r="AB1143" s="148"/>
      <c r="AC1143" s="148"/>
      <c r="AD1143" s="148"/>
      <c r="AE1143" s="148"/>
      <c r="AF1143" s="148"/>
      <c r="AG1143" s="148" t="s">
        <v>164</v>
      </c>
      <c r="AH1143" s="148">
        <v>1</v>
      </c>
      <c r="AI1143" s="148"/>
      <c r="AJ1143" s="148"/>
      <c r="AK1143" s="148"/>
      <c r="AL1143" s="148"/>
      <c r="AM1143" s="148"/>
      <c r="AN1143" s="148"/>
      <c r="AO1143" s="148"/>
      <c r="AP1143" s="148"/>
      <c r="AQ1143" s="148"/>
      <c r="AR1143" s="148"/>
      <c r="AS1143" s="148"/>
      <c r="AT1143" s="148"/>
      <c r="AU1143" s="148"/>
      <c r="AV1143" s="148"/>
      <c r="AW1143" s="148"/>
      <c r="AX1143" s="148"/>
      <c r="AY1143" s="148"/>
      <c r="AZ1143" s="148"/>
      <c r="BA1143" s="148"/>
      <c r="BB1143" s="148"/>
      <c r="BC1143" s="148"/>
      <c r="BD1143" s="148"/>
      <c r="BE1143" s="148"/>
      <c r="BF1143" s="148"/>
      <c r="BG1143" s="148"/>
      <c r="BH1143" s="148"/>
    </row>
    <row r="1144" spans="1:60" outlineLevel="1" x14ac:dyDescent="0.2">
      <c r="A1144" s="171">
        <v>139</v>
      </c>
      <c r="B1144" s="172" t="s">
        <v>1017</v>
      </c>
      <c r="C1144" s="188" t="s">
        <v>1018</v>
      </c>
      <c r="D1144" s="173" t="s">
        <v>158</v>
      </c>
      <c r="E1144" s="174">
        <v>35.619999999999997</v>
      </c>
      <c r="F1144" s="175"/>
      <c r="G1144" s="176">
        <f>ROUND(E1144*F1144,2)</f>
        <v>0</v>
      </c>
      <c r="H1144" s="175"/>
      <c r="I1144" s="176">
        <f>ROUND(E1144*H1144,2)</f>
        <v>0</v>
      </c>
      <c r="J1144" s="175"/>
      <c r="K1144" s="176">
        <f>ROUND(E1144*J1144,2)</f>
        <v>0</v>
      </c>
      <c r="L1144" s="176">
        <v>21</v>
      </c>
      <c r="M1144" s="176">
        <f>G1144*(1+L1144/100)</f>
        <v>0</v>
      </c>
      <c r="N1144" s="176">
        <v>3.1E-4</v>
      </c>
      <c r="O1144" s="176">
        <f>ROUND(E1144*N1144,2)</f>
        <v>0.01</v>
      </c>
      <c r="P1144" s="176">
        <v>0</v>
      </c>
      <c r="Q1144" s="176">
        <f>ROUND(E1144*P1144,2)</f>
        <v>0</v>
      </c>
      <c r="R1144" s="176" t="s">
        <v>1003</v>
      </c>
      <c r="S1144" s="176" t="s">
        <v>160</v>
      </c>
      <c r="T1144" s="177" t="s">
        <v>160</v>
      </c>
      <c r="U1144" s="157">
        <v>0.42</v>
      </c>
      <c r="V1144" s="157">
        <f>ROUND(E1144*U1144,2)</f>
        <v>14.96</v>
      </c>
      <c r="W1144" s="157"/>
      <c r="X1144" s="157" t="s">
        <v>170</v>
      </c>
      <c r="Y1144" s="148"/>
      <c r="Z1144" s="148"/>
      <c r="AA1144" s="148"/>
      <c r="AB1144" s="148"/>
      <c r="AC1144" s="148"/>
      <c r="AD1144" s="148"/>
      <c r="AE1144" s="148"/>
      <c r="AF1144" s="148"/>
      <c r="AG1144" s="148" t="s">
        <v>171</v>
      </c>
      <c r="AH1144" s="148"/>
      <c r="AI1144" s="148"/>
      <c r="AJ1144" s="148"/>
      <c r="AK1144" s="148"/>
      <c r="AL1144" s="148"/>
      <c r="AM1144" s="148"/>
      <c r="AN1144" s="148"/>
      <c r="AO1144" s="148"/>
      <c r="AP1144" s="148"/>
      <c r="AQ1144" s="148"/>
      <c r="AR1144" s="148"/>
      <c r="AS1144" s="148"/>
      <c r="AT1144" s="148"/>
      <c r="AU1144" s="148"/>
      <c r="AV1144" s="148"/>
      <c r="AW1144" s="148"/>
      <c r="AX1144" s="148"/>
      <c r="AY1144" s="148"/>
      <c r="AZ1144" s="148"/>
      <c r="BA1144" s="148"/>
      <c r="BB1144" s="148"/>
      <c r="BC1144" s="148"/>
      <c r="BD1144" s="148"/>
      <c r="BE1144" s="148"/>
      <c r="BF1144" s="148"/>
      <c r="BG1144" s="148"/>
      <c r="BH1144" s="148"/>
    </row>
    <row r="1145" spans="1:60" outlineLevel="1" x14ac:dyDescent="0.2">
      <c r="A1145" s="155"/>
      <c r="B1145" s="156"/>
      <c r="C1145" s="189" t="s">
        <v>195</v>
      </c>
      <c r="D1145" s="158"/>
      <c r="E1145" s="159"/>
      <c r="F1145" s="157"/>
      <c r="G1145" s="157"/>
      <c r="H1145" s="157"/>
      <c r="I1145" s="157"/>
      <c r="J1145" s="157"/>
      <c r="K1145" s="157"/>
      <c r="L1145" s="157"/>
      <c r="M1145" s="157"/>
      <c r="N1145" s="157"/>
      <c r="O1145" s="157"/>
      <c r="P1145" s="157"/>
      <c r="Q1145" s="157"/>
      <c r="R1145" s="157"/>
      <c r="S1145" s="157"/>
      <c r="T1145" s="157"/>
      <c r="U1145" s="157"/>
      <c r="V1145" s="157"/>
      <c r="W1145" s="157"/>
      <c r="X1145" s="157"/>
      <c r="Y1145" s="148"/>
      <c r="Z1145" s="148"/>
      <c r="AA1145" s="148"/>
      <c r="AB1145" s="148"/>
      <c r="AC1145" s="148"/>
      <c r="AD1145" s="148"/>
      <c r="AE1145" s="148"/>
      <c r="AF1145" s="148"/>
      <c r="AG1145" s="148" t="s">
        <v>164</v>
      </c>
      <c r="AH1145" s="148">
        <v>0</v>
      </c>
      <c r="AI1145" s="148"/>
      <c r="AJ1145" s="148"/>
      <c r="AK1145" s="148"/>
      <c r="AL1145" s="148"/>
      <c r="AM1145" s="148"/>
      <c r="AN1145" s="148"/>
      <c r="AO1145" s="148"/>
      <c r="AP1145" s="148"/>
      <c r="AQ1145" s="148"/>
      <c r="AR1145" s="148"/>
      <c r="AS1145" s="148"/>
      <c r="AT1145" s="148"/>
      <c r="AU1145" s="148"/>
      <c r="AV1145" s="148"/>
      <c r="AW1145" s="148"/>
      <c r="AX1145" s="148"/>
      <c r="AY1145" s="148"/>
      <c r="AZ1145" s="148"/>
      <c r="BA1145" s="148"/>
      <c r="BB1145" s="148"/>
      <c r="BC1145" s="148"/>
      <c r="BD1145" s="148"/>
      <c r="BE1145" s="148"/>
      <c r="BF1145" s="148"/>
      <c r="BG1145" s="148"/>
      <c r="BH1145" s="148"/>
    </row>
    <row r="1146" spans="1:60" outlineLevel="1" x14ac:dyDescent="0.2">
      <c r="A1146" s="155"/>
      <c r="B1146" s="156"/>
      <c r="C1146" s="189" t="s">
        <v>172</v>
      </c>
      <c r="D1146" s="158"/>
      <c r="E1146" s="159"/>
      <c r="F1146" s="157"/>
      <c r="G1146" s="157"/>
      <c r="H1146" s="157"/>
      <c r="I1146" s="157"/>
      <c r="J1146" s="157"/>
      <c r="K1146" s="157"/>
      <c r="L1146" s="157"/>
      <c r="M1146" s="157"/>
      <c r="N1146" s="157"/>
      <c r="O1146" s="157"/>
      <c r="P1146" s="157"/>
      <c r="Q1146" s="157"/>
      <c r="R1146" s="157"/>
      <c r="S1146" s="157"/>
      <c r="T1146" s="157"/>
      <c r="U1146" s="157"/>
      <c r="V1146" s="157"/>
      <c r="W1146" s="157"/>
      <c r="X1146" s="157"/>
      <c r="Y1146" s="148"/>
      <c r="Z1146" s="148"/>
      <c r="AA1146" s="148"/>
      <c r="AB1146" s="148"/>
      <c r="AC1146" s="148"/>
      <c r="AD1146" s="148"/>
      <c r="AE1146" s="148"/>
      <c r="AF1146" s="148"/>
      <c r="AG1146" s="148" t="s">
        <v>164</v>
      </c>
      <c r="AH1146" s="148">
        <v>0</v>
      </c>
      <c r="AI1146" s="148"/>
      <c r="AJ1146" s="148"/>
      <c r="AK1146" s="148"/>
      <c r="AL1146" s="148"/>
      <c r="AM1146" s="148"/>
      <c r="AN1146" s="148"/>
      <c r="AO1146" s="148"/>
      <c r="AP1146" s="148"/>
      <c r="AQ1146" s="148"/>
      <c r="AR1146" s="148"/>
      <c r="AS1146" s="148"/>
      <c r="AT1146" s="148"/>
      <c r="AU1146" s="148"/>
      <c r="AV1146" s="148"/>
      <c r="AW1146" s="148"/>
      <c r="AX1146" s="148"/>
      <c r="AY1146" s="148"/>
      <c r="AZ1146" s="148"/>
      <c r="BA1146" s="148"/>
      <c r="BB1146" s="148"/>
      <c r="BC1146" s="148"/>
      <c r="BD1146" s="148"/>
      <c r="BE1146" s="148"/>
      <c r="BF1146" s="148"/>
      <c r="BG1146" s="148"/>
      <c r="BH1146" s="148"/>
    </row>
    <row r="1147" spans="1:60" outlineLevel="1" x14ac:dyDescent="0.2">
      <c r="A1147" s="155"/>
      <c r="B1147" s="156"/>
      <c r="C1147" s="189" t="s">
        <v>1019</v>
      </c>
      <c r="D1147" s="158"/>
      <c r="E1147" s="159"/>
      <c r="F1147" s="157"/>
      <c r="G1147" s="157"/>
      <c r="H1147" s="157"/>
      <c r="I1147" s="157"/>
      <c r="J1147" s="157"/>
      <c r="K1147" s="157"/>
      <c r="L1147" s="157"/>
      <c r="M1147" s="157"/>
      <c r="N1147" s="157"/>
      <c r="O1147" s="157"/>
      <c r="P1147" s="157"/>
      <c r="Q1147" s="157"/>
      <c r="R1147" s="157"/>
      <c r="S1147" s="157"/>
      <c r="T1147" s="157"/>
      <c r="U1147" s="157"/>
      <c r="V1147" s="157"/>
      <c r="W1147" s="157"/>
      <c r="X1147" s="157"/>
      <c r="Y1147" s="148"/>
      <c r="Z1147" s="148"/>
      <c r="AA1147" s="148"/>
      <c r="AB1147" s="148"/>
      <c r="AC1147" s="148"/>
      <c r="AD1147" s="148"/>
      <c r="AE1147" s="148"/>
      <c r="AF1147" s="148"/>
      <c r="AG1147" s="148" t="s">
        <v>164</v>
      </c>
      <c r="AH1147" s="148">
        <v>0</v>
      </c>
      <c r="AI1147" s="148"/>
      <c r="AJ1147" s="148"/>
      <c r="AK1147" s="148"/>
      <c r="AL1147" s="148"/>
      <c r="AM1147" s="148"/>
      <c r="AN1147" s="148"/>
      <c r="AO1147" s="148"/>
      <c r="AP1147" s="148"/>
      <c r="AQ1147" s="148"/>
      <c r="AR1147" s="148"/>
      <c r="AS1147" s="148"/>
      <c r="AT1147" s="148"/>
      <c r="AU1147" s="148"/>
      <c r="AV1147" s="148"/>
      <c r="AW1147" s="148"/>
      <c r="AX1147" s="148"/>
      <c r="AY1147" s="148"/>
      <c r="AZ1147" s="148"/>
      <c r="BA1147" s="148"/>
      <c r="BB1147" s="148"/>
      <c r="BC1147" s="148"/>
      <c r="BD1147" s="148"/>
      <c r="BE1147" s="148"/>
      <c r="BF1147" s="148"/>
      <c r="BG1147" s="148"/>
      <c r="BH1147" s="148"/>
    </row>
    <row r="1148" spans="1:60" outlineLevel="1" x14ac:dyDescent="0.2">
      <c r="A1148" s="155"/>
      <c r="B1148" s="156"/>
      <c r="C1148" s="189" t="s">
        <v>1020</v>
      </c>
      <c r="D1148" s="158"/>
      <c r="E1148" s="159"/>
      <c r="F1148" s="157"/>
      <c r="G1148" s="157"/>
      <c r="H1148" s="157"/>
      <c r="I1148" s="157"/>
      <c r="J1148" s="157"/>
      <c r="K1148" s="157"/>
      <c r="L1148" s="157"/>
      <c r="M1148" s="157"/>
      <c r="N1148" s="157"/>
      <c r="O1148" s="157"/>
      <c r="P1148" s="157"/>
      <c r="Q1148" s="157"/>
      <c r="R1148" s="157"/>
      <c r="S1148" s="157"/>
      <c r="T1148" s="157"/>
      <c r="U1148" s="157"/>
      <c r="V1148" s="157"/>
      <c r="W1148" s="157"/>
      <c r="X1148" s="157"/>
      <c r="Y1148" s="148"/>
      <c r="Z1148" s="148"/>
      <c r="AA1148" s="148"/>
      <c r="AB1148" s="148"/>
      <c r="AC1148" s="148"/>
      <c r="AD1148" s="148"/>
      <c r="AE1148" s="148"/>
      <c r="AF1148" s="148"/>
      <c r="AG1148" s="148" t="s">
        <v>164</v>
      </c>
      <c r="AH1148" s="148">
        <v>0</v>
      </c>
      <c r="AI1148" s="148"/>
      <c r="AJ1148" s="148"/>
      <c r="AK1148" s="148"/>
      <c r="AL1148" s="148"/>
      <c r="AM1148" s="148"/>
      <c r="AN1148" s="148"/>
      <c r="AO1148" s="148"/>
      <c r="AP1148" s="148"/>
      <c r="AQ1148" s="148"/>
      <c r="AR1148" s="148"/>
      <c r="AS1148" s="148"/>
      <c r="AT1148" s="148"/>
      <c r="AU1148" s="148"/>
      <c r="AV1148" s="148"/>
      <c r="AW1148" s="148"/>
      <c r="AX1148" s="148"/>
      <c r="AY1148" s="148"/>
      <c r="AZ1148" s="148"/>
      <c r="BA1148" s="148"/>
      <c r="BB1148" s="148"/>
      <c r="BC1148" s="148"/>
      <c r="BD1148" s="148"/>
      <c r="BE1148" s="148"/>
      <c r="BF1148" s="148"/>
      <c r="BG1148" s="148"/>
      <c r="BH1148" s="148"/>
    </row>
    <row r="1149" spans="1:60" outlineLevel="1" x14ac:dyDescent="0.2">
      <c r="A1149" s="155"/>
      <c r="B1149" s="156"/>
      <c r="C1149" s="189" t="s">
        <v>1021</v>
      </c>
      <c r="D1149" s="158"/>
      <c r="E1149" s="159">
        <v>35.619999999999997</v>
      </c>
      <c r="F1149" s="157"/>
      <c r="G1149" s="157"/>
      <c r="H1149" s="157"/>
      <c r="I1149" s="157"/>
      <c r="J1149" s="157"/>
      <c r="K1149" s="157"/>
      <c r="L1149" s="157"/>
      <c r="M1149" s="157"/>
      <c r="N1149" s="157"/>
      <c r="O1149" s="157"/>
      <c r="P1149" s="157"/>
      <c r="Q1149" s="157"/>
      <c r="R1149" s="157"/>
      <c r="S1149" s="157"/>
      <c r="T1149" s="157"/>
      <c r="U1149" s="157"/>
      <c r="V1149" s="157"/>
      <c r="W1149" s="157"/>
      <c r="X1149" s="157"/>
      <c r="Y1149" s="148"/>
      <c r="Z1149" s="148"/>
      <c r="AA1149" s="148"/>
      <c r="AB1149" s="148"/>
      <c r="AC1149" s="148"/>
      <c r="AD1149" s="148"/>
      <c r="AE1149" s="148"/>
      <c r="AF1149" s="148"/>
      <c r="AG1149" s="148" t="s">
        <v>164</v>
      </c>
      <c r="AH1149" s="148">
        <v>5</v>
      </c>
      <c r="AI1149" s="148"/>
      <c r="AJ1149" s="148"/>
      <c r="AK1149" s="148"/>
      <c r="AL1149" s="148"/>
      <c r="AM1149" s="148"/>
      <c r="AN1149" s="148"/>
      <c r="AO1149" s="148"/>
      <c r="AP1149" s="148"/>
      <c r="AQ1149" s="148"/>
      <c r="AR1149" s="148"/>
      <c r="AS1149" s="148"/>
      <c r="AT1149" s="148"/>
      <c r="AU1149" s="148"/>
      <c r="AV1149" s="148"/>
      <c r="AW1149" s="148"/>
      <c r="AX1149" s="148"/>
      <c r="AY1149" s="148"/>
      <c r="AZ1149" s="148"/>
      <c r="BA1149" s="148"/>
      <c r="BB1149" s="148"/>
      <c r="BC1149" s="148"/>
      <c r="BD1149" s="148"/>
      <c r="BE1149" s="148"/>
      <c r="BF1149" s="148"/>
      <c r="BG1149" s="148"/>
      <c r="BH1149" s="148"/>
    </row>
    <row r="1150" spans="1:60" outlineLevel="1" x14ac:dyDescent="0.2">
      <c r="A1150" s="171">
        <v>140</v>
      </c>
      <c r="B1150" s="172" t="s">
        <v>1022</v>
      </c>
      <c r="C1150" s="188" t="s">
        <v>1023</v>
      </c>
      <c r="D1150" s="173" t="s">
        <v>158</v>
      </c>
      <c r="E1150" s="174">
        <v>35.619999999999997</v>
      </c>
      <c r="F1150" s="175"/>
      <c r="G1150" s="176">
        <f>ROUND(E1150*F1150,2)</f>
        <v>0</v>
      </c>
      <c r="H1150" s="175"/>
      <c r="I1150" s="176">
        <f>ROUND(E1150*H1150,2)</f>
        <v>0</v>
      </c>
      <c r="J1150" s="175"/>
      <c r="K1150" s="176">
        <f>ROUND(E1150*J1150,2)</f>
        <v>0</v>
      </c>
      <c r="L1150" s="176">
        <v>21</v>
      </c>
      <c r="M1150" s="176">
        <f>G1150*(1+L1150/100)</f>
        <v>0</v>
      </c>
      <c r="N1150" s="176">
        <v>1.2999999999999999E-4</v>
      </c>
      <c r="O1150" s="176">
        <f>ROUND(E1150*N1150,2)</f>
        <v>0</v>
      </c>
      <c r="P1150" s="176">
        <v>0</v>
      </c>
      <c r="Q1150" s="176">
        <f>ROUND(E1150*P1150,2)</f>
        <v>0</v>
      </c>
      <c r="R1150" s="176" t="s">
        <v>1003</v>
      </c>
      <c r="S1150" s="176" t="s">
        <v>160</v>
      </c>
      <c r="T1150" s="177" t="s">
        <v>160</v>
      </c>
      <c r="U1150" s="157">
        <v>0.13</v>
      </c>
      <c r="V1150" s="157">
        <f>ROUND(E1150*U1150,2)</f>
        <v>4.63</v>
      </c>
      <c r="W1150" s="157"/>
      <c r="X1150" s="157" t="s">
        <v>170</v>
      </c>
      <c r="Y1150" s="148"/>
      <c r="Z1150" s="148"/>
      <c r="AA1150" s="148"/>
      <c r="AB1150" s="148"/>
      <c r="AC1150" s="148"/>
      <c r="AD1150" s="148"/>
      <c r="AE1150" s="148"/>
      <c r="AF1150" s="148"/>
      <c r="AG1150" s="148" t="s">
        <v>171</v>
      </c>
      <c r="AH1150" s="148"/>
      <c r="AI1150" s="148"/>
      <c r="AJ1150" s="148"/>
      <c r="AK1150" s="148"/>
      <c r="AL1150" s="148"/>
      <c r="AM1150" s="148"/>
      <c r="AN1150" s="148"/>
      <c r="AO1150" s="148"/>
      <c r="AP1150" s="148"/>
      <c r="AQ1150" s="148"/>
      <c r="AR1150" s="148"/>
      <c r="AS1150" s="148"/>
      <c r="AT1150" s="148"/>
      <c r="AU1150" s="148"/>
      <c r="AV1150" s="148"/>
      <c r="AW1150" s="148"/>
      <c r="AX1150" s="148"/>
      <c r="AY1150" s="148"/>
      <c r="AZ1150" s="148"/>
      <c r="BA1150" s="148"/>
      <c r="BB1150" s="148"/>
      <c r="BC1150" s="148"/>
      <c r="BD1150" s="148"/>
      <c r="BE1150" s="148"/>
      <c r="BF1150" s="148"/>
      <c r="BG1150" s="148"/>
      <c r="BH1150" s="148"/>
    </row>
    <row r="1151" spans="1:60" outlineLevel="1" x14ac:dyDescent="0.2">
      <c r="A1151" s="155"/>
      <c r="B1151" s="156"/>
      <c r="C1151" s="189" t="s">
        <v>195</v>
      </c>
      <c r="D1151" s="158"/>
      <c r="E1151" s="159"/>
      <c r="F1151" s="157"/>
      <c r="G1151" s="157"/>
      <c r="H1151" s="157"/>
      <c r="I1151" s="157"/>
      <c r="J1151" s="157"/>
      <c r="K1151" s="157"/>
      <c r="L1151" s="157"/>
      <c r="M1151" s="157"/>
      <c r="N1151" s="157"/>
      <c r="O1151" s="157"/>
      <c r="P1151" s="157"/>
      <c r="Q1151" s="157"/>
      <c r="R1151" s="157"/>
      <c r="S1151" s="157"/>
      <c r="T1151" s="157"/>
      <c r="U1151" s="157"/>
      <c r="V1151" s="157"/>
      <c r="W1151" s="157"/>
      <c r="X1151" s="157"/>
      <c r="Y1151" s="148"/>
      <c r="Z1151" s="148"/>
      <c r="AA1151" s="148"/>
      <c r="AB1151" s="148"/>
      <c r="AC1151" s="148"/>
      <c r="AD1151" s="148"/>
      <c r="AE1151" s="148"/>
      <c r="AF1151" s="148"/>
      <c r="AG1151" s="148" t="s">
        <v>164</v>
      </c>
      <c r="AH1151" s="148">
        <v>0</v>
      </c>
      <c r="AI1151" s="148"/>
      <c r="AJ1151" s="148"/>
      <c r="AK1151" s="148"/>
      <c r="AL1151" s="148"/>
      <c r="AM1151" s="148"/>
      <c r="AN1151" s="148"/>
      <c r="AO1151" s="148"/>
      <c r="AP1151" s="148"/>
      <c r="AQ1151" s="148"/>
      <c r="AR1151" s="148"/>
      <c r="AS1151" s="148"/>
      <c r="AT1151" s="148"/>
      <c r="AU1151" s="148"/>
      <c r="AV1151" s="148"/>
      <c r="AW1151" s="148"/>
      <c r="AX1151" s="148"/>
      <c r="AY1151" s="148"/>
      <c r="AZ1151" s="148"/>
      <c r="BA1151" s="148"/>
      <c r="BB1151" s="148"/>
      <c r="BC1151" s="148"/>
      <c r="BD1151" s="148"/>
      <c r="BE1151" s="148"/>
      <c r="BF1151" s="148"/>
      <c r="BG1151" s="148"/>
      <c r="BH1151" s="148"/>
    </row>
    <row r="1152" spans="1:60" outlineLevel="1" x14ac:dyDescent="0.2">
      <c r="A1152" s="155"/>
      <c r="B1152" s="156"/>
      <c r="C1152" s="189" t="s">
        <v>172</v>
      </c>
      <c r="D1152" s="158"/>
      <c r="E1152" s="159"/>
      <c r="F1152" s="157"/>
      <c r="G1152" s="157"/>
      <c r="H1152" s="157"/>
      <c r="I1152" s="157"/>
      <c r="J1152" s="157"/>
      <c r="K1152" s="157"/>
      <c r="L1152" s="157"/>
      <c r="M1152" s="157"/>
      <c r="N1152" s="157"/>
      <c r="O1152" s="157"/>
      <c r="P1152" s="157"/>
      <c r="Q1152" s="157"/>
      <c r="R1152" s="157"/>
      <c r="S1152" s="157"/>
      <c r="T1152" s="157"/>
      <c r="U1152" s="157"/>
      <c r="V1152" s="157"/>
      <c r="W1152" s="157"/>
      <c r="X1152" s="157"/>
      <c r="Y1152" s="148"/>
      <c r="Z1152" s="148"/>
      <c r="AA1152" s="148"/>
      <c r="AB1152" s="148"/>
      <c r="AC1152" s="148"/>
      <c r="AD1152" s="148"/>
      <c r="AE1152" s="148"/>
      <c r="AF1152" s="148"/>
      <c r="AG1152" s="148" t="s">
        <v>164</v>
      </c>
      <c r="AH1152" s="148">
        <v>0</v>
      </c>
      <c r="AI1152" s="148"/>
      <c r="AJ1152" s="148"/>
      <c r="AK1152" s="148"/>
      <c r="AL1152" s="148"/>
      <c r="AM1152" s="148"/>
      <c r="AN1152" s="148"/>
      <c r="AO1152" s="148"/>
      <c r="AP1152" s="148"/>
      <c r="AQ1152" s="148"/>
      <c r="AR1152" s="148"/>
      <c r="AS1152" s="148"/>
      <c r="AT1152" s="148"/>
      <c r="AU1152" s="148"/>
      <c r="AV1152" s="148"/>
      <c r="AW1152" s="148"/>
      <c r="AX1152" s="148"/>
      <c r="AY1152" s="148"/>
      <c r="AZ1152" s="148"/>
      <c r="BA1152" s="148"/>
      <c r="BB1152" s="148"/>
      <c r="BC1152" s="148"/>
      <c r="BD1152" s="148"/>
      <c r="BE1152" s="148"/>
      <c r="BF1152" s="148"/>
      <c r="BG1152" s="148"/>
      <c r="BH1152" s="148"/>
    </row>
    <row r="1153" spans="1:60" outlineLevel="1" x14ac:dyDescent="0.2">
      <c r="A1153" s="155"/>
      <c r="B1153" s="156"/>
      <c r="C1153" s="189" t="s">
        <v>1019</v>
      </c>
      <c r="D1153" s="158"/>
      <c r="E1153" s="159"/>
      <c r="F1153" s="157"/>
      <c r="G1153" s="157"/>
      <c r="H1153" s="157"/>
      <c r="I1153" s="157"/>
      <c r="J1153" s="157"/>
      <c r="K1153" s="157"/>
      <c r="L1153" s="157"/>
      <c r="M1153" s="157"/>
      <c r="N1153" s="157"/>
      <c r="O1153" s="157"/>
      <c r="P1153" s="157"/>
      <c r="Q1153" s="157"/>
      <c r="R1153" s="157"/>
      <c r="S1153" s="157"/>
      <c r="T1153" s="157"/>
      <c r="U1153" s="157"/>
      <c r="V1153" s="157"/>
      <c r="W1153" s="157"/>
      <c r="X1153" s="157"/>
      <c r="Y1153" s="148"/>
      <c r="Z1153" s="148"/>
      <c r="AA1153" s="148"/>
      <c r="AB1153" s="148"/>
      <c r="AC1153" s="148"/>
      <c r="AD1153" s="148"/>
      <c r="AE1153" s="148"/>
      <c r="AF1153" s="148"/>
      <c r="AG1153" s="148" t="s">
        <v>164</v>
      </c>
      <c r="AH1153" s="148">
        <v>0</v>
      </c>
      <c r="AI1153" s="148"/>
      <c r="AJ1153" s="148"/>
      <c r="AK1153" s="148"/>
      <c r="AL1153" s="148"/>
      <c r="AM1153" s="148"/>
      <c r="AN1153" s="148"/>
      <c r="AO1153" s="148"/>
      <c r="AP1153" s="148"/>
      <c r="AQ1153" s="148"/>
      <c r="AR1153" s="148"/>
      <c r="AS1153" s="148"/>
      <c r="AT1153" s="148"/>
      <c r="AU1153" s="148"/>
      <c r="AV1153" s="148"/>
      <c r="AW1153" s="148"/>
      <c r="AX1153" s="148"/>
      <c r="AY1153" s="148"/>
      <c r="AZ1153" s="148"/>
      <c r="BA1153" s="148"/>
      <c r="BB1153" s="148"/>
      <c r="BC1153" s="148"/>
      <c r="BD1153" s="148"/>
      <c r="BE1153" s="148"/>
      <c r="BF1153" s="148"/>
      <c r="BG1153" s="148"/>
      <c r="BH1153" s="148"/>
    </row>
    <row r="1154" spans="1:60" outlineLevel="1" x14ac:dyDescent="0.2">
      <c r="A1154" s="155"/>
      <c r="B1154" s="156"/>
      <c r="C1154" s="189" t="s">
        <v>1024</v>
      </c>
      <c r="D1154" s="158"/>
      <c r="E1154" s="159"/>
      <c r="F1154" s="157"/>
      <c r="G1154" s="157"/>
      <c r="H1154" s="157"/>
      <c r="I1154" s="157"/>
      <c r="J1154" s="157"/>
      <c r="K1154" s="157"/>
      <c r="L1154" s="157"/>
      <c r="M1154" s="157"/>
      <c r="N1154" s="157"/>
      <c r="O1154" s="157"/>
      <c r="P1154" s="157"/>
      <c r="Q1154" s="157"/>
      <c r="R1154" s="157"/>
      <c r="S1154" s="157"/>
      <c r="T1154" s="157"/>
      <c r="U1154" s="157"/>
      <c r="V1154" s="157"/>
      <c r="W1154" s="157"/>
      <c r="X1154" s="157"/>
      <c r="Y1154" s="148"/>
      <c r="Z1154" s="148"/>
      <c r="AA1154" s="148"/>
      <c r="AB1154" s="148"/>
      <c r="AC1154" s="148"/>
      <c r="AD1154" s="148"/>
      <c r="AE1154" s="148"/>
      <c r="AF1154" s="148"/>
      <c r="AG1154" s="148" t="s">
        <v>164</v>
      </c>
      <c r="AH1154" s="148">
        <v>0</v>
      </c>
      <c r="AI1154" s="148"/>
      <c r="AJ1154" s="148"/>
      <c r="AK1154" s="148"/>
      <c r="AL1154" s="148"/>
      <c r="AM1154" s="148"/>
      <c r="AN1154" s="148"/>
      <c r="AO1154" s="148"/>
      <c r="AP1154" s="148"/>
      <c r="AQ1154" s="148"/>
      <c r="AR1154" s="148"/>
      <c r="AS1154" s="148"/>
      <c r="AT1154" s="148"/>
      <c r="AU1154" s="148"/>
      <c r="AV1154" s="148"/>
      <c r="AW1154" s="148"/>
      <c r="AX1154" s="148"/>
      <c r="AY1154" s="148"/>
      <c r="AZ1154" s="148"/>
      <c r="BA1154" s="148"/>
      <c r="BB1154" s="148"/>
      <c r="BC1154" s="148"/>
      <c r="BD1154" s="148"/>
      <c r="BE1154" s="148"/>
      <c r="BF1154" s="148"/>
      <c r="BG1154" s="148"/>
      <c r="BH1154" s="148"/>
    </row>
    <row r="1155" spans="1:60" outlineLevel="1" x14ac:dyDescent="0.2">
      <c r="A1155" s="155"/>
      <c r="B1155" s="156"/>
      <c r="C1155" s="189" t="s">
        <v>1025</v>
      </c>
      <c r="D1155" s="158"/>
      <c r="E1155" s="159">
        <v>35.619999999999997</v>
      </c>
      <c r="F1155" s="157"/>
      <c r="G1155" s="157"/>
      <c r="H1155" s="157"/>
      <c r="I1155" s="157"/>
      <c r="J1155" s="157"/>
      <c r="K1155" s="157"/>
      <c r="L1155" s="157"/>
      <c r="M1155" s="157"/>
      <c r="N1155" s="157"/>
      <c r="O1155" s="157"/>
      <c r="P1155" s="157"/>
      <c r="Q1155" s="157"/>
      <c r="R1155" s="157"/>
      <c r="S1155" s="157"/>
      <c r="T1155" s="157"/>
      <c r="U1155" s="157"/>
      <c r="V1155" s="157"/>
      <c r="W1155" s="157"/>
      <c r="X1155" s="157"/>
      <c r="Y1155" s="148"/>
      <c r="Z1155" s="148"/>
      <c r="AA1155" s="148"/>
      <c r="AB1155" s="148"/>
      <c r="AC1155" s="148"/>
      <c r="AD1155" s="148"/>
      <c r="AE1155" s="148"/>
      <c r="AF1155" s="148"/>
      <c r="AG1155" s="148" t="s">
        <v>164</v>
      </c>
      <c r="AH1155" s="148">
        <v>0</v>
      </c>
      <c r="AI1155" s="148"/>
      <c r="AJ1155" s="148"/>
      <c r="AK1155" s="148"/>
      <c r="AL1155" s="148"/>
      <c r="AM1155" s="148"/>
      <c r="AN1155" s="148"/>
      <c r="AO1155" s="148"/>
      <c r="AP1155" s="148"/>
      <c r="AQ1155" s="148"/>
      <c r="AR1155" s="148"/>
      <c r="AS1155" s="148"/>
      <c r="AT1155" s="148"/>
      <c r="AU1155" s="148"/>
      <c r="AV1155" s="148"/>
      <c r="AW1155" s="148"/>
      <c r="AX1155" s="148"/>
      <c r="AY1155" s="148"/>
      <c r="AZ1155" s="148"/>
      <c r="BA1155" s="148"/>
      <c r="BB1155" s="148"/>
      <c r="BC1155" s="148"/>
      <c r="BD1155" s="148"/>
      <c r="BE1155" s="148"/>
      <c r="BF1155" s="148"/>
      <c r="BG1155" s="148"/>
      <c r="BH1155" s="148"/>
    </row>
    <row r="1156" spans="1:60" outlineLevel="1" x14ac:dyDescent="0.2">
      <c r="A1156" s="171">
        <v>141</v>
      </c>
      <c r="B1156" s="172" t="s">
        <v>1026</v>
      </c>
      <c r="C1156" s="188" t="s">
        <v>1027</v>
      </c>
      <c r="D1156" s="173" t="s">
        <v>158</v>
      </c>
      <c r="E1156" s="174">
        <v>35.619999999999997</v>
      </c>
      <c r="F1156" s="175"/>
      <c r="G1156" s="176">
        <f>ROUND(E1156*F1156,2)</f>
        <v>0</v>
      </c>
      <c r="H1156" s="175"/>
      <c r="I1156" s="176">
        <f>ROUND(E1156*H1156,2)</f>
        <v>0</v>
      </c>
      <c r="J1156" s="175"/>
      <c r="K1156" s="176">
        <f>ROUND(E1156*J1156,2)</f>
        <v>0</v>
      </c>
      <c r="L1156" s="176">
        <v>21</v>
      </c>
      <c r="M1156" s="176">
        <f>G1156*(1+L1156/100)</f>
        <v>0</v>
      </c>
      <c r="N1156" s="176">
        <v>4.6999999999999999E-4</v>
      </c>
      <c r="O1156" s="176">
        <f>ROUND(E1156*N1156,2)</f>
        <v>0.02</v>
      </c>
      <c r="P1156" s="176">
        <v>0</v>
      </c>
      <c r="Q1156" s="176">
        <f>ROUND(E1156*P1156,2)</f>
        <v>0</v>
      </c>
      <c r="R1156" s="176" t="s">
        <v>1003</v>
      </c>
      <c r="S1156" s="176" t="s">
        <v>160</v>
      </c>
      <c r="T1156" s="177" t="s">
        <v>160</v>
      </c>
      <c r="U1156" s="157">
        <v>0.38</v>
      </c>
      <c r="V1156" s="157">
        <f>ROUND(E1156*U1156,2)</f>
        <v>13.54</v>
      </c>
      <c r="W1156" s="157"/>
      <c r="X1156" s="157" t="s">
        <v>170</v>
      </c>
      <c r="Y1156" s="148"/>
      <c r="Z1156" s="148"/>
      <c r="AA1156" s="148"/>
      <c r="AB1156" s="148"/>
      <c r="AC1156" s="148"/>
      <c r="AD1156" s="148"/>
      <c r="AE1156" s="148"/>
      <c r="AF1156" s="148"/>
      <c r="AG1156" s="148" t="s">
        <v>171</v>
      </c>
      <c r="AH1156" s="148"/>
      <c r="AI1156" s="148"/>
      <c r="AJ1156" s="148"/>
      <c r="AK1156" s="148"/>
      <c r="AL1156" s="148"/>
      <c r="AM1156" s="148"/>
      <c r="AN1156" s="148"/>
      <c r="AO1156" s="148"/>
      <c r="AP1156" s="148"/>
      <c r="AQ1156" s="148"/>
      <c r="AR1156" s="148"/>
      <c r="AS1156" s="148"/>
      <c r="AT1156" s="148"/>
      <c r="AU1156" s="148"/>
      <c r="AV1156" s="148"/>
      <c r="AW1156" s="148"/>
      <c r="AX1156" s="148"/>
      <c r="AY1156" s="148"/>
      <c r="AZ1156" s="148"/>
      <c r="BA1156" s="148"/>
      <c r="BB1156" s="148"/>
      <c r="BC1156" s="148"/>
      <c r="BD1156" s="148"/>
      <c r="BE1156" s="148"/>
      <c r="BF1156" s="148"/>
      <c r="BG1156" s="148"/>
      <c r="BH1156" s="148"/>
    </row>
    <row r="1157" spans="1:60" outlineLevel="1" x14ac:dyDescent="0.2">
      <c r="A1157" s="155"/>
      <c r="B1157" s="156"/>
      <c r="C1157" s="253" t="s">
        <v>1028</v>
      </c>
      <c r="D1157" s="254"/>
      <c r="E1157" s="254"/>
      <c r="F1157" s="254"/>
      <c r="G1157" s="254"/>
      <c r="H1157" s="157"/>
      <c r="I1157" s="157"/>
      <c r="J1157" s="157"/>
      <c r="K1157" s="157"/>
      <c r="L1157" s="157"/>
      <c r="M1157" s="157"/>
      <c r="N1157" s="157"/>
      <c r="O1157" s="157"/>
      <c r="P1157" s="157"/>
      <c r="Q1157" s="157"/>
      <c r="R1157" s="157"/>
      <c r="S1157" s="157"/>
      <c r="T1157" s="157"/>
      <c r="U1157" s="157"/>
      <c r="V1157" s="157"/>
      <c r="W1157" s="157"/>
      <c r="X1157" s="157"/>
      <c r="Y1157" s="148"/>
      <c r="Z1157" s="148"/>
      <c r="AA1157" s="148"/>
      <c r="AB1157" s="148"/>
      <c r="AC1157" s="148"/>
      <c r="AD1157" s="148"/>
      <c r="AE1157" s="148"/>
      <c r="AF1157" s="148"/>
      <c r="AG1157" s="148" t="s">
        <v>180</v>
      </c>
      <c r="AH1157" s="148"/>
      <c r="AI1157" s="148"/>
      <c r="AJ1157" s="148"/>
      <c r="AK1157" s="148"/>
      <c r="AL1157" s="148"/>
      <c r="AM1157" s="148"/>
      <c r="AN1157" s="148"/>
      <c r="AO1157" s="148"/>
      <c r="AP1157" s="148"/>
      <c r="AQ1157" s="148"/>
      <c r="AR1157" s="148"/>
      <c r="AS1157" s="148"/>
      <c r="AT1157" s="148"/>
      <c r="AU1157" s="148"/>
      <c r="AV1157" s="148"/>
      <c r="AW1157" s="148"/>
      <c r="AX1157" s="148"/>
      <c r="AY1157" s="148"/>
      <c r="AZ1157" s="148"/>
      <c r="BA1157" s="148"/>
      <c r="BB1157" s="148"/>
      <c r="BC1157" s="148"/>
      <c r="BD1157" s="148"/>
      <c r="BE1157" s="148"/>
      <c r="BF1157" s="148"/>
      <c r="BG1157" s="148"/>
      <c r="BH1157" s="148"/>
    </row>
    <row r="1158" spans="1:60" outlineLevel="1" x14ac:dyDescent="0.2">
      <c r="A1158" s="155"/>
      <c r="B1158" s="156"/>
      <c r="C1158" s="189" t="s">
        <v>195</v>
      </c>
      <c r="D1158" s="158"/>
      <c r="E1158" s="159"/>
      <c r="F1158" s="157"/>
      <c r="G1158" s="157"/>
      <c r="H1158" s="157"/>
      <c r="I1158" s="157"/>
      <c r="J1158" s="157"/>
      <c r="K1158" s="157"/>
      <c r="L1158" s="157"/>
      <c r="M1158" s="157"/>
      <c r="N1158" s="157"/>
      <c r="O1158" s="157"/>
      <c r="P1158" s="157"/>
      <c r="Q1158" s="157"/>
      <c r="R1158" s="157"/>
      <c r="S1158" s="157"/>
      <c r="T1158" s="157"/>
      <c r="U1158" s="157"/>
      <c r="V1158" s="157"/>
      <c r="W1158" s="157"/>
      <c r="X1158" s="157"/>
      <c r="Y1158" s="148"/>
      <c r="Z1158" s="148"/>
      <c r="AA1158" s="148"/>
      <c r="AB1158" s="148"/>
      <c r="AC1158" s="148"/>
      <c r="AD1158" s="148"/>
      <c r="AE1158" s="148"/>
      <c r="AF1158" s="148"/>
      <c r="AG1158" s="148" t="s">
        <v>164</v>
      </c>
      <c r="AH1158" s="148">
        <v>0</v>
      </c>
      <c r="AI1158" s="148"/>
      <c r="AJ1158" s="148"/>
      <c r="AK1158" s="148"/>
      <c r="AL1158" s="148"/>
      <c r="AM1158" s="148"/>
      <c r="AN1158" s="148"/>
      <c r="AO1158" s="148"/>
      <c r="AP1158" s="148"/>
      <c r="AQ1158" s="148"/>
      <c r="AR1158" s="148"/>
      <c r="AS1158" s="148"/>
      <c r="AT1158" s="148"/>
      <c r="AU1158" s="148"/>
      <c r="AV1158" s="148"/>
      <c r="AW1158" s="148"/>
      <c r="AX1158" s="148"/>
      <c r="AY1158" s="148"/>
      <c r="AZ1158" s="148"/>
      <c r="BA1158" s="148"/>
      <c r="BB1158" s="148"/>
      <c r="BC1158" s="148"/>
      <c r="BD1158" s="148"/>
      <c r="BE1158" s="148"/>
      <c r="BF1158" s="148"/>
      <c r="BG1158" s="148"/>
      <c r="BH1158" s="148"/>
    </row>
    <row r="1159" spans="1:60" outlineLevel="1" x14ac:dyDescent="0.2">
      <c r="A1159" s="155"/>
      <c r="B1159" s="156"/>
      <c r="C1159" s="189" t="s">
        <v>172</v>
      </c>
      <c r="D1159" s="158"/>
      <c r="E1159" s="159"/>
      <c r="F1159" s="157"/>
      <c r="G1159" s="157"/>
      <c r="H1159" s="157"/>
      <c r="I1159" s="157"/>
      <c r="J1159" s="157"/>
      <c r="K1159" s="157"/>
      <c r="L1159" s="157"/>
      <c r="M1159" s="157"/>
      <c r="N1159" s="157"/>
      <c r="O1159" s="157"/>
      <c r="P1159" s="157"/>
      <c r="Q1159" s="157"/>
      <c r="R1159" s="157"/>
      <c r="S1159" s="157"/>
      <c r="T1159" s="157"/>
      <c r="U1159" s="157"/>
      <c r="V1159" s="157"/>
      <c r="W1159" s="157"/>
      <c r="X1159" s="157"/>
      <c r="Y1159" s="148"/>
      <c r="Z1159" s="148"/>
      <c r="AA1159" s="148"/>
      <c r="AB1159" s="148"/>
      <c r="AC1159" s="148"/>
      <c r="AD1159" s="148"/>
      <c r="AE1159" s="148"/>
      <c r="AF1159" s="148"/>
      <c r="AG1159" s="148" t="s">
        <v>164</v>
      </c>
      <c r="AH1159" s="148">
        <v>0</v>
      </c>
      <c r="AI1159" s="148"/>
      <c r="AJ1159" s="148"/>
      <c r="AK1159" s="148"/>
      <c r="AL1159" s="148"/>
      <c r="AM1159" s="148"/>
      <c r="AN1159" s="148"/>
      <c r="AO1159" s="148"/>
      <c r="AP1159" s="148"/>
      <c r="AQ1159" s="148"/>
      <c r="AR1159" s="148"/>
      <c r="AS1159" s="148"/>
      <c r="AT1159" s="148"/>
      <c r="AU1159" s="148"/>
      <c r="AV1159" s="148"/>
      <c r="AW1159" s="148"/>
      <c r="AX1159" s="148"/>
      <c r="AY1159" s="148"/>
      <c r="AZ1159" s="148"/>
      <c r="BA1159" s="148"/>
      <c r="BB1159" s="148"/>
      <c r="BC1159" s="148"/>
      <c r="BD1159" s="148"/>
      <c r="BE1159" s="148"/>
      <c r="BF1159" s="148"/>
      <c r="BG1159" s="148"/>
      <c r="BH1159" s="148"/>
    </row>
    <row r="1160" spans="1:60" outlineLevel="1" x14ac:dyDescent="0.2">
      <c r="A1160" s="155"/>
      <c r="B1160" s="156"/>
      <c r="C1160" s="189" t="s">
        <v>1019</v>
      </c>
      <c r="D1160" s="158"/>
      <c r="E1160" s="159"/>
      <c r="F1160" s="157"/>
      <c r="G1160" s="157"/>
      <c r="H1160" s="157"/>
      <c r="I1160" s="157"/>
      <c r="J1160" s="157"/>
      <c r="K1160" s="157"/>
      <c r="L1160" s="157"/>
      <c r="M1160" s="157"/>
      <c r="N1160" s="157"/>
      <c r="O1160" s="157"/>
      <c r="P1160" s="157"/>
      <c r="Q1160" s="157"/>
      <c r="R1160" s="157"/>
      <c r="S1160" s="157"/>
      <c r="T1160" s="157"/>
      <c r="U1160" s="157"/>
      <c r="V1160" s="157"/>
      <c r="W1160" s="157"/>
      <c r="X1160" s="157"/>
      <c r="Y1160" s="148"/>
      <c r="Z1160" s="148"/>
      <c r="AA1160" s="148"/>
      <c r="AB1160" s="148"/>
      <c r="AC1160" s="148"/>
      <c r="AD1160" s="148"/>
      <c r="AE1160" s="148"/>
      <c r="AF1160" s="148"/>
      <c r="AG1160" s="148" t="s">
        <v>164</v>
      </c>
      <c r="AH1160" s="148">
        <v>0</v>
      </c>
      <c r="AI1160" s="148"/>
      <c r="AJ1160" s="148"/>
      <c r="AK1160" s="148"/>
      <c r="AL1160" s="148"/>
      <c r="AM1160" s="148"/>
      <c r="AN1160" s="148"/>
      <c r="AO1160" s="148"/>
      <c r="AP1160" s="148"/>
      <c r="AQ1160" s="148"/>
      <c r="AR1160" s="148"/>
      <c r="AS1160" s="148"/>
      <c r="AT1160" s="148"/>
      <c r="AU1160" s="148"/>
      <c r="AV1160" s="148"/>
      <c r="AW1160" s="148"/>
      <c r="AX1160" s="148"/>
      <c r="AY1160" s="148"/>
      <c r="AZ1160" s="148"/>
      <c r="BA1160" s="148"/>
      <c r="BB1160" s="148"/>
      <c r="BC1160" s="148"/>
      <c r="BD1160" s="148"/>
      <c r="BE1160" s="148"/>
      <c r="BF1160" s="148"/>
      <c r="BG1160" s="148"/>
      <c r="BH1160" s="148"/>
    </row>
    <row r="1161" spans="1:60" outlineLevel="1" x14ac:dyDescent="0.2">
      <c r="A1161" s="155"/>
      <c r="B1161" s="156"/>
      <c r="C1161" s="189" t="s">
        <v>1029</v>
      </c>
      <c r="D1161" s="158"/>
      <c r="E1161" s="159"/>
      <c r="F1161" s="157"/>
      <c r="G1161" s="157"/>
      <c r="H1161" s="157"/>
      <c r="I1161" s="157"/>
      <c r="J1161" s="157"/>
      <c r="K1161" s="157"/>
      <c r="L1161" s="157"/>
      <c r="M1161" s="157"/>
      <c r="N1161" s="157"/>
      <c r="O1161" s="157"/>
      <c r="P1161" s="157"/>
      <c r="Q1161" s="157"/>
      <c r="R1161" s="157"/>
      <c r="S1161" s="157"/>
      <c r="T1161" s="157"/>
      <c r="U1161" s="157"/>
      <c r="V1161" s="157"/>
      <c r="W1161" s="157"/>
      <c r="X1161" s="157"/>
      <c r="Y1161" s="148"/>
      <c r="Z1161" s="148"/>
      <c r="AA1161" s="148"/>
      <c r="AB1161" s="148"/>
      <c r="AC1161" s="148"/>
      <c r="AD1161" s="148"/>
      <c r="AE1161" s="148"/>
      <c r="AF1161" s="148"/>
      <c r="AG1161" s="148" t="s">
        <v>164</v>
      </c>
      <c r="AH1161" s="148">
        <v>0</v>
      </c>
      <c r="AI1161" s="148"/>
      <c r="AJ1161" s="148"/>
      <c r="AK1161" s="148"/>
      <c r="AL1161" s="148"/>
      <c r="AM1161" s="148"/>
      <c r="AN1161" s="148"/>
      <c r="AO1161" s="148"/>
      <c r="AP1161" s="148"/>
      <c r="AQ1161" s="148"/>
      <c r="AR1161" s="148"/>
      <c r="AS1161" s="148"/>
      <c r="AT1161" s="148"/>
      <c r="AU1161" s="148"/>
      <c r="AV1161" s="148"/>
      <c r="AW1161" s="148"/>
      <c r="AX1161" s="148"/>
      <c r="AY1161" s="148"/>
      <c r="AZ1161" s="148"/>
      <c r="BA1161" s="148"/>
      <c r="BB1161" s="148"/>
      <c r="BC1161" s="148"/>
      <c r="BD1161" s="148"/>
      <c r="BE1161" s="148"/>
      <c r="BF1161" s="148"/>
      <c r="BG1161" s="148"/>
      <c r="BH1161" s="148"/>
    </row>
    <row r="1162" spans="1:60" outlineLevel="1" x14ac:dyDescent="0.2">
      <c r="A1162" s="155"/>
      <c r="B1162" s="156"/>
      <c r="C1162" s="189" t="s">
        <v>1025</v>
      </c>
      <c r="D1162" s="158"/>
      <c r="E1162" s="159">
        <v>35.619999999999997</v>
      </c>
      <c r="F1162" s="157"/>
      <c r="G1162" s="157"/>
      <c r="H1162" s="157"/>
      <c r="I1162" s="157"/>
      <c r="J1162" s="157"/>
      <c r="K1162" s="157"/>
      <c r="L1162" s="157"/>
      <c r="M1162" s="157"/>
      <c r="N1162" s="157"/>
      <c r="O1162" s="157"/>
      <c r="P1162" s="157"/>
      <c r="Q1162" s="157"/>
      <c r="R1162" s="157"/>
      <c r="S1162" s="157"/>
      <c r="T1162" s="157"/>
      <c r="U1162" s="157"/>
      <c r="V1162" s="157"/>
      <c r="W1162" s="157"/>
      <c r="X1162" s="157"/>
      <c r="Y1162" s="148"/>
      <c r="Z1162" s="148"/>
      <c r="AA1162" s="148"/>
      <c r="AB1162" s="148"/>
      <c r="AC1162" s="148"/>
      <c r="AD1162" s="148"/>
      <c r="AE1162" s="148"/>
      <c r="AF1162" s="148"/>
      <c r="AG1162" s="148" t="s">
        <v>164</v>
      </c>
      <c r="AH1162" s="148">
        <v>0</v>
      </c>
      <c r="AI1162" s="148"/>
      <c r="AJ1162" s="148"/>
      <c r="AK1162" s="148"/>
      <c r="AL1162" s="148"/>
      <c r="AM1162" s="148"/>
      <c r="AN1162" s="148"/>
      <c r="AO1162" s="148"/>
      <c r="AP1162" s="148"/>
      <c r="AQ1162" s="148"/>
      <c r="AR1162" s="148"/>
      <c r="AS1162" s="148"/>
      <c r="AT1162" s="148"/>
      <c r="AU1162" s="148"/>
      <c r="AV1162" s="148"/>
      <c r="AW1162" s="148"/>
      <c r="AX1162" s="148"/>
      <c r="AY1162" s="148"/>
      <c r="AZ1162" s="148"/>
      <c r="BA1162" s="148"/>
      <c r="BB1162" s="148"/>
      <c r="BC1162" s="148"/>
      <c r="BD1162" s="148"/>
      <c r="BE1162" s="148"/>
      <c r="BF1162" s="148"/>
      <c r="BG1162" s="148"/>
      <c r="BH1162" s="148"/>
    </row>
    <row r="1163" spans="1:60" ht="22.5" outlineLevel="1" x14ac:dyDescent="0.2">
      <c r="A1163" s="171">
        <v>142</v>
      </c>
      <c r="B1163" s="172" t="s">
        <v>1030</v>
      </c>
      <c r="C1163" s="188" t="s">
        <v>1031</v>
      </c>
      <c r="D1163" s="173" t="s">
        <v>158</v>
      </c>
      <c r="E1163" s="174">
        <v>216.47372999999999</v>
      </c>
      <c r="F1163" s="175"/>
      <c r="G1163" s="176">
        <f>ROUND(E1163*F1163,2)</f>
        <v>0</v>
      </c>
      <c r="H1163" s="175"/>
      <c r="I1163" s="176">
        <f>ROUND(E1163*H1163,2)</f>
        <v>0</v>
      </c>
      <c r="J1163" s="175"/>
      <c r="K1163" s="176">
        <f>ROUND(E1163*J1163,2)</f>
        <v>0</v>
      </c>
      <c r="L1163" s="176">
        <v>21</v>
      </c>
      <c r="M1163" s="176">
        <f>G1163*(1+L1163/100)</f>
        <v>0</v>
      </c>
      <c r="N1163" s="176">
        <v>1.6000000000000001E-4</v>
      </c>
      <c r="O1163" s="176">
        <f>ROUND(E1163*N1163,2)</f>
        <v>0.03</v>
      </c>
      <c r="P1163" s="176">
        <v>0</v>
      </c>
      <c r="Q1163" s="176">
        <f>ROUND(E1163*P1163,2)</f>
        <v>0</v>
      </c>
      <c r="R1163" s="176" t="s">
        <v>1003</v>
      </c>
      <c r="S1163" s="176" t="s">
        <v>160</v>
      </c>
      <c r="T1163" s="177" t="s">
        <v>160</v>
      </c>
      <c r="U1163" s="157">
        <v>0.15</v>
      </c>
      <c r="V1163" s="157">
        <f>ROUND(E1163*U1163,2)</f>
        <v>32.47</v>
      </c>
      <c r="W1163" s="157"/>
      <c r="X1163" s="157" t="s">
        <v>170</v>
      </c>
      <c r="Y1163" s="148"/>
      <c r="Z1163" s="148"/>
      <c r="AA1163" s="148"/>
      <c r="AB1163" s="148"/>
      <c r="AC1163" s="148"/>
      <c r="AD1163" s="148"/>
      <c r="AE1163" s="148"/>
      <c r="AF1163" s="148"/>
      <c r="AG1163" s="148" t="s">
        <v>171</v>
      </c>
      <c r="AH1163" s="148"/>
      <c r="AI1163" s="148"/>
      <c r="AJ1163" s="148"/>
      <c r="AK1163" s="148"/>
      <c r="AL1163" s="148"/>
      <c r="AM1163" s="148"/>
      <c r="AN1163" s="148"/>
      <c r="AO1163" s="148"/>
      <c r="AP1163" s="148"/>
      <c r="AQ1163" s="148"/>
      <c r="AR1163" s="148"/>
      <c r="AS1163" s="148"/>
      <c r="AT1163" s="148"/>
      <c r="AU1163" s="148"/>
      <c r="AV1163" s="148"/>
      <c r="AW1163" s="148"/>
      <c r="AX1163" s="148"/>
      <c r="AY1163" s="148"/>
      <c r="AZ1163" s="148"/>
      <c r="BA1163" s="148"/>
      <c r="BB1163" s="148"/>
      <c r="BC1163" s="148"/>
      <c r="BD1163" s="148"/>
      <c r="BE1163" s="148"/>
      <c r="BF1163" s="148"/>
      <c r="BG1163" s="148"/>
      <c r="BH1163" s="148"/>
    </row>
    <row r="1164" spans="1:60" outlineLevel="1" x14ac:dyDescent="0.2">
      <c r="A1164" s="155"/>
      <c r="B1164" s="156"/>
      <c r="C1164" s="255" t="s">
        <v>1032</v>
      </c>
      <c r="D1164" s="256"/>
      <c r="E1164" s="256"/>
      <c r="F1164" s="256"/>
      <c r="G1164" s="256"/>
      <c r="H1164" s="157"/>
      <c r="I1164" s="157"/>
      <c r="J1164" s="157"/>
      <c r="K1164" s="157"/>
      <c r="L1164" s="157"/>
      <c r="M1164" s="157"/>
      <c r="N1164" s="157"/>
      <c r="O1164" s="157"/>
      <c r="P1164" s="157"/>
      <c r="Q1164" s="157"/>
      <c r="R1164" s="157"/>
      <c r="S1164" s="157"/>
      <c r="T1164" s="157"/>
      <c r="U1164" s="157"/>
      <c r="V1164" s="157"/>
      <c r="W1164" s="157"/>
      <c r="X1164" s="157"/>
      <c r="Y1164" s="148"/>
      <c r="Z1164" s="148"/>
      <c r="AA1164" s="148"/>
      <c r="AB1164" s="148"/>
      <c r="AC1164" s="148"/>
      <c r="AD1164" s="148"/>
      <c r="AE1164" s="148"/>
      <c r="AF1164" s="148"/>
      <c r="AG1164" s="148" t="s">
        <v>192</v>
      </c>
      <c r="AH1164" s="148"/>
      <c r="AI1164" s="148"/>
      <c r="AJ1164" s="148"/>
      <c r="AK1164" s="148"/>
      <c r="AL1164" s="148"/>
      <c r="AM1164" s="148"/>
      <c r="AN1164" s="148"/>
      <c r="AO1164" s="148"/>
      <c r="AP1164" s="148"/>
      <c r="AQ1164" s="148"/>
      <c r="AR1164" s="148"/>
      <c r="AS1164" s="148"/>
      <c r="AT1164" s="148"/>
      <c r="AU1164" s="148"/>
      <c r="AV1164" s="148"/>
      <c r="AW1164" s="148"/>
      <c r="AX1164" s="148"/>
      <c r="AY1164" s="148"/>
      <c r="AZ1164" s="148"/>
      <c r="BA1164" s="148"/>
      <c r="BB1164" s="148"/>
      <c r="BC1164" s="148"/>
      <c r="BD1164" s="148"/>
      <c r="BE1164" s="148"/>
      <c r="BF1164" s="148"/>
      <c r="BG1164" s="148"/>
      <c r="BH1164" s="148"/>
    </row>
    <row r="1165" spans="1:60" outlineLevel="1" x14ac:dyDescent="0.2">
      <c r="A1165" s="155"/>
      <c r="B1165" s="156"/>
      <c r="C1165" s="189" t="s">
        <v>186</v>
      </c>
      <c r="D1165" s="158"/>
      <c r="E1165" s="159"/>
      <c r="F1165" s="157"/>
      <c r="G1165" s="157"/>
      <c r="H1165" s="157"/>
      <c r="I1165" s="157"/>
      <c r="J1165" s="157"/>
      <c r="K1165" s="157"/>
      <c r="L1165" s="157"/>
      <c r="M1165" s="157"/>
      <c r="N1165" s="157"/>
      <c r="O1165" s="157"/>
      <c r="P1165" s="157"/>
      <c r="Q1165" s="157"/>
      <c r="R1165" s="157"/>
      <c r="S1165" s="157"/>
      <c r="T1165" s="157"/>
      <c r="U1165" s="157"/>
      <c r="V1165" s="157"/>
      <c r="W1165" s="157"/>
      <c r="X1165" s="157"/>
      <c r="Y1165" s="148"/>
      <c r="Z1165" s="148"/>
      <c r="AA1165" s="148"/>
      <c r="AB1165" s="148"/>
      <c r="AC1165" s="148"/>
      <c r="AD1165" s="148"/>
      <c r="AE1165" s="148"/>
      <c r="AF1165" s="148"/>
      <c r="AG1165" s="148" t="s">
        <v>164</v>
      </c>
      <c r="AH1165" s="148">
        <v>0</v>
      </c>
      <c r="AI1165" s="148"/>
      <c r="AJ1165" s="148"/>
      <c r="AK1165" s="148"/>
      <c r="AL1165" s="148"/>
      <c r="AM1165" s="148"/>
      <c r="AN1165" s="148"/>
      <c r="AO1165" s="148"/>
      <c r="AP1165" s="148"/>
      <c r="AQ1165" s="148"/>
      <c r="AR1165" s="148"/>
      <c r="AS1165" s="148"/>
      <c r="AT1165" s="148"/>
      <c r="AU1165" s="148"/>
      <c r="AV1165" s="148"/>
      <c r="AW1165" s="148"/>
      <c r="AX1165" s="148"/>
      <c r="AY1165" s="148"/>
      <c r="AZ1165" s="148"/>
      <c r="BA1165" s="148"/>
      <c r="BB1165" s="148"/>
      <c r="BC1165" s="148"/>
      <c r="BD1165" s="148"/>
      <c r="BE1165" s="148"/>
      <c r="BF1165" s="148"/>
      <c r="BG1165" s="148"/>
      <c r="BH1165" s="148"/>
    </row>
    <row r="1166" spans="1:60" outlineLevel="1" x14ac:dyDescent="0.2">
      <c r="A1166" s="155"/>
      <c r="B1166" s="156"/>
      <c r="C1166" s="189" t="s">
        <v>193</v>
      </c>
      <c r="D1166" s="158"/>
      <c r="E1166" s="159"/>
      <c r="F1166" s="157"/>
      <c r="G1166" s="157"/>
      <c r="H1166" s="157"/>
      <c r="I1166" s="157"/>
      <c r="J1166" s="157"/>
      <c r="K1166" s="157"/>
      <c r="L1166" s="157"/>
      <c r="M1166" s="157"/>
      <c r="N1166" s="157"/>
      <c r="O1166" s="157"/>
      <c r="P1166" s="157"/>
      <c r="Q1166" s="157"/>
      <c r="R1166" s="157"/>
      <c r="S1166" s="157"/>
      <c r="T1166" s="157"/>
      <c r="U1166" s="157"/>
      <c r="V1166" s="157"/>
      <c r="W1166" s="157"/>
      <c r="X1166" s="157"/>
      <c r="Y1166" s="148"/>
      <c r="Z1166" s="148"/>
      <c r="AA1166" s="148"/>
      <c r="AB1166" s="148"/>
      <c r="AC1166" s="148"/>
      <c r="AD1166" s="148"/>
      <c r="AE1166" s="148"/>
      <c r="AF1166" s="148"/>
      <c r="AG1166" s="148" t="s">
        <v>164</v>
      </c>
      <c r="AH1166" s="148">
        <v>0</v>
      </c>
      <c r="AI1166" s="148"/>
      <c r="AJ1166" s="148"/>
      <c r="AK1166" s="148"/>
      <c r="AL1166" s="148"/>
      <c r="AM1166" s="148"/>
      <c r="AN1166" s="148"/>
      <c r="AO1166" s="148"/>
      <c r="AP1166" s="148"/>
      <c r="AQ1166" s="148"/>
      <c r="AR1166" s="148"/>
      <c r="AS1166" s="148"/>
      <c r="AT1166" s="148"/>
      <c r="AU1166" s="148"/>
      <c r="AV1166" s="148"/>
      <c r="AW1166" s="148"/>
      <c r="AX1166" s="148"/>
      <c r="AY1166" s="148"/>
      <c r="AZ1166" s="148"/>
      <c r="BA1166" s="148"/>
      <c r="BB1166" s="148"/>
      <c r="BC1166" s="148"/>
      <c r="BD1166" s="148"/>
      <c r="BE1166" s="148"/>
      <c r="BF1166" s="148"/>
      <c r="BG1166" s="148"/>
      <c r="BH1166" s="148"/>
    </row>
    <row r="1167" spans="1:60" outlineLevel="1" x14ac:dyDescent="0.2">
      <c r="A1167" s="155"/>
      <c r="B1167" s="156"/>
      <c r="C1167" s="189" t="s">
        <v>194</v>
      </c>
      <c r="D1167" s="158"/>
      <c r="E1167" s="159"/>
      <c r="F1167" s="157"/>
      <c r="G1167" s="157"/>
      <c r="H1167" s="157"/>
      <c r="I1167" s="157"/>
      <c r="J1167" s="157"/>
      <c r="K1167" s="157"/>
      <c r="L1167" s="157"/>
      <c r="M1167" s="157"/>
      <c r="N1167" s="157"/>
      <c r="O1167" s="157"/>
      <c r="P1167" s="157"/>
      <c r="Q1167" s="157"/>
      <c r="R1167" s="157"/>
      <c r="S1167" s="157"/>
      <c r="T1167" s="157"/>
      <c r="U1167" s="157"/>
      <c r="V1167" s="157"/>
      <c r="W1167" s="157"/>
      <c r="X1167" s="157"/>
      <c r="Y1167" s="148"/>
      <c r="Z1167" s="148"/>
      <c r="AA1167" s="148"/>
      <c r="AB1167" s="148"/>
      <c r="AC1167" s="148"/>
      <c r="AD1167" s="148"/>
      <c r="AE1167" s="148"/>
      <c r="AF1167" s="148"/>
      <c r="AG1167" s="148" t="s">
        <v>164</v>
      </c>
      <c r="AH1167" s="148">
        <v>0</v>
      </c>
      <c r="AI1167" s="148"/>
      <c r="AJ1167" s="148"/>
      <c r="AK1167" s="148"/>
      <c r="AL1167" s="148"/>
      <c r="AM1167" s="148"/>
      <c r="AN1167" s="148"/>
      <c r="AO1167" s="148"/>
      <c r="AP1167" s="148"/>
      <c r="AQ1167" s="148"/>
      <c r="AR1167" s="148"/>
      <c r="AS1167" s="148"/>
      <c r="AT1167" s="148"/>
      <c r="AU1167" s="148"/>
      <c r="AV1167" s="148"/>
      <c r="AW1167" s="148"/>
      <c r="AX1167" s="148"/>
      <c r="AY1167" s="148"/>
      <c r="AZ1167" s="148"/>
      <c r="BA1167" s="148"/>
      <c r="BB1167" s="148"/>
      <c r="BC1167" s="148"/>
      <c r="BD1167" s="148"/>
      <c r="BE1167" s="148"/>
      <c r="BF1167" s="148"/>
      <c r="BG1167" s="148"/>
      <c r="BH1167" s="148"/>
    </row>
    <row r="1168" spans="1:60" outlineLevel="1" x14ac:dyDescent="0.2">
      <c r="A1168" s="155"/>
      <c r="B1168" s="156"/>
      <c r="C1168" s="189" t="s">
        <v>195</v>
      </c>
      <c r="D1168" s="158"/>
      <c r="E1168" s="159"/>
      <c r="F1168" s="157"/>
      <c r="G1168" s="157"/>
      <c r="H1168" s="157"/>
      <c r="I1168" s="157"/>
      <c r="J1168" s="157"/>
      <c r="K1168" s="157"/>
      <c r="L1168" s="157"/>
      <c r="M1168" s="157"/>
      <c r="N1168" s="157"/>
      <c r="O1168" s="157"/>
      <c r="P1168" s="157"/>
      <c r="Q1168" s="157"/>
      <c r="R1168" s="157"/>
      <c r="S1168" s="157"/>
      <c r="T1168" s="157"/>
      <c r="U1168" s="157"/>
      <c r="V1168" s="157"/>
      <c r="W1168" s="157"/>
      <c r="X1168" s="157"/>
      <c r="Y1168" s="148"/>
      <c r="Z1168" s="148"/>
      <c r="AA1168" s="148"/>
      <c r="AB1168" s="148"/>
      <c r="AC1168" s="148"/>
      <c r="AD1168" s="148"/>
      <c r="AE1168" s="148"/>
      <c r="AF1168" s="148"/>
      <c r="AG1168" s="148" t="s">
        <v>164</v>
      </c>
      <c r="AH1168" s="148">
        <v>0</v>
      </c>
      <c r="AI1168" s="148"/>
      <c r="AJ1168" s="148"/>
      <c r="AK1168" s="148"/>
      <c r="AL1168" s="148"/>
      <c r="AM1168" s="148"/>
      <c r="AN1168" s="148"/>
      <c r="AO1168" s="148"/>
      <c r="AP1168" s="148"/>
      <c r="AQ1168" s="148"/>
      <c r="AR1168" s="148"/>
      <c r="AS1168" s="148"/>
      <c r="AT1168" s="148"/>
      <c r="AU1168" s="148"/>
      <c r="AV1168" s="148"/>
      <c r="AW1168" s="148"/>
      <c r="AX1168" s="148"/>
      <c r="AY1168" s="148"/>
      <c r="AZ1168" s="148"/>
      <c r="BA1168" s="148"/>
      <c r="BB1168" s="148"/>
      <c r="BC1168" s="148"/>
      <c r="BD1168" s="148"/>
      <c r="BE1168" s="148"/>
      <c r="BF1168" s="148"/>
      <c r="BG1168" s="148"/>
      <c r="BH1168" s="148"/>
    </row>
    <row r="1169" spans="1:60" outlineLevel="1" x14ac:dyDescent="0.2">
      <c r="A1169" s="155"/>
      <c r="B1169" s="156"/>
      <c r="C1169" s="189" t="s">
        <v>172</v>
      </c>
      <c r="D1169" s="158"/>
      <c r="E1169" s="159"/>
      <c r="F1169" s="157"/>
      <c r="G1169" s="157"/>
      <c r="H1169" s="157"/>
      <c r="I1169" s="157"/>
      <c r="J1169" s="157"/>
      <c r="K1169" s="157"/>
      <c r="L1169" s="157"/>
      <c r="M1169" s="157"/>
      <c r="N1169" s="157"/>
      <c r="O1169" s="157"/>
      <c r="P1169" s="157"/>
      <c r="Q1169" s="157"/>
      <c r="R1169" s="157"/>
      <c r="S1169" s="157"/>
      <c r="T1169" s="157"/>
      <c r="U1169" s="157"/>
      <c r="V1169" s="157"/>
      <c r="W1169" s="157"/>
      <c r="X1169" s="157"/>
      <c r="Y1169" s="148"/>
      <c r="Z1169" s="148"/>
      <c r="AA1169" s="148"/>
      <c r="AB1169" s="148"/>
      <c r="AC1169" s="148"/>
      <c r="AD1169" s="148"/>
      <c r="AE1169" s="148"/>
      <c r="AF1169" s="148"/>
      <c r="AG1169" s="148" t="s">
        <v>164</v>
      </c>
      <c r="AH1169" s="148">
        <v>0</v>
      </c>
      <c r="AI1169" s="148"/>
      <c r="AJ1169" s="148"/>
      <c r="AK1169" s="148"/>
      <c r="AL1169" s="148"/>
      <c r="AM1169" s="148"/>
      <c r="AN1169" s="148"/>
      <c r="AO1169" s="148"/>
      <c r="AP1169" s="148"/>
      <c r="AQ1169" s="148"/>
      <c r="AR1169" s="148"/>
      <c r="AS1169" s="148"/>
      <c r="AT1169" s="148"/>
      <c r="AU1169" s="148"/>
      <c r="AV1169" s="148"/>
      <c r="AW1169" s="148"/>
      <c r="AX1169" s="148"/>
      <c r="AY1169" s="148"/>
      <c r="AZ1169" s="148"/>
      <c r="BA1169" s="148"/>
      <c r="BB1169" s="148"/>
      <c r="BC1169" s="148"/>
      <c r="BD1169" s="148"/>
      <c r="BE1169" s="148"/>
      <c r="BF1169" s="148"/>
      <c r="BG1169" s="148"/>
      <c r="BH1169" s="148"/>
    </row>
    <row r="1170" spans="1:60" outlineLevel="1" x14ac:dyDescent="0.2">
      <c r="A1170" s="155"/>
      <c r="B1170" s="156"/>
      <c r="C1170" s="189" t="s">
        <v>196</v>
      </c>
      <c r="D1170" s="158"/>
      <c r="E1170" s="159"/>
      <c r="F1170" s="157"/>
      <c r="G1170" s="157"/>
      <c r="H1170" s="157"/>
      <c r="I1170" s="157"/>
      <c r="J1170" s="157"/>
      <c r="K1170" s="157"/>
      <c r="L1170" s="157"/>
      <c r="M1170" s="157"/>
      <c r="N1170" s="157"/>
      <c r="O1170" s="157"/>
      <c r="P1170" s="157"/>
      <c r="Q1170" s="157"/>
      <c r="R1170" s="157"/>
      <c r="S1170" s="157"/>
      <c r="T1170" s="157"/>
      <c r="U1170" s="157"/>
      <c r="V1170" s="157"/>
      <c r="W1170" s="157"/>
      <c r="X1170" s="157"/>
      <c r="Y1170" s="148"/>
      <c r="Z1170" s="148"/>
      <c r="AA1170" s="148"/>
      <c r="AB1170" s="148"/>
      <c r="AC1170" s="148"/>
      <c r="AD1170" s="148"/>
      <c r="AE1170" s="148"/>
      <c r="AF1170" s="148"/>
      <c r="AG1170" s="148" t="s">
        <v>164</v>
      </c>
      <c r="AH1170" s="148">
        <v>0</v>
      </c>
      <c r="AI1170" s="148"/>
      <c r="AJ1170" s="148"/>
      <c r="AK1170" s="148"/>
      <c r="AL1170" s="148"/>
      <c r="AM1170" s="148"/>
      <c r="AN1170" s="148"/>
      <c r="AO1170" s="148"/>
      <c r="AP1170" s="148"/>
      <c r="AQ1170" s="148"/>
      <c r="AR1170" s="148"/>
      <c r="AS1170" s="148"/>
      <c r="AT1170" s="148"/>
      <c r="AU1170" s="148"/>
      <c r="AV1170" s="148"/>
      <c r="AW1170" s="148"/>
      <c r="AX1170" s="148"/>
      <c r="AY1170" s="148"/>
      <c r="AZ1170" s="148"/>
      <c r="BA1170" s="148"/>
      <c r="BB1170" s="148"/>
      <c r="BC1170" s="148"/>
      <c r="BD1170" s="148"/>
      <c r="BE1170" s="148"/>
      <c r="BF1170" s="148"/>
      <c r="BG1170" s="148"/>
      <c r="BH1170" s="148"/>
    </row>
    <row r="1171" spans="1:60" outlineLevel="1" x14ac:dyDescent="0.2">
      <c r="A1171" s="155"/>
      <c r="B1171" s="156"/>
      <c r="C1171" s="189" t="s">
        <v>197</v>
      </c>
      <c r="D1171" s="158"/>
      <c r="E1171" s="159"/>
      <c r="F1171" s="157"/>
      <c r="G1171" s="157"/>
      <c r="H1171" s="157"/>
      <c r="I1171" s="157"/>
      <c r="J1171" s="157"/>
      <c r="K1171" s="157"/>
      <c r="L1171" s="157"/>
      <c r="M1171" s="157"/>
      <c r="N1171" s="157"/>
      <c r="O1171" s="157"/>
      <c r="P1171" s="157"/>
      <c r="Q1171" s="157"/>
      <c r="R1171" s="157"/>
      <c r="S1171" s="157"/>
      <c r="T1171" s="157"/>
      <c r="U1171" s="157"/>
      <c r="V1171" s="157"/>
      <c r="W1171" s="157"/>
      <c r="X1171" s="157"/>
      <c r="Y1171" s="148"/>
      <c r="Z1171" s="148"/>
      <c r="AA1171" s="148"/>
      <c r="AB1171" s="148"/>
      <c r="AC1171" s="148"/>
      <c r="AD1171" s="148"/>
      <c r="AE1171" s="148"/>
      <c r="AF1171" s="148"/>
      <c r="AG1171" s="148" t="s">
        <v>164</v>
      </c>
      <c r="AH1171" s="148">
        <v>0</v>
      </c>
      <c r="AI1171" s="148"/>
      <c r="AJ1171" s="148"/>
      <c r="AK1171" s="148"/>
      <c r="AL1171" s="148"/>
      <c r="AM1171" s="148"/>
      <c r="AN1171" s="148"/>
      <c r="AO1171" s="148"/>
      <c r="AP1171" s="148"/>
      <c r="AQ1171" s="148"/>
      <c r="AR1171" s="148"/>
      <c r="AS1171" s="148"/>
      <c r="AT1171" s="148"/>
      <c r="AU1171" s="148"/>
      <c r="AV1171" s="148"/>
      <c r="AW1171" s="148"/>
      <c r="AX1171" s="148"/>
      <c r="AY1171" s="148"/>
      <c r="AZ1171" s="148"/>
      <c r="BA1171" s="148"/>
      <c r="BB1171" s="148"/>
      <c r="BC1171" s="148"/>
      <c r="BD1171" s="148"/>
      <c r="BE1171" s="148"/>
      <c r="BF1171" s="148"/>
      <c r="BG1171" s="148"/>
      <c r="BH1171" s="148"/>
    </row>
    <row r="1172" spans="1:60" outlineLevel="1" x14ac:dyDescent="0.2">
      <c r="A1172" s="155"/>
      <c r="B1172" s="156"/>
      <c r="C1172" s="189" t="s">
        <v>198</v>
      </c>
      <c r="D1172" s="158"/>
      <c r="E1172" s="159"/>
      <c r="F1172" s="157"/>
      <c r="G1172" s="157"/>
      <c r="H1172" s="157"/>
      <c r="I1172" s="157"/>
      <c r="J1172" s="157"/>
      <c r="K1172" s="157"/>
      <c r="L1172" s="157"/>
      <c r="M1172" s="157"/>
      <c r="N1172" s="157"/>
      <c r="O1172" s="157"/>
      <c r="P1172" s="157"/>
      <c r="Q1172" s="157"/>
      <c r="R1172" s="157"/>
      <c r="S1172" s="157"/>
      <c r="T1172" s="157"/>
      <c r="U1172" s="157"/>
      <c r="V1172" s="157"/>
      <c r="W1172" s="157"/>
      <c r="X1172" s="157"/>
      <c r="Y1172" s="148"/>
      <c r="Z1172" s="148"/>
      <c r="AA1172" s="148"/>
      <c r="AB1172" s="148"/>
      <c r="AC1172" s="148"/>
      <c r="AD1172" s="148"/>
      <c r="AE1172" s="148"/>
      <c r="AF1172" s="148"/>
      <c r="AG1172" s="148" t="s">
        <v>164</v>
      </c>
      <c r="AH1172" s="148">
        <v>0</v>
      </c>
      <c r="AI1172" s="148"/>
      <c r="AJ1172" s="148"/>
      <c r="AK1172" s="148"/>
      <c r="AL1172" s="148"/>
      <c r="AM1172" s="148"/>
      <c r="AN1172" s="148"/>
      <c r="AO1172" s="148"/>
      <c r="AP1172" s="148"/>
      <c r="AQ1172" s="148"/>
      <c r="AR1172" s="148"/>
      <c r="AS1172" s="148"/>
      <c r="AT1172" s="148"/>
      <c r="AU1172" s="148"/>
      <c r="AV1172" s="148"/>
      <c r="AW1172" s="148"/>
      <c r="AX1172" s="148"/>
      <c r="AY1172" s="148"/>
      <c r="AZ1172" s="148"/>
      <c r="BA1172" s="148"/>
      <c r="BB1172" s="148"/>
      <c r="BC1172" s="148"/>
      <c r="BD1172" s="148"/>
      <c r="BE1172" s="148"/>
      <c r="BF1172" s="148"/>
      <c r="BG1172" s="148"/>
      <c r="BH1172" s="148"/>
    </row>
    <row r="1173" spans="1:60" outlineLevel="1" x14ac:dyDescent="0.2">
      <c r="A1173" s="155"/>
      <c r="B1173" s="156"/>
      <c r="C1173" s="189" t="s">
        <v>199</v>
      </c>
      <c r="D1173" s="158"/>
      <c r="E1173" s="159"/>
      <c r="F1173" s="157"/>
      <c r="G1173" s="157"/>
      <c r="H1173" s="157"/>
      <c r="I1173" s="157"/>
      <c r="J1173" s="157"/>
      <c r="K1173" s="157"/>
      <c r="L1173" s="157"/>
      <c r="M1173" s="157"/>
      <c r="N1173" s="157"/>
      <c r="O1173" s="157"/>
      <c r="P1173" s="157"/>
      <c r="Q1173" s="157"/>
      <c r="R1173" s="157"/>
      <c r="S1173" s="157"/>
      <c r="T1173" s="157"/>
      <c r="U1173" s="157"/>
      <c r="V1173" s="157"/>
      <c r="W1173" s="157"/>
      <c r="X1173" s="157"/>
      <c r="Y1173" s="148"/>
      <c r="Z1173" s="148"/>
      <c r="AA1173" s="148"/>
      <c r="AB1173" s="148"/>
      <c r="AC1173" s="148"/>
      <c r="AD1173" s="148"/>
      <c r="AE1173" s="148"/>
      <c r="AF1173" s="148"/>
      <c r="AG1173" s="148" t="s">
        <v>164</v>
      </c>
      <c r="AH1173" s="148">
        <v>0</v>
      </c>
      <c r="AI1173" s="148"/>
      <c r="AJ1173" s="148"/>
      <c r="AK1173" s="148"/>
      <c r="AL1173" s="148"/>
      <c r="AM1173" s="148"/>
      <c r="AN1173" s="148"/>
      <c r="AO1173" s="148"/>
      <c r="AP1173" s="148"/>
      <c r="AQ1173" s="148"/>
      <c r="AR1173" s="148"/>
      <c r="AS1173" s="148"/>
      <c r="AT1173" s="148"/>
      <c r="AU1173" s="148"/>
      <c r="AV1173" s="148"/>
      <c r="AW1173" s="148"/>
      <c r="AX1173" s="148"/>
      <c r="AY1173" s="148"/>
      <c r="AZ1173" s="148"/>
      <c r="BA1173" s="148"/>
      <c r="BB1173" s="148"/>
      <c r="BC1173" s="148"/>
      <c r="BD1173" s="148"/>
      <c r="BE1173" s="148"/>
      <c r="BF1173" s="148"/>
      <c r="BG1173" s="148"/>
      <c r="BH1173" s="148"/>
    </row>
    <row r="1174" spans="1:60" outlineLevel="1" x14ac:dyDescent="0.2">
      <c r="A1174" s="155"/>
      <c r="B1174" s="156"/>
      <c r="C1174" s="189" t="s">
        <v>200</v>
      </c>
      <c r="D1174" s="158"/>
      <c r="E1174" s="159"/>
      <c r="F1174" s="157"/>
      <c r="G1174" s="157"/>
      <c r="H1174" s="157"/>
      <c r="I1174" s="157"/>
      <c r="J1174" s="157"/>
      <c r="K1174" s="157"/>
      <c r="L1174" s="157"/>
      <c r="M1174" s="157"/>
      <c r="N1174" s="157"/>
      <c r="O1174" s="157"/>
      <c r="P1174" s="157"/>
      <c r="Q1174" s="157"/>
      <c r="R1174" s="157"/>
      <c r="S1174" s="157"/>
      <c r="T1174" s="157"/>
      <c r="U1174" s="157"/>
      <c r="V1174" s="157"/>
      <c r="W1174" s="157"/>
      <c r="X1174" s="157"/>
      <c r="Y1174" s="148"/>
      <c r="Z1174" s="148"/>
      <c r="AA1174" s="148"/>
      <c r="AB1174" s="148"/>
      <c r="AC1174" s="148"/>
      <c r="AD1174" s="148"/>
      <c r="AE1174" s="148"/>
      <c r="AF1174" s="148"/>
      <c r="AG1174" s="148" t="s">
        <v>164</v>
      </c>
      <c r="AH1174" s="148">
        <v>0</v>
      </c>
      <c r="AI1174" s="148"/>
      <c r="AJ1174" s="148"/>
      <c r="AK1174" s="148"/>
      <c r="AL1174" s="148"/>
      <c r="AM1174" s="148"/>
      <c r="AN1174" s="148"/>
      <c r="AO1174" s="148"/>
      <c r="AP1174" s="148"/>
      <c r="AQ1174" s="148"/>
      <c r="AR1174" s="148"/>
      <c r="AS1174" s="148"/>
      <c r="AT1174" s="148"/>
      <c r="AU1174" s="148"/>
      <c r="AV1174" s="148"/>
      <c r="AW1174" s="148"/>
      <c r="AX1174" s="148"/>
      <c r="AY1174" s="148"/>
      <c r="AZ1174" s="148"/>
      <c r="BA1174" s="148"/>
      <c r="BB1174" s="148"/>
      <c r="BC1174" s="148"/>
      <c r="BD1174" s="148"/>
      <c r="BE1174" s="148"/>
      <c r="BF1174" s="148"/>
      <c r="BG1174" s="148"/>
      <c r="BH1174" s="148"/>
    </row>
    <row r="1175" spans="1:60" outlineLevel="1" x14ac:dyDescent="0.2">
      <c r="A1175" s="155"/>
      <c r="B1175" s="156"/>
      <c r="C1175" s="189" t="s">
        <v>1033</v>
      </c>
      <c r="D1175" s="158"/>
      <c r="E1175" s="159"/>
      <c r="F1175" s="157"/>
      <c r="G1175" s="157"/>
      <c r="H1175" s="157"/>
      <c r="I1175" s="157"/>
      <c r="J1175" s="157"/>
      <c r="K1175" s="157"/>
      <c r="L1175" s="157"/>
      <c r="M1175" s="157"/>
      <c r="N1175" s="157"/>
      <c r="O1175" s="157"/>
      <c r="P1175" s="157"/>
      <c r="Q1175" s="157"/>
      <c r="R1175" s="157"/>
      <c r="S1175" s="157"/>
      <c r="T1175" s="157"/>
      <c r="U1175" s="157"/>
      <c r="V1175" s="157"/>
      <c r="W1175" s="157"/>
      <c r="X1175" s="157"/>
      <c r="Y1175" s="148"/>
      <c r="Z1175" s="148"/>
      <c r="AA1175" s="148"/>
      <c r="AB1175" s="148"/>
      <c r="AC1175" s="148"/>
      <c r="AD1175" s="148"/>
      <c r="AE1175" s="148"/>
      <c r="AF1175" s="148"/>
      <c r="AG1175" s="148" t="s">
        <v>164</v>
      </c>
      <c r="AH1175" s="148">
        <v>0</v>
      </c>
      <c r="AI1175" s="148"/>
      <c r="AJ1175" s="148"/>
      <c r="AK1175" s="148"/>
      <c r="AL1175" s="148"/>
      <c r="AM1175" s="148"/>
      <c r="AN1175" s="148"/>
      <c r="AO1175" s="148"/>
      <c r="AP1175" s="148"/>
      <c r="AQ1175" s="148"/>
      <c r="AR1175" s="148"/>
      <c r="AS1175" s="148"/>
      <c r="AT1175" s="148"/>
      <c r="AU1175" s="148"/>
      <c r="AV1175" s="148"/>
      <c r="AW1175" s="148"/>
      <c r="AX1175" s="148"/>
      <c r="AY1175" s="148"/>
      <c r="AZ1175" s="148"/>
      <c r="BA1175" s="148"/>
      <c r="BB1175" s="148"/>
      <c r="BC1175" s="148"/>
      <c r="BD1175" s="148"/>
      <c r="BE1175" s="148"/>
      <c r="BF1175" s="148"/>
      <c r="BG1175" s="148"/>
      <c r="BH1175" s="148"/>
    </row>
    <row r="1176" spans="1:60" outlineLevel="1" x14ac:dyDescent="0.2">
      <c r="A1176" s="155"/>
      <c r="B1176" s="156"/>
      <c r="C1176" s="189" t="s">
        <v>1024</v>
      </c>
      <c r="D1176" s="158"/>
      <c r="E1176" s="159"/>
      <c r="F1176" s="157"/>
      <c r="G1176" s="157"/>
      <c r="H1176" s="157"/>
      <c r="I1176" s="157"/>
      <c r="J1176" s="157"/>
      <c r="K1176" s="157"/>
      <c r="L1176" s="157"/>
      <c r="M1176" s="157"/>
      <c r="N1176" s="157"/>
      <c r="O1176" s="157"/>
      <c r="P1176" s="157"/>
      <c r="Q1176" s="157"/>
      <c r="R1176" s="157"/>
      <c r="S1176" s="157"/>
      <c r="T1176" s="157"/>
      <c r="U1176" s="157"/>
      <c r="V1176" s="157"/>
      <c r="W1176" s="157"/>
      <c r="X1176" s="157"/>
      <c r="Y1176" s="148"/>
      <c r="Z1176" s="148"/>
      <c r="AA1176" s="148"/>
      <c r="AB1176" s="148"/>
      <c r="AC1176" s="148"/>
      <c r="AD1176" s="148"/>
      <c r="AE1176" s="148"/>
      <c r="AF1176" s="148"/>
      <c r="AG1176" s="148" t="s">
        <v>164</v>
      </c>
      <c r="AH1176" s="148">
        <v>0</v>
      </c>
      <c r="AI1176" s="148"/>
      <c r="AJ1176" s="148"/>
      <c r="AK1176" s="148"/>
      <c r="AL1176" s="148"/>
      <c r="AM1176" s="148"/>
      <c r="AN1176" s="148"/>
      <c r="AO1176" s="148"/>
      <c r="AP1176" s="148"/>
      <c r="AQ1176" s="148"/>
      <c r="AR1176" s="148"/>
      <c r="AS1176" s="148"/>
      <c r="AT1176" s="148"/>
      <c r="AU1176" s="148"/>
      <c r="AV1176" s="148"/>
      <c r="AW1176" s="148"/>
      <c r="AX1176" s="148"/>
      <c r="AY1176" s="148"/>
      <c r="AZ1176" s="148"/>
      <c r="BA1176" s="148"/>
      <c r="BB1176" s="148"/>
      <c r="BC1176" s="148"/>
      <c r="BD1176" s="148"/>
      <c r="BE1176" s="148"/>
      <c r="BF1176" s="148"/>
      <c r="BG1176" s="148"/>
      <c r="BH1176" s="148"/>
    </row>
    <row r="1177" spans="1:60" outlineLevel="1" x14ac:dyDescent="0.2">
      <c r="A1177" s="155"/>
      <c r="B1177" s="156"/>
      <c r="C1177" s="189" t="s">
        <v>203</v>
      </c>
      <c r="D1177" s="158"/>
      <c r="E1177" s="159">
        <v>38.143999999999998</v>
      </c>
      <c r="F1177" s="157"/>
      <c r="G1177" s="157"/>
      <c r="H1177" s="157"/>
      <c r="I1177" s="157"/>
      <c r="J1177" s="157"/>
      <c r="K1177" s="157"/>
      <c r="L1177" s="157"/>
      <c r="M1177" s="157"/>
      <c r="N1177" s="157"/>
      <c r="O1177" s="157"/>
      <c r="P1177" s="157"/>
      <c r="Q1177" s="157"/>
      <c r="R1177" s="157"/>
      <c r="S1177" s="157"/>
      <c r="T1177" s="157"/>
      <c r="U1177" s="157"/>
      <c r="V1177" s="157"/>
      <c r="W1177" s="157"/>
      <c r="X1177" s="157"/>
      <c r="Y1177" s="148"/>
      <c r="Z1177" s="148"/>
      <c r="AA1177" s="148"/>
      <c r="AB1177" s="148"/>
      <c r="AC1177" s="148"/>
      <c r="AD1177" s="148"/>
      <c r="AE1177" s="148"/>
      <c r="AF1177" s="148"/>
      <c r="AG1177" s="148" t="s">
        <v>164</v>
      </c>
      <c r="AH1177" s="148">
        <v>0</v>
      </c>
      <c r="AI1177" s="148"/>
      <c r="AJ1177" s="148"/>
      <c r="AK1177" s="148"/>
      <c r="AL1177" s="148"/>
      <c r="AM1177" s="148"/>
      <c r="AN1177" s="148"/>
      <c r="AO1177" s="148"/>
      <c r="AP1177" s="148"/>
      <c r="AQ1177" s="148"/>
      <c r="AR1177" s="148"/>
      <c r="AS1177" s="148"/>
      <c r="AT1177" s="148"/>
      <c r="AU1177" s="148"/>
      <c r="AV1177" s="148"/>
      <c r="AW1177" s="148"/>
      <c r="AX1177" s="148"/>
      <c r="AY1177" s="148"/>
      <c r="AZ1177" s="148"/>
      <c r="BA1177" s="148"/>
      <c r="BB1177" s="148"/>
      <c r="BC1177" s="148"/>
      <c r="BD1177" s="148"/>
      <c r="BE1177" s="148"/>
      <c r="BF1177" s="148"/>
      <c r="BG1177" s="148"/>
      <c r="BH1177" s="148"/>
    </row>
    <row r="1178" spans="1:60" outlineLevel="1" x14ac:dyDescent="0.2">
      <c r="A1178" s="155"/>
      <c r="B1178" s="156"/>
      <c r="C1178" s="189" t="s">
        <v>204</v>
      </c>
      <c r="D1178" s="158"/>
      <c r="E1178" s="159">
        <v>71.855249999999998</v>
      </c>
      <c r="F1178" s="157"/>
      <c r="G1178" s="157"/>
      <c r="H1178" s="157"/>
      <c r="I1178" s="157"/>
      <c r="J1178" s="157"/>
      <c r="K1178" s="157"/>
      <c r="L1178" s="157"/>
      <c r="M1178" s="157"/>
      <c r="N1178" s="157"/>
      <c r="O1178" s="157"/>
      <c r="P1178" s="157"/>
      <c r="Q1178" s="157"/>
      <c r="R1178" s="157"/>
      <c r="S1178" s="157"/>
      <c r="T1178" s="157"/>
      <c r="U1178" s="157"/>
      <c r="V1178" s="157"/>
      <c r="W1178" s="157"/>
      <c r="X1178" s="157"/>
      <c r="Y1178" s="148"/>
      <c r="Z1178" s="148"/>
      <c r="AA1178" s="148"/>
      <c r="AB1178" s="148"/>
      <c r="AC1178" s="148"/>
      <c r="AD1178" s="148"/>
      <c r="AE1178" s="148"/>
      <c r="AF1178" s="148"/>
      <c r="AG1178" s="148" t="s">
        <v>164</v>
      </c>
      <c r="AH1178" s="148">
        <v>0</v>
      </c>
      <c r="AI1178" s="148"/>
      <c r="AJ1178" s="148"/>
      <c r="AK1178" s="148"/>
      <c r="AL1178" s="148"/>
      <c r="AM1178" s="148"/>
      <c r="AN1178" s="148"/>
      <c r="AO1178" s="148"/>
      <c r="AP1178" s="148"/>
      <c r="AQ1178" s="148"/>
      <c r="AR1178" s="148"/>
      <c r="AS1178" s="148"/>
      <c r="AT1178" s="148"/>
      <c r="AU1178" s="148"/>
      <c r="AV1178" s="148"/>
      <c r="AW1178" s="148"/>
      <c r="AX1178" s="148"/>
      <c r="AY1178" s="148"/>
      <c r="AZ1178" s="148"/>
      <c r="BA1178" s="148"/>
      <c r="BB1178" s="148"/>
      <c r="BC1178" s="148"/>
      <c r="BD1178" s="148"/>
      <c r="BE1178" s="148"/>
      <c r="BF1178" s="148"/>
      <c r="BG1178" s="148"/>
      <c r="BH1178" s="148"/>
    </row>
    <row r="1179" spans="1:60" outlineLevel="1" x14ac:dyDescent="0.2">
      <c r="A1179" s="155"/>
      <c r="B1179" s="156"/>
      <c r="C1179" s="189" t="s">
        <v>205</v>
      </c>
      <c r="D1179" s="158"/>
      <c r="E1179" s="159">
        <v>38.143999999999998</v>
      </c>
      <c r="F1179" s="157"/>
      <c r="G1179" s="157"/>
      <c r="H1179" s="157"/>
      <c r="I1179" s="157"/>
      <c r="J1179" s="157"/>
      <c r="K1179" s="157"/>
      <c r="L1179" s="157"/>
      <c r="M1179" s="157"/>
      <c r="N1179" s="157"/>
      <c r="O1179" s="157"/>
      <c r="P1179" s="157"/>
      <c r="Q1179" s="157"/>
      <c r="R1179" s="157"/>
      <c r="S1179" s="157"/>
      <c r="T1179" s="157"/>
      <c r="U1179" s="157"/>
      <c r="V1179" s="157"/>
      <c r="W1179" s="157"/>
      <c r="X1179" s="157"/>
      <c r="Y1179" s="148"/>
      <c r="Z1179" s="148"/>
      <c r="AA1179" s="148"/>
      <c r="AB1179" s="148"/>
      <c r="AC1179" s="148"/>
      <c r="AD1179" s="148"/>
      <c r="AE1179" s="148"/>
      <c r="AF1179" s="148"/>
      <c r="AG1179" s="148" t="s">
        <v>164</v>
      </c>
      <c r="AH1179" s="148">
        <v>0</v>
      </c>
      <c r="AI1179" s="148"/>
      <c r="AJ1179" s="148"/>
      <c r="AK1179" s="148"/>
      <c r="AL1179" s="148"/>
      <c r="AM1179" s="148"/>
      <c r="AN1179" s="148"/>
      <c r="AO1179" s="148"/>
      <c r="AP1179" s="148"/>
      <c r="AQ1179" s="148"/>
      <c r="AR1179" s="148"/>
      <c r="AS1179" s="148"/>
      <c r="AT1179" s="148"/>
      <c r="AU1179" s="148"/>
      <c r="AV1179" s="148"/>
      <c r="AW1179" s="148"/>
      <c r="AX1179" s="148"/>
      <c r="AY1179" s="148"/>
      <c r="AZ1179" s="148"/>
      <c r="BA1179" s="148"/>
      <c r="BB1179" s="148"/>
      <c r="BC1179" s="148"/>
      <c r="BD1179" s="148"/>
      <c r="BE1179" s="148"/>
      <c r="BF1179" s="148"/>
      <c r="BG1179" s="148"/>
      <c r="BH1179" s="148"/>
    </row>
    <row r="1180" spans="1:60" outlineLevel="1" x14ac:dyDescent="0.2">
      <c r="A1180" s="155"/>
      <c r="B1180" s="156"/>
      <c r="C1180" s="189" t="s">
        <v>206</v>
      </c>
      <c r="D1180" s="158"/>
      <c r="E1180" s="159">
        <v>77.16</v>
      </c>
      <c r="F1180" s="157"/>
      <c r="G1180" s="157"/>
      <c r="H1180" s="157"/>
      <c r="I1180" s="157"/>
      <c r="J1180" s="157"/>
      <c r="K1180" s="157"/>
      <c r="L1180" s="157"/>
      <c r="M1180" s="157"/>
      <c r="N1180" s="157"/>
      <c r="O1180" s="157"/>
      <c r="P1180" s="157"/>
      <c r="Q1180" s="157"/>
      <c r="R1180" s="157"/>
      <c r="S1180" s="157"/>
      <c r="T1180" s="157"/>
      <c r="U1180" s="157"/>
      <c r="V1180" s="157"/>
      <c r="W1180" s="157"/>
      <c r="X1180" s="157"/>
      <c r="Y1180" s="148"/>
      <c r="Z1180" s="148"/>
      <c r="AA1180" s="148"/>
      <c r="AB1180" s="148"/>
      <c r="AC1180" s="148"/>
      <c r="AD1180" s="148"/>
      <c r="AE1180" s="148"/>
      <c r="AF1180" s="148"/>
      <c r="AG1180" s="148" t="s">
        <v>164</v>
      </c>
      <c r="AH1180" s="148">
        <v>0</v>
      </c>
      <c r="AI1180" s="148"/>
      <c r="AJ1180" s="148"/>
      <c r="AK1180" s="148"/>
      <c r="AL1180" s="148"/>
      <c r="AM1180" s="148"/>
      <c r="AN1180" s="148"/>
      <c r="AO1180" s="148"/>
      <c r="AP1180" s="148"/>
      <c r="AQ1180" s="148"/>
      <c r="AR1180" s="148"/>
      <c r="AS1180" s="148"/>
      <c r="AT1180" s="148"/>
      <c r="AU1180" s="148"/>
      <c r="AV1180" s="148"/>
      <c r="AW1180" s="148"/>
      <c r="AX1180" s="148"/>
      <c r="AY1180" s="148"/>
      <c r="AZ1180" s="148"/>
      <c r="BA1180" s="148"/>
      <c r="BB1180" s="148"/>
      <c r="BC1180" s="148"/>
      <c r="BD1180" s="148"/>
      <c r="BE1180" s="148"/>
      <c r="BF1180" s="148"/>
      <c r="BG1180" s="148"/>
      <c r="BH1180" s="148"/>
    </row>
    <row r="1181" spans="1:60" ht="22.5" outlineLevel="1" x14ac:dyDescent="0.2">
      <c r="A1181" s="155"/>
      <c r="B1181" s="156"/>
      <c r="C1181" s="189" t="s">
        <v>207</v>
      </c>
      <c r="D1181" s="158"/>
      <c r="E1181" s="159">
        <v>-22.945</v>
      </c>
      <c r="F1181" s="157"/>
      <c r="G1181" s="157"/>
      <c r="H1181" s="157"/>
      <c r="I1181" s="157"/>
      <c r="J1181" s="157"/>
      <c r="K1181" s="157"/>
      <c r="L1181" s="157"/>
      <c r="M1181" s="157"/>
      <c r="N1181" s="157"/>
      <c r="O1181" s="157"/>
      <c r="P1181" s="157"/>
      <c r="Q1181" s="157"/>
      <c r="R1181" s="157"/>
      <c r="S1181" s="157"/>
      <c r="T1181" s="157"/>
      <c r="U1181" s="157"/>
      <c r="V1181" s="157"/>
      <c r="W1181" s="157"/>
      <c r="X1181" s="157"/>
      <c r="Y1181" s="148"/>
      <c r="Z1181" s="148"/>
      <c r="AA1181" s="148"/>
      <c r="AB1181" s="148"/>
      <c r="AC1181" s="148"/>
      <c r="AD1181" s="148"/>
      <c r="AE1181" s="148"/>
      <c r="AF1181" s="148"/>
      <c r="AG1181" s="148" t="s">
        <v>164</v>
      </c>
      <c r="AH1181" s="148">
        <v>0</v>
      </c>
      <c r="AI1181" s="148"/>
      <c r="AJ1181" s="148"/>
      <c r="AK1181" s="148"/>
      <c r="AL1181" s="148"/>
      <c r="AM1181" s="148"/>
      <c r="AN1181" s="148"/>
      <c r="AO1181" s="148"/>
      <c r="AP1181" s="148"/>
      <c r="AQ1181" s="148"/>
      <c r="AR1181" s="148"/>
      <c r="AS1181" s="148"/>
      <c r="AT1181" s="148"/>
      <c r="AU1181" s="148"/>
      <c r="AV1181" s="148"/>
      <c r="AW1181" s="148"/>
      <c r="AX1181" s="148"/>
      <c r="AY1181" s="148"/>
      <c r="AZ1181" s="148"/>
      <c r="BA1181" s="148"/>
      <c r="BB1181" s="148"/>
      <c r="BC1181" s="148"/>
      <c r="BD1181" s="148"/>
      <c r="BE1181" s="148"/>
      <c r="BF1181" s="148"/>
      <c r="BG1181" s="148"/>
      <c r="BH1181" s="148"/>
    </row>
    <row r="1182" spans="1:60" outlineLevel="1" x14ac:dyDescent="0.2">
      <c r="A1182" s="155"/>
      <c r="B1182" s="156"/>
      <c r="C1182" s="189" t="s">
        <v>208</v>
      </c>
      <c r="D1182" s="158"/>
      <c r="E1182" s="159">
        <v>-35.840000000000003</v>
      </c>
      <c r="F1182" s="157"/>
      <c r="G1182" s="157"/>
      <c r="H1182" s="157"/>
      <c r="I1182" s="157"/>
      <c r="J1182" s="157"/>
      <c r="K1182" s="157"/>
      <c r="L1182" s="157"/>
      <c r="M1182" s="157"/>
      <c r="N1182" s="157"/>
      <c r="O1182" s="157"/>
      <c r="P1182" s="157"/>
      <c r="Q1182" s="157"/>
      <c r="R1182" s="157"/>
      <c r="S1182" s="157"/>
      <c r="T1182" s="157"/>
      <c r="U1182" s="157"/>
      <c r="V1182" s="157"/>
      <c r="W1182" s="157"/>
      <c r="X1182" s="157"/>
      <c r="Y1182" s="148"/>
      <c r="Z1182" s="148"/>
      <c r="AA1182" s="148"/>
      <c r="AB1182" s="148"/>
      <c r="AC1182" s="148"/>
      <c r="AD1182" s="148"/>
      <c r="AE1182" s="148"/>
      <c r="AF1182" s="148"/>
      <c r="AG1182" s="148" t="s">
        <v>164</v>
      </c>
      <c r="AH1182" s="148">
        <v>0</v>
      </c>
      <c r="AI1182" s="148"/>
      <c r="AJ1182" s="148"/>
      <c r="AK1182" s="148"/>
      <c r="AL1182" s="148"/>
      <c r="AM1182" s="148"/>
      <c r="AN1182" s="148"/>
      <c r="AO1182" s="148"/>
      <c r="AP1182" s="148"/>
      <c r="AQ1182" s="148"/>
      <c r="AR1182" s="148"/>
      <c r="AS1182" s="148"/>
      <c r="AT1182" s="148"/>
      <c r="AU1182" s="148"/>
      <c r="AV1182" s="148"/>
      <c r="AW1182" s="148"/>
      <c r="AX1182" s="148"/>
      <c r="AY1182" s="148"/>
      <c r="AZ1182" s="148"/>
      <c r="BA1182" s="148"/>
      <c r="BB1182" s="148"/>
      <c r="BC1182" s="148"/>
      <c r="BD1182" s="148"/>
      <c r="BE1182" s="148"/>
      <c r="BF1182" s="148"/>
      <c r="BG1182" s="148"/>
      <c r="BH1182" s="148"/>
    </row>
    <row r="1183" spans="1:60" outlineLevel="1" x14ac:dyDescent="0.2">
      <c r="A1183" s="155"/>
      <c r="B1183" s="156"/>
      <c r="C1183" s="192" t="s">
        <v>1034</v>
      </c>
      <c r="D1183" s="162"/>
      <c r="E1183" s="163">
        <v>49.955480000000001</v>
      </c>
      <c r="F1183" s="157"/>
      <c r="G1183" s="157"/>
      <c r="H1183" s="157"/>
      <c r="I1183" s="157"/>
      <c r="J1183" s="157"/>
      <c r="K1183" s="157"/>
      <c r="L1183" s="157"/>
      <c r="M1183" s="157"/>
      <c r="N1183" s="157"/>
      <c r="O1183" s="157"/>
      <c r="P1183" s="157"/>
      <c r="Q1183" s="157"/>
      <c r="R1183" s="157"/>
      <c r="S1183" s="157"/>
      <c r="T1183" s="157"/>
      <c r="U1183" s="157"/>
      <c r="V1183" s="157"/>
      <c r="W1183" s="157"/>
      <c r="X1183" s="157"/>
      <c r="Y1183" s="148"/>
      <c r="Z1183" s="148"/>
      <c r="AA1183" s="148"/>
      <c r="AB1183" s="148"/>
      <c r="AC1183" s="148"/>
      <c r="AD1183" s="148"/>
      <c r="AE1183" s="148"/>
      <c r="AF1183" s="148"/>
      <c r="AG1183" s="148" t="s">
        <v>164</v>
      </c>
      <c r="AH1183" s="148">
        <v>4</v>
      </c>
      <c r="AI1183" s="148"/>
      <c r="AJ1183" s="148"/>
      <c r="AK1183" s="148"/>
      <c r="AL1183" s="148"/>
      <c r="AM1183" s="148"/>
      <c r="AN1183" s="148"/>
      <c r="AO1183" s="148"/>
      <c r="AP1183" s="148"/>
      <c r="AQ1183" s="148"/>
      <c r="AR1183" s="148"/>
      <c r="AS1183" s="148"/>
      <c r="AT1183" s="148"/>
      <c r="AU1183" s="148"/>
      <c r="AV1183" s="148"/>
      <c r="AW1183" s="148"/>
      <c r="AX1183" s="148"/>
      <c r="AY1183" s="148"/>
      <c r="AZ1183" s="148"/>
      <c r="BA1183" s="148"/>
      <c r="BB1183" s="148"/>
      <c r="BC1183" s="148"/>
      <c r="BD1183" s="148"/>
      <c r="BE1183" s="148"/>
      <c r="BF1183" s="148"/>
      <c r="BG1183" s="148"/>
      <c r="BH1183" s="148"/>
    </row>
    <row r="1184" spans="1:60" outlineLevel="1" x14ac:dyDescent="0.2">
      <c r="A1184" s="171">
        <v>143</v>
      </c>
      <c r="B1184" s="172" t="s">
        <v>1035</v>
      </c>
      <c r="C1184" s="188" t="s">
        <v>1036</v>
      </c>
      <c r="D1184" s="173" t="s">
        <v>158</v>
      </c>
      <c r="E1184" s="174">
        <v>321.83</v>
      </c>
      <c r="F1184" s="175"/>
      <c r="G1184" s="176">
        <f>ROUND(E1184*F1184,2)</f>
        <v>0</v>
      </c>
      <c r="H1184" s="175"/>
      <c r="I1184" s="176">
        <f>ROUND(E1184*H1184,2)</f>
        <v>0</v>
      </c>
      <c r="J1184" s="175"/>
      <c r="K1184" s="176">
        <f>ROUND(E1184*J1184,2)</f>
        <v>0</v>
      </c>
      <c r="L1184" s="176">
        <v>21</v>
      </c>
      <c r="M1184" s="176">
        <f>G1184*(1+L1184/100)</f>
        <v>0</v>
      </c>
      <c r="N1184" s="176">
        <v>2.0000000000000002E-5</v>
      </c>
      <c r="O1184" s="176">
        <f>ROUND(E1184*N1184,2)</f>
        <v>0.01</v>
      </c>
      <c r="P1184" s="176">
        <v>0</v>
      </c>
      <c r="Q1184" s="176">
        <f>ROUND(E1184*P1184,2)</f>
        <v>0</v>
      </c>
      <c r="R1184" s="176"/>
      <c r="S1184" s="176" t="s">
        <v>220</v>
      </c>
      <c r="T1184" s="177" t="s">
        <v>221</v>
      </c>
      <c r="U1184" s="157">
        <v>0.11</v>
      </c>
      <c r="V1184" s="157">
        <f>ROUND(E1184*U1184,2)</f>
        <v>35.4</v>
      </c>
      <c r="W1184" s="157"/>
      <c r="X1184" s="157" t="s">
        <v>170</v>
      </c>
      <c r="Y1184" s="148"/>
      <c r="Z1184" s="148"/>
      <c r="AA1184" s="148"/>
      <c r="AB1184" s="148"/>
      <c r="AC1184" s="148"/>
      <c r="AD1184" s="148"/>
      <c r="AE1184" s="148"/>
      <c r="AF1184" s="148"/>
      <c r="AG1184" s="148" t="s">
        <v>171</v>
      </c>
      <c r="AH1184" s="148"/>
      <c r="AI1184" s="148"/>
      <c r="AJ1184" s="148"/>
      <c r="AK1184" s="148"/>
      <c r="AL1184" s="148"/>
      <c r="AM1184" s="148"/>
      <c r="AN1184" s="148"/>
      <c r="AO1184" s="148"/>
      <c r="AP1184" s="148"/>
      <c r="AQ1184" s="148"/>
      <c r="AR1184" s="148"/>
      <c r="AS1184" s="148"/>
      <c r="AT1184" s="148"/>
      <c r="AU1184" s="148"/>
      <c r="AV1184" s="148"/>
      <c r="AW1184" s="148"/>
      <c r="AX1184" s="148"/>
      <c r="AY1184" s="148"/>
      <c r="AZ1184" s="148"/>
      <c r="BA1184" s="148"/>
      <c r="BB1184" s="148"/>
      <c r="BC1184" s="148"/>
      <c r="BD1184" s="148"/>
      <c r="BE1184" s="148"/>
      <c r="BF1184" s="148"/>
      <c r="BG1184" s="148"/>
      <c r="BH1184" s="148"/>
    </row>
    <row r="1185" spans="1:60" outlineLevel="1" x14ac:dyDescent="0.2">
      <c r="A1185" s="155"/>
      <c r="B1185" s="156"/>
      <c r="C1185" s="189" t="s">
        <v>194</v>
      </c>
      <c r="D1185" s="158"/>
      <c r="E1185" s="159"/>
      <c r="F1185" s="157"/>
      <c r="G1185" s="157"/>
      <c r="H1185" s="157"/>
      <c r="I1185" s="157"/>
      <c r="J1185" s="157"/>
      <c r="K1185" s="157"/>
      <c r="L1185" s="157"/>
      <c r="M1185" s="157"/>
      <c r="N1185" s="157"/>
      <c r="O1185" s="157"/>
      <c r="P1185" s="157"/>
      <c r="Q1185" s="157"/>
      <c r="R1185" s="157"/>
      <c r="S1185" s="157"/>
      <c r="T1185" s="157"/>
      <c r="U1185" s="157"/>
      <c r="V1185" s="157"/>
      <c r="W1185" s="157"/>
      <c r="X1185" s="157"/>
      <c r="Y1185" s="148"/>
      <c r="Z1185" s="148"/>
      <c r="AA1185" s="148"/>
      <c r="AB1185" s="148"/>
      <c r="AC1185" s="148"/>
      <c r="AD1185" s="148"/>
      <c r="AE1185" s="148"/>
      <c r="AF1185" s="148"/>
      <c r="AG1185" s="148" t="s">
        <v>164</v>
      </c>
      <c r="AH1185" s="148">
        <v>0</v>
      </c>
      <c r="AI1185" s="148"/>
      <c r="AJ1185" s="148"/>
      <c r="AK1185" s="148"/>
      <c r="AL1185" s="148"/>
      <c r="AM1185" s="148"/>
      <c r="AN1185" s="148"/>
      <c r="AO1185" s="148"/>
      <c r="AP1185" s="148"/>
      <c r="AQ1185" s="148"/>
      <c r="AR1185" s="148"/>
      <c r="AS1185" s="148"/>
      <c r="AT1185" s="148"/>
      <c r="AU1185" s="148"/>
      <c r="AV1185" s="148"/>
      <c r="AW1185" s="148"/>
      <c r="AX1185" s="148"/>
      <c r="AY1185" s="148"/>
      <c r="AZ1185" s="148"/>
      <c r="BA1185" s="148"/>
      <c r="BB1185" s="148"/>
      <c r="BC1185" s="148"/>
      <c r="BD1185" s="148"/>
      <c r="BE1185" s="148"/>
      <c r="BF1185" s="148"/>
      <c r="BG1185" s="148"/>
      <c r="BH1185" s="148"/>
    </row>
    <row r="1186" spans="1:60" outlineLevel="1" x14ac:dyDescent="0.2">
      <c r="A1186" s="155"/>
      <c r="B1186" s="156"/>
      <c r="C1186" s="189" t="s">
        <v>172</v>
      </c>
      <c r="D1186" s="158"/>
      <c r="E1186" s="159"/>
      <c r="F1186" s="157"/>
      <c r="G1186" s="157"/>
      <c r="H1186" s="157"/>
      <c r="I1186" s="157"/>
      <c r="J1186" s="157"/>
      <c r="K1186" s="157"/>
      <c r="L1186" s="157"/>
      <c r="M1186" s="157"/>
      <c r="N1186" s="157"/>
      <c r="O1186" s="157"/>
      <c r="P1186" s="157"/>
      <c r="Q1186" s="157"/>
      <c r="R1186" s="157"/>
      <c r="S1186" s="157"/>
      <c r="T1186" s="157"/>
      <c r="U1186" s="157"/>
      <c r="V1186" s="157"/>
      <c r="W1186" s="157"/>
      <c r="X1186" s="157"/>
      <c r="Y1186" s="148"/>
      <c r="Z1186" s="148"/>
      <c r="AA1186" s="148"/>
      <c r="AB1186" s="148"/>
      <c r="AC1186" s="148"/>
      <c r="AD1186" s="148"/>
      <c r="AE1186" s="148"/>
      <c r="AF1186" s="148"/>
      <c r="AG1186" s="148" t="s">
        <v>164</v>
      </c>
      <c r="AH1186" s="148">
        <v>0</v>
      </c>
      <c r="AI1186" s="148"/>
      <c r="AJ1186" s="148"/>
      <c r="AK1186" s="148"/>
      <c r="AL1186" s="148"/>
      <c r="AM1186" s="148"/>
      <c r="AN1186" s="148"/>
      <c r="AO1186" s="148"/>
      <c r="AP1186" s="148"/>
      <c r="AQ1186" s="148"/>
      <c r="AR1186" s="148"/>
      <c r="AS1186" s="148"/>
      <c r="AT1186" s="148"/>
      <c r="AU1186" s="148"/>
      <c r="AV1186" s="148"/>
      <c r="AW1186" s="148"/>
      <c r="AX1186" s="148"/>
      <c r="AY1186" s="148"/>
      <c r="AZ1186" s="148"/>
      <c r="BA1186" s="148"/>
      <c r="BB1186" s="148"/>
      <c r="BC1186" s="148"/>
      <c r="BD1186" s="148"/>
      <c r="BE1186" s="148"/>
      <c r="BF1186" s="148"/>
      <c r="BG1186" s="148"/>
      <c r="BH1186" s="148"/>
    </row>
    <row r="1187" spans="1:60" outlineLevel="1" x14ac:dyDescent="0.2">
      <c r="A1187" s="155"/>
      <c r="B1187" s="156"/>
      <c r="C1187" s="189" t="s">
        <v>1008</v>
      </c>
      <c r="D1187" s="158"/>
      <c r="E1187" s="159"/>
      <c r="F1187" s="157"/>
      <c r="G1187" s="157"/>
      <c r="H1187" s="157"/>
      <c r="I1187" s="157"/>
      <c r="J1187" s="157"/>
      <c r="K1187" s="157"/>
      <c r="L1187" s="157"/>
      <c r="M1187" s="157"/>
      <c r="N1187" s="157"/>
      <c r="O1187" s="157"/>
      <c r="P1187" s="157"/>
      <c r="Q1187" s="157"/>
      <c r="R1187" s="157"/>
      <c r="S1187" s="157"/>
      <c r="T1187" s="157"/>
      <c r="U1187" s="157"/>
      <c r="V1187" s="157"/>
      <c r="W1187" s="157"/>
      <c r="X1187" s="157"/>
      <c r="Y1187" s="148"/>
      <c r="Z1187" s="148"/>
      <c r="AA1187" s="148"/>
      <c r="AB1187" s="148"/>
      <c r="AC1187" s="148"/>
      <c r="AD1187" s="148"/>
      <c r="AE1187" s="148"/>
      <c r="AF1187" s="148"/>
      <c r="AG1187" s="148" t="s">
        <v>164</v>
      </c>
      <c r="AH1187" s="148">
        <v>0</v>
      </c>
      <c r="AI1187" s="148"/>
      <c r="AJ1187" s="148"/>
      <c r="AK1187" s="148"/>
      <c r="AL1187" s="148"/>
      <c r="AM1187" s="148"/>
      <c r="AN1187" s="148"/>
      <c r="AO1187" s="148"/>
      <c r="AP1187" s="148"/>
      <c r="AQ1187" s="148"/>
      <c r="AR1187" s="148"/>
      <c r="AS1187" s="148"/>
      <c r="AT1187" s="148"/>
      <c r="AU1187" s="148"/>
      <c r="AV1187" s="148"/>
      <c r="AW1187" s="148"/>
      <c r="AX1187" s="148"/>
      <c r="AY1187" s="148"/>
      <c r="AZ1187" s="148"/>
      <c r="BA1187" s="148"/>
      <c r="BB1187" s="148"/>
      <c r="BC1187" s="148"/>
      <c r="BD1187" s="148"/>
      <c r="BE1187" s="148"/>
      <c r="BF1187" s="148"/>
      <c r="BG1187" s="148"/>
      <c r="BH1187" s="148"/>
    </row>
    <row r="1188" spans="1:60" outlineLevel="1" x14ac:dyDescent="0.2">
      <c r="A1188" s="155"/>
      <c r="B1188" s="156"/>
      <c r="C1188" s="189" t="s">
        <v>1004</v>
      </c>
      <c r="D1188" s="158"/>
      <c r="E1188" s="159">
        <v>321.83</v>
      </c>
      <c r="F1188" s="157"/>
      <c r="G1188" s="157"/>
      <c r="H1188" s="157"/>
      <c r="I1188" s="157"/>
      <c r="J1188" s="157"/>
      <c r="K1188" s="157"/>
      <c r="L1188" s="157"/>
      <c r="M1188" s="157"/>
      <c r="N1188" s="157"/>
      <c r="O1188" s="157"/>
      <c r="P1188" s="157"/>
      <c r="Q1188" s="157"/>
      <c r="R1188" s="157"/>
      <c r="S1188" s="157"/>
      <c r="T1188" s="157"/>
      <c r="U1188" s="157"/>
      <c r="V1188" s="157"/>
      <c r="W1188" s="157"/>
      <c r="X1188" s="157"/>
      <c r="Y1188" s="148"/>
      <c r="Z1188" s="148"/>
      <c r="AA1188" s="148"/>
      <c r="AB1188" s="148"/>
      <c r="AC1188" s="148"/>
      <c r="AD1188" s="148"/>
      <c r="AE1188" s="148"/>
      <c r="AF1188" s="148"/>
      <c r="AG1188" s="148" t="s">
        <v>164</v>
      </c>
      <c r="AH1188" s="148">
        <v>5</v>
      </c>
      <c r="AI1188" s="148"/>
      <c r="AJ1188" s="148"/>
      <c r="AK1188" s="148"/>
      <c r="AL1188" s="148"/>
      <c r="AM1188" s="148"/>
      <c r="AN1188" s="148"/>
      <c r="AO1188" s="148"/>
      <c r="AP1188" s="148"/>
      <c r="AQ1188" s="148"/>
      <c r="AR1188" s="148"/>
      <c r="AS1188" s="148"/>
      <c r="AT1188" s="148"/>
      <c r="AU1188" s="148"/>
      <c r="AV1188" s="148"/>
      <c r="AW1188" s="148"/>
      <c r="AX1188" s="148"/>
      <c r="AY1188" s="148"/>
      <c r="AZ1188" s="148"/>
      <c r="BA1188" s="148"/>
      <c r="BB1188" s="148"/>
      <c r="BC1188" s="148"/>
      <c r="BD1188" s="148"/>
      <c r="BE1188" s="148"/>
      <c r="BF1188" s="148"/>
      <c r="BG1188" s="148"/>
      <c r="BH1188" s="148"/>
    </row>
    <row r="1189" spans="1:60" ht="22.5" outlineLevel="1" x14ac:dyDescent="0.2">
      <c r="A1189" s="171">
        <v>144</v>
      </c>
      <c r="B1189" s="172" t="s">
        <v>1037</v>
      </c>
      <c r="C1189" s="188" t="s">
        <v>1038</v>
      </c>
      <c r="D1189" s="173" t="s">
        <v>158</v>
      </c>
      <c r="E1189" s="174">
        <v>1.5</v>
      </c>
      <c r="F1189" s="175"/>
      <c r="G1189" s="176">
        <f>ROUND(E1189*F1189,2)</f>
        <v>0</v>
      </c>
      <c r="H1189" s="175"/>
      <c r="I1189" s="176">
        <f>ROUND(E1189*H1189,2)</f>
        <v>0</v>
      </c>
      <c r="J1189" s="175"/>
      <c r="K1189" s="176">
        <f>ROUND(E1189*J1189,2)</f>
        <v>0</v>
      </c>
      <c r="L1189" s="176">
        <v>21</v>
      </c>
      <c r="M1189" s="176">
        <f>G1189*(1+L1189/100)</f>
        <v>0</v>
      </c>
      <c r="N1189" s="176">
        <v>2.7E-4</v>
      </c>
      <c r="O1189" s="176">
        <f>ROUND(E1189*N1189,2)</f>
        <v>0</v>
      </c>
      <c r="P1189" s="176">
        <v>0</v>
      </c>
      <c r="Q1189" s="176">
        <f>ROUND(E1189*P1189,2)</f>
        <v>0</v>
      </c>
      <c r="R1189" s="176" t="s">
        <v>1039</v>
      </c>
      <c r="S1189" s="176" t="s">
        <v>160</v>
      </c>
      <c r="T1189" s="177" t="s">
        <v>160</v>
      </c>
      <c r="U1189" s="157">
        <v>0</v>
      </c>
      <c r="V1189" s="157">
        <f>ROUND(E1189*U1189,2)</f>
        <v>0</v>
      </c>
      <c r="W1189" s="157"/>
      <c r="X1189" s="157" t="s">
        <v>161</v>
      </c>
      <c r="Y1189" s="148"/>
      <c r="Z1189" s="148"/>
      <c r="AA1189" s="148"/>
      <c r="AB1189" s="148"/>
      <c r="AC1189" s="148"/>
      <c r="AD1189" s="148"/>
      <c r="AE1189" s="148"/>
      <c r="AF1189" s="148"/>
      <c r="AG1189" s="148" t="s">
        <v>162</v>
      </c>
      <c r="AH1189" s="148"/>
      <c r="AI1189" s="148"/>
      <c r="AJ1189" s="148"/>
      <c r="AK1189" s="148"/>
      <c r="AL1189" s="148"/>
      <c r="AM1189" s="148"/>
      <c r="AN1189" s="148"/>
      <c r="AO1189" s="148"/>
      <c r="AP1189" s="148"/>
      <c r="AQ1189" s="148"/>
      <c r="AR1189" s="148"/>
      <c r="AS1189" s="148"/>
      <c r="AT1189" s="148"/>
      <c r="AU1189" s="148"/>
      <c r="AV1189" s="148"/>
      <c r="AW1189" s="148"/>
      <c r="AX1189" s="148"/>
      <c r="AY1189" s="148"/>
      <c r="AZ1189" s="148"/>
      <c r="BA1189" s="148"/>
      <c r="BB1189" s="148"/>
      <c r="BC1189" s="148"/>
      <c r="BD1189" s="148"/>
      <c r="BE1189" s="148"/>
      <c r="BF1189" s="148"/>
      <c r="BG1189" s="148"/>
      <c r="BH1189" s="148"/>
    </row>
    <row r="1190" spans="1:60" outlineLevel="1" x14ac:dyDescent="0.2">
      <c r="A1190" s="155"/>
      <c r="B1190" s="156"/>
      <c r="C1190" s="189" t="s">
        <v>172</v>
      </c>
      <c r="D1190" s="158"/>
      <c r="E1190" s="159"/>
      <c r="F1190" s="157"/>
      <c r="G1190" s="157"/>
      <c r="H1190" s="157"/>
      <c r="I1190" s="157"/>
      <c r="J1190" s="157"/>
      <c r="K1190" s="157"/>
      <c r="L1190" s="157"/>
      <c r="M1190" s="157"/>
      <c r="N1190" s="157"/>
      <c r="O1190" s="157"/>
      <c r="P1190" s="157"/>
      <c r="Q1190" s="157"/>
      <c r="R1190" s="157"/>
      <c r="S1190" s="157"/>
      <c r="T1190" s="157"/>
      <c r="U1190" s="157"/>
      <c r="V1190" s="157"/>
      <c r="W1190" s="157"/>
      <c r="X1190" s="157"/>
      <c r="Y1190" s="148"/>
      <c r="Z1190" s="148"/>
      <c r="AA1190" s="148"/>
      <c r="AB1190" s="148"/>
      <c r="AC1190" s="148"/>
      <c r="AD1190" s="148"/>
      <c r="AE1190" s="148"/>
      <c r="AF1190" s="148"/>
      <c r="AG1190" s="148" t="s">
        <v>164</v>
      </c>
      <c r="AH1190" s="148">
        <v>0</v>
      </c>
      <c r="AI1190" s="148"/>
      <c r="AJ1190" s="148"/>
      <c r="AK1190" s="148"/>
      <c r="AL1190" s="148"/>
      <c r="AM1190" s="148"/>
      <c r="AN1190" s="148"/>
      <c r="AO1190" s="148"/>
      <c r="AP1190" s="148"/>
      <c r="AQ1190" s="148"/>
      <c r="AR1190" s="148"/>
      <c r="AS1190" s="148"/>
      <c r="AT1190" s="148"/>
      <c r="AU1190" s="148"/>
      <c r="AV1190" s="148"/>
      <c r="AW1190" s="148"/>
      <c r="AX1190" s="148"/>
      <c r="AY1190" s="148"/>
      <c r="AZ1190" s="148"/>
      <c r="BA1190" s="148"/>
      <c r="BB1190" s="148"/>
      <c r="BC1190" s="148"/>
      <c r="BD1190" s="148"/>
      <c r="BE1190" s="148"/>
      <c r="BF1190" s="148"/>
      <c r="BG1190" s="148"/>
      <c r="BH1190" s="148"/>
    </row>
    <row r="1191" spans="1:60" outlineLevel="1" x14ac:dyDescent="0.2">
      <c r="A1191" s="155"/>
      <c r="B1191" s="156"/>
      <c r="C1191" s="189" t="s">
        <v>1040</v>
      </c>
      <c r="D1191" s="158"/>
      <c r="E1191" s="159">
        <v>1.5</v>
      </c>
      <c r="F1191" s="157"/>
      <c r="G1191" s="157"/>
      <c r="H1191" s="157"/>
      <c r="I1191" s="157"/>
      <c r="J1191" s="157"/>
      <c r="K1191" s="157"/>
      <c r="L1191" s="157"/>
      <c r="M1191" s="157"/>
      <c r="N1191" s="157"/>
      <c r="O1191" s="157"/>
      <c r="P1191" s="157"/>
      <c r="Q1191" s="157"/>
      <c r="R1191" s="157"/>
      <c r="S1191" s="157"/>
      <c r="T1191" s="157"/>
      <c r="U1191" s="157"/>
      <c r="V1191" s="157"/>
      <c r="W1191" s="157"/>
      <c r="X1191" s="157"/>
      <c r="Y1191" s="148"/>
      <c r="Z1191" s="148"/>
      <c r="AA1191" s="148"/>
      <c r="AB1191" s="148"/>
      <c r="AC1191" s="148"/>
      <c r="AD1191" s="148"/>
      <c r="AE1191" s="148"/>
      <c r="AF1191" s="148"/>
      <c r="AG1191" s="148" t="s">
        <v>164</v>
      </c>
      <c r="AH1191" s="148">
        <v>0</v>
      </c>
      <c r="AI1191" s="148"/>
      <c r="AJ1191" s="148"/>
      <c r="AK1191" s="148"/>
      <c r="AL1191" s="148"/>
      <c r="AM1191" s="148"/>
      <c r="AN1191" s="148"/>
      <c r="AO1191" s="148"/>
      <c r="AP1191" s="148"/>
      <c r="AQ1191" s="148"/>
      <c r="AR1191" s="148"/>
      <c r="AS1191" s="148"/>
      <c r="AT1191" s="148"/>
      <c r="AU1191" s="148"/>
      <c r="AV1191" s="148"/>
      <c r="AW1191" s="148"/>
      <c r="AX1191" s="148"/>
      <c r="AY1191" s="148"/>
      <c r="AZ1191" s="148"/>
      <c r="BA1191" s="148"/>
      <c r="BB1191" s="148"/>
      <c r="BC1191" s="148"/>
      <c r="BD1191" s="148"/>
      <c r="BE1191" s="148"/>
      <c r="BF1191" s="148"/>
      <c r="BG1191" s="148"/>
      <c r="BH1191" s="148"/>
    </row>
    <row r="1192" spans="1:60" x14ac:dyDescent="0.2">
      <c r="A1192" s="165" t="s">
        <v>154</v>
      </c>
      <c r="B1192" s="166" t="s">
        <v>117</v>
      </c>
      <c r="C1192" s="187" t="s">
        <v>118</v>
      </c>
      <c r="D1192" s="167"/>
      <c r="E1192" s="168"/>
      <c r="F1192" s="169"/>
      <c r="G1192" s="169">
        <f>SUMIF(AG1193:AG1200,"&lt;&gt;NOR",G1193:G1200)</f>
        <v>0</v>
      </c>
      <c r="H1192" s="169"/>
      <c r="I1192" s="169">
        <f>SUM(I1193:I1200)</f>
        <v>0</v>
      </c>
      <c r="J1192" s="169"/>
      <c r="K1192" s="169">
        <f>SUM(K1193:K1200)</f>
        <v>0</v>
      </c>
      <c r="L1192" s="169"/>
      <c r="M1192" s="169">
        <f>SUM(M1193:M1200)</f>
        <v>0</v>
      </c>
      <c r="N1192" s="169"/>
      <c r="O1192" s="169">
        <f>SUM(O1193:O1200)</f>
        <v>0.21</v>
      </c>
      <c r="P1192" s="169"/>
      <c r="Q1192" s="169">
        <f>SUM(Q1193:Q1200)</f>
        <v>0</v>
      </c>
      <c r="R1192" s="169"/>
      <c r="S1192" s="169"/>
      <c r="T1192" s="170"/>
      <c r="U1192" s="164"/>
      <c r="V1192" s="164">
        <f>SUM(V1193:V1200)</f>
        <v>44.550000000000004</v>
      </c>
      <c r="W1192" s="164"/>
      <c r="X1192" s="164"/>
      <c r="AG1192" t="s">
        <v>155</v>
      </c>
    </row>
    <row r="1193" spans="1:60" outlineLevel="1" x14ac:dyDescent="0.2">
      <c r="A1193" s="171">
        <v>145</v>
      </c>
      <c r="B1193" s="172" t="s">
        <v>1041</v>
      </c>
      <c r="C1193" s="188" t="s">
        <v>1042</v>
      </c>
      <c r="D1193" s="173" t="s">
        <v>158</v>
      </c>
      <c r="E1193" s="174">
        <v>336.30725000000001</v>
      </c>
      <c r="F1193" s="175"/>
      <c r="G1193" s="176">
        <f>ROUND(E1193*F1193,2)</f>
        <v>0</v>
      </c>
      <c r="H1193" s="175"/>
      <c r="I1193" s="176">
        <f>ROUND(E1193*H1193,2)</f>
        <v>0</v>
      </c>
      <c r="J1193" s="175"/>
      <c r="K1193" s="176">
        <f>ROUND(E1193*J1193,2)</f>
        <v>0</v>
      </c>
      <c r="L1193" s="176">
        <v>21</v>
      </c>
      <c r="M1193" s="176">
        <f>G1193*(1+L1193/100)</f>
        <v>0</v>
      </c>
      <c r="N1193" s="176">
        <v>1.8000000000000001E-4</v>
      </c>
      <c r="O1193" s="176">
        <f>ROUND(E1193*N1193,2)</f>
        <v>0.06</v>
      </c>
      <c r="P1193" s="176">
        <v>0</v>
      </c>
      <c r="Q1193" s="176">
        <f>ROUND(E1193*P1193,2)</f>
        <v>0</v>
      </c>
      <c r="R1193" s="176" t="s">
        <v>1043</v>
      </c>
      <c r="S1193" s="176" t="s">
        <v>160</v>
      </c>
      <c r="T1193" s="177" t="s">
        <v>160</v>
      </c>
      <c r="U1193" s="157">
        <v>3.2480000000000002E-2</v>
      </c>
      <c r="V1193" s="157">
        <f>ROUND(E1193*U1193,2)</f>
        <v>10.92</v>
      </c>
      <c r="W1193" s="157"/>
      <c r="X1193" s="157" t="s">
        <v>170</v>
      </c>
      <c r="Y1193" s="148"/>
      <c r="Z1193" s="148"/>
      <c r="AA1193" s="148"/>
      <c r="AB1193" s="148"/>
      <c r="AC1193" s="148"/>
      <c r="AD1193" s="148"/>
      <c r="AE1193" s="148"/>
      <c r="AF1193" s="148"/>
      <c r="AG1193" s="148" t="s">
        <v>171</v>
      </c>
      <c r="AH1193" s="148"/>
      <c r="AI1193" s="148"/>
      <c r="AJ1193" s="148"/>
      <c r="AK1193" s="148"/>
      <c r="AL1193" s="148"/>
      <c r="AM1193" s="148"/>
      <c r="AN1193" s="148"/>
      <c r="AO1193" s="148"/>
      <c r="AP1193" s="148"/>
      <c r="AQ1193" s="148"/>
      <c r="AR1193" s="148"/>
      <c r="AS1193" s="148"/>
      <c r="AT1193" s="148"/>
      <c r="AU1193" s="148"/>
      <c r="AV1193" s="148"/>
      <c r="AW1193" s="148"/>
      <c r="AX1193" s="148"/>
      <c r="AY1193" s="148"/>
      <c r="AZ1193" s="148"/>
      <c r="BA1193" s="148"/>
      <c r="BB1193" s="148"/>
      <c r="BC1193" s="148"/>
      <c r="BD1193" s="148"/>
      <c r="BE1193" s="148"/>
      <c r="BF1193" s="148"/>
      <c r="BG1193" s="148"/>
      <c r="BH1193" s="148"/>
    </row>
    <row r="1194" spans="1:60" outlineLevel="1" x14ac:dyDescent="0.2">
      <c r="A1194" s="155"/>
      <c r="B1194" s="156"/>
      <c r="C1194" s="189" t="s">
        <v>1044</v>
      </c>
      <c r="D1194" s="158"/>
      <c r="E1194" s="159"/>
      <c r="F1194" s="157"/>
      <c r="G1194" s="157"/>
      <c r="H1194" s="157"/>
      <c r="I1194" s="157"/>
      <c r="J1194" s="157"/>
      <c r="K1194" s="157"/>
      <c r="L1194" s="157"/>
      <c r="M1194" s="157"/>
      <c r="N1194" s="157"/>
      <c r="O1194" s="157"/>
      <c r="P1194" s="157"/>
      <c r="Q1194" s="157"/>
      <c r="R1194" s="157"/>
      <c r="S1194" s="157"/>
      <c r="T1194" s="157"/>
      <c r="U1194" s="157"/>
      <c r="V1194" s="157"/>
      <c r="W1194" s="157"/>
      <c r="X1194" s="157"/>
      <c r="Y1194" s="148"/>
      <c r="Z1194" s="148"/>
      <c r="AA1194" s="148"/>
      <c r="AB1194" s="148"/>
      <c r="AC1194" s="148"/>
      <c r="AD1194" s="148"/>
      <c r="AE1194" s="148"/>
      <c r="AF1194" s="148"/>
      <c r="AG1194" s="148" t="s">
        <v>164</v>
      </c>
      <c r="AH1194" s="148">
        <v>0</v>
      </c>
      <c r="AI1194" s="148"/>
      <c r="AJ1194" s="148"/>
      <c r="AK1194" s="148"/>
      <c r="AL1194" s="148"/>
      <c r="AM1194" s="148"/>
      <c r="AN1194" s="148"/>
      <c r="AO1194" s="148"/>
      <c r="AP1194" s="148"/>
      <c r="AQ1194" s="148"/>
      <c r="AR1194" s="148"/>
      <c r="AS1194" s="148"/>
      <c r="AT1194" s="148"/>
      <c r="AU1194" s="148"/>
      <c r="AV1194" s="148"/>
      <c r="AW1194" s="148"/>
      <c r="AX1194" s="148"/>
      <c r="AY1194" s="148"/>
      <c r="AZ1194" s="148"/>
      <c r="BA1194" s="148"/>
      <c r="BB1194" s="148"/>
      <c r="BC1194" s="148"/>
      <c r="BD1194" s="148"/>
      <c r="BE1194" s="148"/>
      <c r="BF1194" s="148"/>
      <c r="BG1194" s="148"/>
      <c r="BH1194" s="148"/>
    </row>
    <row r="1195" spans="1:60" outlineLevel="1" x14ac:dyDescent="0.2">
      <c r="A1195" s="155"/>
      <c r="B1195" s="156"/>
      <c r="C1195" s="189" t="s">
        <v>1045</v>
      </c>
      <c r="D1195" s="158"/>
      <c r="E1195" s="159">
        <v>336.30725000000001</v>
      </c>
      <c r="F1195" s="157"/>
      <c r="G1195" s="157"/>
      <c r="H1195" s="157"/>
      <c r="I1195" s="157"/>
      <c r="J1195" s="157"/>
      <c r="K1195" s="157"/>
      <c r="L1195" s="157"/>
      <c r="M1195" s="157"/>
      <c r="N1195" s="157"/>
      <c r="O1195" s="157"/>
      <c r="P1195" s="157"/>
      <c r="Q1195" s="157"/>
      <c r="R1195" s="157"/>
      <c r="S1195" s="157"/>
      <c r="T1195" s="157"/>
      <c r="U1195" s="157"/>
      <c r="V1195" s="157"/>
      <c r="W1195" s="157"/>
      <c r="X1195" s="157"/>
      <c r="Y1195" s="148"/>
      <c r="Z1195" s="148"/>
      <c r="AA1195" s="148"/>
      <c r="AB1195" s="148"/>
      <c r="AC1195" s="148"/>
      <c r="AD1195" s="148"/>
      <c r="AE1195" s="148"/>
      <c r="AF1195" s="148"/>
      <c r="AG1195" s="148" t="s">
        <v>164</v>
      </c>
      <c r="AH1195" s="148">
        <v>5</v>
      </c>
      <c r="AI1195" s="148"/>
      <c r="AJ1195" s="148"/>
      <c r="AK1195" s="148"/>
      <c r="AL1195" s="148"/>
      <c r="AM1195" s="148"/>
      <c r="AN1195" s="148"/>
      <c r="AO1195" s="148"/>
      <c r="AP1195" s="148"/>
      <c r="AQ1195" s="148"/>
      <c r="AR1195" s="148"/>
      <c r="AS1195" s="148"/>
      <c r="AT1195" s="148"/>
      <c r="AU1195" s="148"/>
      <c r="AV1195" s="148"/>
      <c r="AW1195" s="148"/>
      <c r="AX1195" s="148"/>
      <c r="AY1195" s="148"/>
      <c r="AZ1195" s="148"/>
      <c r="BA1195" s="148"/>
      <c r="BB1195" s="148"/>
      <c r="BC1195" s="148"/>
      <c r="BD1195" s="148"/>
      <c r="BE1195" s="148"/>
      <c r="BF1195" s="148"/>
      <c r="BG1195" s="148"/>
      <c r="BH1195" s="148"/>
    </row>
    <row r="1196" spans="1:60" outlineLevel="1" x14ac:dyDescent="0.2">
      <c r="A1196" s="171">
        <v>146</v>
      </c>
      <c r="B1196" s="172" t="s">
        <v>1046</v>
      </c>
      <c r="C1196" s="188" t="s">
        <v>1047</v>
      </c>
      <c r="D1196" s="173" t="s">
        <v>158</v>
      </c>
      <c r="E1196" s="174">
        <v>336.30725000000001</v>
      </c>
      <c r="F1196" s="175"/>
      <c r="G1196" s="176">
        <f>ROUND(E1196*F1196,2)</f>
        <v>0</v>
      </c>
      <c r="H1196" s="175"/>
      <c r="I1196" s="176">
        <f>ROUND(E1196*H1196,2)</f>
        <v>0</v>
      </c>
      <c r="J1196" s="175"/>
      <c r="K1196" s="176">
        <f>ROUND(E1196*J1196,2)</f>
        <v>0</v>
      </c>
      <c r="L1196" s="176">
        <v>21</v>
      </c>
      <c r="M1196" s="176">
        <f>G1196*(1+L1196/100)</f>
        <v>0</v>
      </c>
      <c r="N1196" s="176">
        <v>4.6000000000000001E-4</v>
      </c>
      <c r="O1196" s="176">
        <f>ROUND(E1196*N1196,2)</f>
        <v>0.15</v>
      </c>
      <c r="P1196" s="176">
        <v>0</v>
      </c>
      <c r="Q1196" s="176">
        <f>ROUND(E1196*P1196,2)</f>
        <v>0</v>
      </c>
      <c r="R1196" s="176" t="s">
        <v>1043</v>
      </c>
      <c r="S1196" s="176" t="s">
        <v>160</v>
      </c>
      <c r="T1196" s="177" t="s">
        <v>160</v>
      </c>
      <c r="U1196" s="157">
        <v>0.1</v>
      </c>
      <c r="V1196" s="157">
        <f>ROUND(E1196*U1196,2)</f>
        <v>33.630000000000003</v>
      </c>
      <c r="W1196" s="157"/>
      <c r="X1196" s="157" t="s">
        <v>170</v>
      </c>
      <c r="Y1196" s="148"/>
      <c r="Z1196" s="148"/>
      <c r="AA1196" s="148"/>
      <c r="AB1196" s="148"/>
      <c r="AC1196" s="148"/>
      <c r="AD1196" s="148"/>
      <c r="AE1196" s="148"/>
      <c r="AF1196" s="148"/>
      <c r="AG1196" s="148" t="s">
        <v>171</v>
      </c>
      <c r="AH1196" s="148"/>
      <c r="AI1196" s="148"/>
      <c r="AJ1196" s="148"/>
      <c r="AK1196" s="148"/>
      <c r="AL1196" s="148"/>
      <c r="AM1196" s="148"/>
      <c r="AN1196" s="148"/>
      <c r="AO1196" s="148"/>
      <c r="AP1196" s="148"/>
      <c r="AQ1196" s="148"/>
      <c r="AR1196" s="148"/>
      <c r="AS1196" s="148"/>
      <c r="AT1196" s="148"/>
      <c r="AU1196" s="148"/>
      <c r="AV1196" s="148"/>
      <c r="AW1196" s="148"/>
      <c r="AX1196" s="148"/>
      <c r="AY1196" s="148"/>
      <c r="AZ1196" s="148"/>
      <c r="BA1196" s="148"/>
      <c r="BB1196" s="148"/>
      <c r="BC1196" s="148"/>
      <c r="BD1196" s="148"/>
      <c r="BE1196" s="148"/>
      <c r="BF1196" s="148"/>
      <c r="BG1196" s="148"/>
      <c r="BH1196" s="148"/>
    </row>
    <row r="1197" spans="1:60" outlineLevel="1" x14ac:dyDescent="0.2">
      <c r="A1197" s="155"/>
      <c r="B1197" s="156"/>
      <c r="C1197" s="189" t="s">
        <v>1048</v>
      </c>
      <c r="D1197" s="158"/>
      <c r="E1197" s="159">
        <v>46.087000000000003</v>
      </c>
      <c r="F1197" s="157"/>
      <c r="G1197" s="157"/>
      <c r="H1197" s="157"/>
      <c r="I1197" s="157"/>
      <c r="J1197" s="157"/>
      <c r="K1197" s="157"/>
      <c r="L1197" s="157"/>
      <c r="M1197" s="157"/>
      <c r="N1197" s="157"/>
      <c r="O1197" s="157"/>
      <c r="P1197" s="157"/>
      <c r="Q1197" s="157"/>
      <c r="R1197" s="157"/>
      <c r="S1197" s="157"/>
      <c r="T1197" s="157"/>
      <c r="U1197" s="157"/>
      <c r="V1197" s="157"/>
      <c r="W1197" s="157"/>
      <c r="X1197" s="157"/>
      <c r="Y1197" s="148"/>
      <c r="Z1197" s="148"/>
      <c r="AA1197" s="148"/>
      <c r="AB1197" s="148"/>
      <c r="AC1197" s="148"/>
      <c r="AD1197" s="148"/>
      <c r="AE1197" s="148"/>
      <c r="AF1197" s="148"/>
      <c r="AG1197" s="148" t="s">
        <v>164</v>
      </c>
      <c r="AH1197" s="148">
        <v>5</v>
      </c>
      <c r="AI1197" s="148"/>
      <c r="AJ1197" s="148"/>
      <c r="AK1197" s="148"/>
      <c r="AL1197" s="148"/>
      <c r="AM1197" s="148"/>
      <c r="AN1197" s="148"/>
      <c r="AO1197" s="148"/>
      <c r="AP1197" s="148"/>
      <c r="AQ1197" s="148"/>
      <c r="AR1197" s="148"/>
      <c r="AS1197" s="148"/>
      <c r="AT1197" s="148"/>
      <c r="AU1197" s="148"/>
      <c r="AV1197" s="148"/>
      <c r="AW1197" s="148"/>
      <c r="AX1197" s="148"/>
      <c r="AY1197" s="148"/>
      <c r="AZ1197" s="148"/>
      <c r="BA1197" s="148"/>
      <c r="BB1197" s="148"/>
      <c r="BC1197" s="148"/>
      <c r="BD1197" s="148"/>
      <c r="BE1197" s="148"/>
      <c r="BF1197" s="148"/>
      <c r="BG1197" s="148"/>
      <c r="BH1197" s="148"/>
    </row>
    <row r="1198" spans="1:60" outlineLevel="1" x14ac:dyDescent="0.2">
      <c r="A1198" s="155"/>
      <c r="B1198" s="156"/>
      <c r="C1198" s="189" t="s">
        <v>216</v>
      </c>
      <c r="D1198" s="158"/>
      <c r="E1198" s="159">
        <v>166.51824999999999</v>
      </c>
      <c r="F1198" s="157"/>
      <c r="G1198" s="157"/>
      <c r="H1198" s="157"/>
      <c r="I1198" s="157"/>
      <c r="J1198" s="157"/>
      <c r="K1198" s="157"/>
      <c r="L1198" s="157"/>
      <c r="M1198" s="157"/>
      <c r="N1198" s="157"/>
      <c r="O1198" s="157"/>
      <c r="P1198" s="157"/>
      <c r="Q1198" s="157"/>
      <c r="R1198" s="157"/>
      <c r="S1198" s="157"/>
      <c r="T1198" s="157"/>
      <c r="U1198" s="157"/>
      <c r="V1198" s="157"/>
      <c r="W1198" s="157"/>
      <c r="X1198" s="157"/>
      <c r="Y1198" s="148"/>
      <c r="Z1198" s="148"/>
      <c r="AA1198" s="148"/>
      <c r="AB1198" s="148"/>
      <c r="AC1198" s="148"/>
      <c r="AD1198" s="148"/>
      <c r="AE1198" s="148"/>
      <c r="AF1198" s="148"/>
      <c r="AG1198" s="148" t="s">
        <v>164</v>
      </c>
      <c r="AH1198" s="148">
        <v>5</v>
      </c>
      <c r="AI1198" s="148"/>
      <c r="AJ1198" s="148"/>
      <c r="AK1198" s="148"/>
      <c r="AL1198" s="148"/>
      <c r="AM1198" s="148"/>
      <c r="AN1198" s="148"/>
      <c r="AO1198" s="148"/>
      <c r="AP1198" s="148"/>
      <c r="AQ1198" s="148"/>
      <c r="AR1198" s="148"/>
      <c r="AS1198" s="148"/>
      <c r="AT1198" s="148"/>
      <c r="AU1198" s="148"/>
      <c r="AV1198" s="148"/>
      <c r="AW1198" s="148"/>
      <c r="AX1198" s="148"/>
      <c r="AY1198" s="148"/>
      <c r="AZ1198" s="148"/>
      <c r="BA1198" s="148"/>
      <c r="BB1198" s="148"/>
      <c r="BC1198" s="148"/>
      <c r="BD1198" s="148"/>
      <c r="BE1198" s="148"/>
      <c r="BF1198" s="148"/>
      <c r="BG1198" s="148"/>
      <c r="BH1198" s="148"/>
    </row>
    <row r="1199" spans="1:60" outlineLevel="1" x14ac:dyDescent="0.2">
      <c r="A1199" s="155"/>
      <c r="B1199" s="156"/>
      <c r="C1199" s="189" t="s">
        <v>217</v>
      </c>
      <c r="D1199" s="158"/>
      <c r="E1199" s="159">
        <v>17.649999999999999</v>
      </c>
      <c r="F1199" s="157"/>
      <c r="G1199" s="157"/>
      <c r="H1199" s="157"/>
      <c r="I1199" s="157"/>
      <c r="J1199" s="157"/>
      <c r="K1199" s="157"/>
      <c r="L1199" s="157"/>
      <c r="M1199" s="157"/>
      <c r="N1199" s="157"/>
      <c r="O1199" s="157"/>
      <c r="P1199" s="157"/>
      <c r="Q1199" s="157"/>
      <c r="R1199" s="157"/>
      <c r="S1199" s="157"/>
      <c r="T1199" s="157"/>
      <c r="U1199" s="157"/>
      <c r="V1199" s="157"/>
      <c r="W1199" s="157"/>
      <c r="X1199" s="157"/>
      <c r="Y1199" s="148"/>
      <c r="Z1199" s="148"/>
      <c r="AA1199" s="148"/>
      <c r="AB1199" s="148"/>
      <c r="AC1199" s="148"/>
      <c r="AD1199" s="148"/>
      <c r="AE1199" s="148"/>
      <c r="AF1199" s="148"/>
      <c r="AG1199" s="148" t="s">
        <v>164</v>
      </c>
      <c r="AH1199" s="148">
        <v>5</v>
      </c>
      <c r="AI1199" s="148"/>
      <c r="AJ1199" s="148"/>
      <c r="AK1199" s="148"/>
      <c r="AL1199" s="148"/>
      <c r="AM1199" s="148"/>
      <c r="AN1199" s="148"/>
      <c r="AO1199" s="148"/>
      <c r="AP1199" s="148"/>
      <c r="AQ1199" s="148"/>
      <c r="AR1199" s="148"/>
      <c r="AS1199" s="148"/>
      <c r="AT1199" s="148"/>
      <c r="AU1199" s="148"/>
      <c r="AV1199" s="148"/>
      <c r="AW1199" s="148"/>
      <c r="AX1199" s="148"/>
      <c r="AY1199" s="148"/>
      <c r="AZ1199" s="148"/>
      <c r="BA1199" s="148"/>
      <c r="BB1199" s="148"/>
      <c r="BC1199" s="148"/>
      <c r="BD1199" s="148"/>
      <c r="BE1199" s="148"/>
      <c r="BF1199" s="148"/>
      <c r="BG1199" s="148"/>
      <c r="BH1199" s="148"/>
    </row>
    <row r="1200" spans="1:60" outlineLevel="1" x14ac:dyDescent="0.2">
      <c r="A1200" s="155"/>
      <c r="B1200" s="156"/>
      <c r="C1200" s="189" t="s">
        <v>1049</v>
      </c>
      <c r="D1200" s="158"/>
      <c r="E1200" s="159">
        <v>106.05200000000001</v>
      </c>
      <c r="F1200" s="157"/>
      <c r="G1200" s="157"/>
      <c r="H1200" s="157"/>
      <c r="I1200" s="157"/>
      <c r="J1200" s="157"/>
      <c r="K1200" s="157"/>
      <c r="L1200" s="157"/>
      <c r="M1200" s="157"/>
      <c r="N1200" s="157"/>
      <c r="O1200" s="157"/>
      <c r="P1200" s="157"/>
      <c r="Q1200" s="157"/>
      <c r="R1200" s="157"/>
      <c r="S1200" s="157"/>
      <c r="T1200" s="157"/>
      <c r="U1200" s="157"/>
      <c r="V1200" s="157"/>
      <c r="W1200" s="157"/>
      <c r="X1200" s="157"/>
      <c r="Y1200" s="148"/>
      <c r="Z1200" s="148"/>
      <c r="AA1200" s="148"/>
      <c r="AB1200" s="148"/>
      <c r="AC1200" s="148"/>
      <c r="AD1200" s="148"/>
      <c r="AE1200" s="148"/>
      <c r="AF1200" s="148"/>
      <c r="AG1200" s="148" t="s">
        <v>164</v>
      </c>
      <c r="AH1200" s="148">
        <v>5</v>
      </c>
      <c r="AI1200" s="148"/>
      <c r="AJ1200" s="148"/>
      <c r="AK1200" s="148"/>
      <c r="AL1200" s="148"/>
      <c r="AM1200" s="148"/>
      <c r="AN1200" s="148"/>
      <c r="AO1200" s="148"/>
      <c r="AP1200" s="148"/>
      <c r="AQ1200" s="148"/>
      <c r="AR1200" s="148"/>
      <c r="AS1200" s="148"/>
      <c r="AT1200" s="148"/>
      <c r="AU1200" s="148"/>
      <c r="AV1200" s="148"/>
      <c r="AW1200" s="148"/>
      <c r="AX1200" s="148"/>
      <c r="AY1200" s="148"/>
      <c r="AZ1200" s="148"/>
      <c r="BA1200" s="148"/>
      <c r="BB1200" s="148"/>
      <c r="BC1200" s="148"/>
      <c r="BD1200" s="148"/>
      <c r="BE1200" s="148"/>
      <c r="BF1200" s="148"/>
      <c r="BG1200" s="148"/>
      <c r="BH1200" s="148"/>
    </row>
    <row r="1201" spans="1:60" x14ac:dyDescent="0.2">
      <c r="A1201" s="165" t="s">
        <v>154</v>
      </c>
      <c r="B1201" s="166" t="s">
        <v>119</v>
      </c>
      <c r="C1201" s="187" t="s">
        <v>120</v>
      </c>
      <c r="D1201" s="167"/>
      <c r="E1201" s="168"/>
      <c r="F1201" s="169"/>
      <c r="G1201" s="169">
        <f>SUMIF(AG1202:AG1205,"&lt;&gt;NOR",G1202:G1205)</f>
        <v>0</v>
      </c>
      <c r="H1201" s="169"/>
      <c r="I1201" s="169">
        <f>SUM(I1202:I1205)</f>
        <v>0</v>
      </c>
      <c r="J1201" s="169"/>
      <c r="K1201" s="169">
        <f>SUM(K1202:K1205)</f>
        <v>0</v>
      </c>
      <c r="L1201" s="169"/>
      <c r="M1201" s="169">
        <f>SUM(M1202:M1205)</f>
        <v>0</v>
      </c>
      <c r="N1201" s="169"/>
      <c r="O1201" s="169">
        <f>SUM(O1202:O1205)</f>
        <v>0</v>
      </c>
      <c r="P1201" s="169"/>
      <c r="Q1201" s="169">
        <f>SUM(Q1202:Q1205)</f>
        <v>0.18</v>
      </c>
      <c r="R1201" s="169"/>
      <c r="S1201" s="169"/>
      <c r="T1201" s="170"/>
      <c r="U1201" s="164"/>
      <c r="V1201" s="164">
        <f>SUM(V1202:V1205)</f>
        <v>2</v>
      </c>
      <c r="W1201" s="164"/>
      <c r="X1201" s="164"/>
      <c r="AG1201" t="s">
        <v>155</v>
      </c>
    </row>
    <row r="1202" spans="1:60" outlineLevel="1" x14ac:dyDescent="0.2">
      <c r="A1202" s="171">
        <v>147</v>
      </c>
      <c r="B1202" s="172" t="s">
        <v>1050</v>
      </c>
      <c r="C1202" s="188" t="s">
        <v>1051</v>
      </c>
      <c r="D1202" s="173" t="s">
        <v>158</v>
      </c>
      <c r="E1202" s="174">
        <v>10</v>
      </c>
      <c r="F1202" s="175"/>
      <c r="G1202" s="176">
        <f>ROUND(E1202*F1202,2)</f>
        <v>0</v>
      </c>
      <c r="H1202" s="175"/>
      <c r="I1202" s="176">
        <f>ROUND(E1202*H1202,2)</f>
        <v>0</v>
      </c>
      <c r="J1202" s="175"/>
      <c r="K1202" s="176">
        <f>ROUND(E1202*J1202,2)</f>
        <v>0</v>
      </c>
      <c r="L1202" s="176">
        <v>21</v>
      </c>
      <c r="M1202" s="176">
        <f>G1202*(1+L1202/100)</f>
        <v>0</v>
      </c>
      <c r="N1202" s="176">
        <v>0</v>
      </c>
      <c r="O1202" s="176">
        <f>ROUND(E1202*N1202,2)</f>
        <v>0</v>
      </c>
      <c r="P1202" s="176">
        <v>1.7999999999999999E-2</v>
      </c>
      <c r="Q1202" s="176">
        <f>ROUND(E1202*P1202,2)</f>
        <v>0.18</v>
      </c>
      <c r="R1202" s="176" t="s">
        <v>1052</v>
      </c>
      <c r="S1202" s="176" t="s">
        <v>160</v>
      </c>
      <c r="T1202" s="177" t="s">
        <v>160</v>
      </c>
      <c r="U1202" s="157">
        <v>0.2</v>
      </c>
      <c r="V1202" s="157">
        <f>ROUND(E1202*U1202,2)</f>
        <v>2</v>
      </c>
      <c r="W1202" s="157"/>
      <c r="X1202" s="157" t="s">
        <v>170</v>
      </c>
      <c r="Y1202" s="148"/>
      <c r="Z1202" s="148"/>
      <c r="AA1202" s="148"/>
      <c r="AB1202" s="148"/>
      <c r="AC1202" s="148"/>
      <c r="AD1202" s="148"/>
      <c r="AE1202" s="148"/>
      <c r="AF1202" s="148"/>
      <c r="AG1202" s="148" t="s">
        <v>171</v>
      </c>
      <c r="AH1202" s="148"/>
      <c r="AI1202" s="148"/>
      <c r="AJ1202" s="148"/>
      <c r="AK1202" s="148"/>
      <c r="AL1202" s="148"/>
      <c r="AM1202" s="148"/>
      <c r="AN1202" s="148"/>
      <c r="AO1202" s="148"/>
      <c r="AP1202" s="148"/>
      <c r="AQ1202" s="148"/>
      <c r="AR1202" s="148"/>
      <c r="AS1202" s="148"/>
      <c r="AT1202" s="148"/>
      <c r="AU1202" s="148"/>
      <c r="AV1202" s="148"/>
      <c r="AW1202" s="148"/>
      <c r="AX1202" s="148"/>
      <c r="AY1202" s="148"/>
      <c r="AZ1202" s="148"/>
      <c r="BA1202" s="148"/>
      <c r="BB1202" s="148"/>
      <c r="BC1202" s="148"/>
      <c r="BD1202" s="148"/>
      <c r="BE1202" s="148"/>
      <c r="BF1202" s="148"/>
      <c r="BG1202" s="148"/>
      <c r="BH1202" s="148"/>
    </row>
    <row r="1203" spans="1:60" outlineLevel="1" x14ac:dyDescent="0.2">
      <c r="A1203" s="155"/>
      <c r="B1203" s="156"/>
      <c r="C1203" s="189" t="s">
        <v>663</v>
      </c>
      <c r="D1203" s="158"/>
      <c r="E1203" s="159"/>
      <c r="F1203" s="157"/>
      <c r="G1203" s="157"/>
      <c r="H1203" s="157"/>
      <c r="I1203" s="157"/>
      <c r="J1203" s="157"/>
      <c r="K1203" s="157"/>
      <c r="L1203" s="157"/>
      <c r="M1203" s="157"/>
      <c r="N1203" s="157"/>
      <c r="O1203" s="157"/>
      <c r="P1203" s="157"/>
      <c r="Q1203" s="157"/>
      <c r="R1203" s="157"/>
      <c r="S1203" s="157"/>
      <c r="T1203" s="157"/>
      <c r="U1203" s="157"/>
      <c r="V1203" s="157"/>
      <c r="W1203" s="157"/>
      <c r="X1203" s="157"/>
      <c r="Y1203" s="148"/>
      <c r="Z1203" s="148"/>
      <c r="AA1203" s="148"/>
      <c r="AB1203" s="148"/>
      <c r="AC1203" s="148"/>
      <c r="AD1203" s="148"/>
      <c r="AE1203" s="148"/>
      <c r="AF1203" s="148"/>
      <c r="AG1203" s="148" t="s">
        <v>164</v>
      </c>
      <c r="AH1203" s="148">
        <v>0</v>
      </c>
      <c r="AI1203" s="148"/>
      <c r="AJ1203" s="148"/>
      <c r="AK1203" s="148"/>
      <c r="AL1203" s="148"/>
      <c r="AM1203" s="148"/>
      <c r="AN1203" s="148"/>
      <c r="AO1203" s="148"/>
      <c r="AP1203" s="148"/>
      <c r="AQ1203" s="148"/>
      <c r="AR1203" s="148"/>
      <c r="AS1203" s="148"/>
      <c r="AT1203" s="148"/>
      <c r="AU1203" s="148"/>
      <c r="AV1203" s="148"/>
      <c r="AW1203" s="148"/>
      <c r="AX1203" s="148"/>
      <c r="AY1203" s="148"/>
      <c r="AZ1203" s="148"/>
      <c r="BA1203" s="148"/>
      <c r="BB1203" s="148"/>
      <c r="BC1203" s="148"/>
      <c r="BD1203" s="148"/>
      <c r="BE1203" s="148"/>
      <c r="BF1203" s="148"/>
      <c r="BG1203" s="148"/>
      <c r="BH1203" s="148"/>
    </row>
    <row r="1204" spans="1:60" outlineLevel="1" x14ac:dyDescent="0.2">
      <c r="A1204" s="155"/>
      <c r="B1204" s="156"/>
      <c r="C1204" s="189" t="s">
        <v>922</v>
      </c>
      <c r="D1204" s="158"/>
      <c r="E1204" s="159"/>
      <c r="F1204" s="157"/>
      <c r="G1204" s="157"/>
      <c r="H1204" s="157"/>
      <c r="I1204" s="157"/>
      <c r="J1204" s="157"/>
      <c r="K1204" s="157"/>
      <c r="L1204" s="157"/>
      <c r="M1204" s="157"/>
      <c r="N1204" s="157"/>
      <c r="O1204" s="157"/>
      <c r="P1204" s="157"/>
      <c r="Q1204" s="157"/>
      <c r="R1204" s="157"/>
      <c r="S1204" s="157"/>
      <c r="T1204" s="157"/>
      <c r="U1204" s="157"/>
      <c r="V1204" s="157"/>
      <c r="W1204" s="157"/>
      <c r="X1204" s="157"/>
      <c r="Y1204" s="148"/>
      <c r="Z1204" s="148"/>
      <c r="AA1204" s="148"/>
      <c r="AB1204" s="148"/>
      <c r="AC1204" s="148"/>
      <c r="AD1204" s="148"/>
      <c r="AE1204" s="148"/>
      <c r="AF1204" s="148"/>
      <c r="AG1204" s="148" t="s">
        <v>164</v>
      </c>
      <c r="AH1204" s="148">
        <v>0</v>
      </c>
      <c r="AI1204" s="148"/>
      <c r="AJ1204" s="148"/>
      <c r="AK1204" s="148"/>
      <c r="AL1204" s="148"/>
      <c r="AM1204" s="148"/>
      <c r="AN1204" s="148"/>
      <c r="AO1204" s="148"/>
      <c r="AP1204" s="148"/>
      <c r="AQ1204" s="148"/>
      <c r="AR1204" s="148"/>
      <c r="AS1204" s="148"/>
      <c r="AT1204" s="148"/>
      <c r="AU1204" s="148"/>
      <c r="AV1204" s="148"/>
      <c r="AW1204" s="148"/>
      <c r="AX1204" s="148"/>
      <c r="AY1204" s="148"/>
      <c r="AZ1204" s="148"/>
      <c r="BA1204" s="148"/>
      <c r="BB1204" s="148"/>
      <c r="BC1204" s="148"/>
      <c r="BD1204" s="148"/>
      <c r="BE1204" s="148"/>
      <c r="BF1204" s="148"/>
      <c r="BG1204" s="148"/>
      <c r="BH1204" s="148"/>
    </row>
    <row r="1205" spans="1:60" outlineLevel="1" x14ac:dyDescent="0.2">
      <c r="A1205" s="155"/>
      <c r="B1205" s="156"/>
      <c r="C1205" s="189" t="s">
        <v>1053</v>
      </c>
      <c r="D1205" s="158"/>
      <c r="E1205" s="159">
        <v>10</v>
      </c>
      <c r="F1205" s="157"/>
      <c r="G1205" s="157"/>
      <c r="H1205" s="157"/>
      <c r="I1205" s="157"/>
      <c r="J1205" s="157"/>
      <c r="K1205" s="157"/>
      <c r="L1205" s="157"/>
      <c r="M1205" s="157"/>
      <c r="N1205" s="157"/>
      <c r="O1205" s="157"/>
      <c r="P1205" s="157"/>
      <c r="Q1205" s="157"/>
      <c r="R1205" s="157"/>
      <c r="S1205" s="157"/>
      <c r="T1205" s="157"/>
      <c r="U1205" s="157"/>
      <c r="V1205" s="157"/>
      <c r="W1205" s="157"/>
      <c r="X1205" s="157"/>
      <c r="Y1205" s="148"/>
      <c r="Z1205" s="148"/>
      <c r="AA1205" s="148"/>
      <c r="AB1205" s="148"/>
      <c r="AC1205" s="148"/>
      <c r="AD1205" s="148"/>
      <c r="AE1205" s="148"/>
      <c r="AF1205" s="148"/>
      <c r="AG1205" s="148" t="s">
        <v>164</v>
      </c>
      <c r="AH1205" s="148">
        <v>0</v>
      </c>
      <c r="AI1205" s="148"/>
      <c r="AJ1205" s="148"/>
      <c r="AK1205" s="148"/>
      <c r="AL1205" s="148"/>
      <c r="AM1205" s="148"/>
      <c r="AN1205" s="148"/>
      <c r="AO1205" s="148"/>
      <c r="AP1205" s="148"/>
      <c r="AQ1205" s="148"/>
      <c r="AR1205" s="148"/>
      <c r="AS1205" s="148"/>
      <c r="AT1205" s="148"/>
      <c r="AU1205" s="148"/>
      <c r="AV1205" s="148"/>
      <c r="AW1205" s="148"/>
      <c r="AX1205" s="148"/>
      <c r="AY1205" s="148"/>
      <c r="AZ1205" s="148"/>
      <c r="BA1205" s="148"/>
      <c r="BB1205" s="148"/>
      <c r="BC1205" s="148"/>
      <c r="BD1205" s="148"/>
      <c r="BE1205" s="148"/>
      <c r="BF1205" s="148"/>
      <c r="BG1205" s="148"/>
      <c r="BH1205" s="148"/>
    </row>
    <row r="1206" spans="1:60" x14ac:dyDescent="0.2">
      <c r="A1206" s="165" t="s">
        <v>154</v>
      </c>
      <c r="B1206" s="166" t="s">
        <v>121</v>
      </c>
      <c r="C1206" s="187" t="s">
        <v>122</v>
      </c>
      <c r="D1206" s="167"/>
      <c r="E1206" s="168"/>
      <c r="F1206" s="169"/>
      <c r="G1206" s="169">
        <f>SUMIF(AG1207:AG1208,"&lt;&gt;NOR",G1207:G1208)</f>
        <v>0</v>
      </c>
      <c r="H1206" s="169"/>
      <c r="I1206" s="169">
        <f>SUM(I1207:I1208)</f>
        <v>0</v>
      </c>
      <c r="J1206" s="169"/>
      <c r="K1206" s="169">
        <f>SUM(K1207:K1208)</f>
        <v>0</v>
      </c>
      <c r="L1206" s="169"/>
      <c r="M1206" s="169">
        <f>SUM(M1207:M1208)</f>
        <v>0</v>
      </c>
      <c r="N1206" s="169"/>
      <c r="O1206" s="169">
        <f>SUM(O1207:O1208)</f>
        <v>0</v>
      </c>
      <c r="P1206" s="169"/>
      <c r="Q1206" s="169">
        <f>SUM(Q1207:Q1208)</f>
        <v>0</v>
      </c>
      <c r="R1206" s="169"/>
      <c r="S1206" s="169"/>
      <c r="T1206" s="170"/>
      <c r="U1206" s="164"/>
      <c r="V1206" s="164">
        <f>SUM(V1207:V1208)</f>
        <v>0</v>
      </c>
      <c r="W1206" s="164"/>
      <c r="X1206" s="164"/>
      <c r="AG1206" t="s">
        <v>155</v>
      </c>
    </row>
    <row r="1207" spans="1:60" outlineLevel="1" x14ac:dyDescent="0.2">
      <c r="A1207" s="171">
        <v>148</v>
      </c>
      <c r="B1207" s="172" t="s">
        <v>1054</v>
      </c>
      <c r="C1207" s="188" t="s">
        <v>1055</v>
      </c>
      <c r="D1207" s="173" t="s">
        <v>598</v>
      </c>
      <c r="E1207" s="174">
        <v>4</v>
      </c>
      <c r="F1207" s="175"/>
      <c r="G1207" s="176">
        <f>ROUND(E1207*F1207,2)</f>
        <v>0</v>
      </c>
      <c r="H1207" s="175"/>
      <c r="I1207" s="176">
        <f>ROUND(E1207*H1207,2)</f>
        <v>0</v>
      </c>
      <c r="J1207" s="175"/>
      <c r="K1207" s="176">
        <f>ROUND(E1207*J1207,2)</f>
        <v>0</v>
      </c>
      <c r="L1207" s="176">
        <v>21</v>
      </c>
      <c r="M1207" s="176">
        <f>G1207*(1+L1207/100)</f>
        <v>0</v>
      </c>
      <c r="N1207" s="176">
        <v>0</v>
      </c>
      <c r="O1207" s="176">
        <f>ROUND(E1207*N1207,2)</f>
        <v>0</v>
      </c>
      <c r="P1207" s="176">
        <v>0</v>
      </c>
      <c r="Q1207" s="176">
        <f>ROUND(E1207*P1207,2)</f>
        <v>0</v>
      </c>
      <c r="R1207" s="176"/>
      <c r="S1207" s="176" t="s">
        <v>220</v>
      </c>
      <c r="T1207" s="177" t="s">
        <v>232</v>
      </c>
      <c r="U1207" s="157">
        <v>0</v>
      </c>
      <c r="V1207" s="157">
        <f>ROUND(E1207*U1207,2)</f>
        <v>0</v>
      </c>
      <c r="W1207" s="157"/>
      <c r="X1207" s="157" t="s">
        <v>170</v>
      </c>
      <c r="Y1207" s="148"/>
      <c r="Z1207" s="148"/>
      <c r="AA1207" s="148"/>
      <c r="AB1207" s="148"/>
      <c r="AC1207" s="148"/>
      <c r="AD1207" s="148"/>
      <c r="AE1207" s="148"/>
      <c r="AF1207" s="148"/>
      <c r="AG1207" s="148" t="s">
        <v>171</v>
      </c>
      <c r="AH1207" s="148"/>
      <c r="AI1207" s="148"/>
      <c r="AJ1207" s="148"/>
      <c r="AK1207" s="148"/>
      <c r="AL1207" s="148"/>
      <c r="AM1207" s="148"/>
      <c r="AN1207" s="148"/>
      <c r="AO1207" s="148"/>
      <c r="AP1207" s="148"/>
      <c r="AQ1207" s="148"/>
      <c r="AR1207" s="148"/>
      <c r="AS1207" s="148"/>
      <c r="AT1207" s="148"/>
      <c r="AU1207" s="148"/>
      <c r="AV1207" s="148"/>
      <c r="AW1207" s="148"/>
      <c r="AX1207" s="148"/>
      <c r="AY1207" s="148"/>
      <c r="AZ1207" s="148"/>
      <c r="BA1207" s="148"/>
      <c r="BB1207" s="148"/>
      <c r="BC1207" s="148"/>
      <c r="BD1207" s="148"/>
      <c r="BE1207" s="148"/>
      <c r="BF1207" s="148"/>
      <c r="BG1207" s="148"/>
      <c r="BH1207" s="148"/>
    </row>
    <row r="1208" spans="1:60" outlineLevel="1" x14ac:dyDescent="0.2">
      <c r="A1208" s="155"/>
      <c r="B1208" s="156"/>
      <c r="C1208" s="189" t="s">
        <v>1056</v>
      </c>
      <c r="D1208" s="158"/>
      <c r="E1208" s="159">
        <v>4</v>
      </c>
      <c r="F1208" s="157"/>
      <c r="G1208" s="157"/>
      <c r="H1208" s="157"/>
      <c r="I1208" s="157"/>
      <c r="J1208" s="157"/>
      <c r="K1208" s="157"/>
      <c r="L1208" s="157"/>
      <c r="M1208" s="157"/>
      <c r="N1208" s="157"/>
      <c r="O1208" s="157"/>
      <c r="P1208" s="157"/>
      <c r="Q1208" s="157"/>
      <c r="R1208" s="157"/>
      <c r="S1208" s="157"/>
      <c r="T1208" s="157"/>
      <c r="U1208" s="157"/>
      <c r="V1208" s="157"/>
      <c r="W1208" s="157"/>
      <c r="X1208" s="157"/>
      <c r="Y1208" s="148"/>
      <c r="Z1208" s="148"/>
      <c r="AA1208" s="148"/>
      <c r="AB1208" s="148"/>
      <c r="AC1208" s="148"/>
      <c r="AD1208" s="148"/>
      <c r="AE1208" s="148"/>
      <c r="AF1208" s="148"/>
      <c r="AG1208" s="148" t="s">
        <v>164</v>
      </c>
      <c r="AH1208" s="148">
        <v>0</v>
      </c>
      <c r="AI1208" s="148"/>
      <c r="AJ1208" s="148"/>
      <c r="AK1208" s="148"/>
      <c r="AL1208" s="148"/>
      <c r="AM1208" s="148"/>
      <c r="AN1208" s="148"/>
      <c r="AO1208" s="148"/>
      <c r="AP1208" s="148"/>
      <c r="AQ1208" s="148"/>
      <c r="AR1208" s="148"/>
      <c r="AS1208" s="148"/>
      <c r="AT1208" s="148"/>
      <c r="AU1208" s="148"/>
      <c r="AV1208" s="148"/>
      <c r="AW1208" s="148"/>
      <c r="AX1208" s="148"/>
      <c r="AY1208" s="148"/>
      <c r="AZ1208" s="148"/>
      <c r="BA1208" s="148"/>
      <c r="BB1208" s="148"/>
      <c r="BC1208" s="148"/>
      <c r="BD1208" s="148"/>
      <c r="BE1208" s="148"/>
      <c r="BF1208" s="148"/>
      <c r="BG1208" s="148"/>
      <c r="BH1208" s="148"/>
    </row>
    <row r="1209" spans="1:60" x14ac:dyDescent="0.2">
      <c r="A1209" s="165" t="s">
        <v>154</v>
      </c>
      <c r="B1209" s="166" t="s">
        <v>123</v>
      </c>
      <c r="C1209" s="187" t="s">
        <v>124</v>
      </c>
      <c r="D1209" s="167"/>
      <c r="E1209" s="168"/>
      <c r="F1209" s="169"/>
      <c r="G1209" s="169">
        <f>SUMIF(AG1210:AG1229,"&lt;&gt;NOR",G1210:G1229)</f>
        <v>0</v>
      </c>
      <c r="H1209" s="169"/>
      <c r="I1209" s="169">
        <f>SUM(I1210:I1229)</f>
        <v>0</v>
      </c>
      <c r="J1209" s="169"/>
      <c r="K1209" s="169">
        <f>SUM(K1210:K1229)</f>
        <v>0</v>
      </c>
      <c r="L1209" s="169"/>
      <c r="M1209" s="169">
        <f>SUM(M1210:M1229)</f>
        <v>0</v>
      </c>
      <c r="N1209" s="169"/>
      <c r="O1209" s="169">
        <f>SUM(O1210:O1229)</f>
        <v>0</v>
      </c>
      <c r="P1209" s="169"/>
      <c r="Q1209" s="169">
        <f>SUM(Q1210:Q1229)</f>
        <v>0</v>
      </c>
      <c r="R1209" s="169"/>
      <c r="S1209" s="169"/>
      <c r="T1209" s="170"/>
      <c r="U1209" s="164"/>
      <c r="V1209" s="164">
        <f>SUM(V1210:V1229)</f>
        <v>104.33</v>
      </c>
      <c r="W1209" s="164"/>
      <c r="X1209" s="164"/>
      <c r="AG1209" t="s">
        <v>155</v>
      </c>
    </row>
    <row r="1210" spans="1:60" outlineLevel="1" x14ac:dyDescent="0.2">
      <c r="A1210" s="171">
        <v>149</v>
      </c>
      <c r="B1210" s="172" t="s">
        <v>1057</v>
      </c>
      <c r="C1210" s="188" t="s">
        <v>1058</v>
      </c>
      <c r="D1210" s="173" t="s">
        <v>226</v>
      </c>
      <c r="E1210" s="174">
        <v>7.2691299999999996</v>
      </c>
      <c r="F1210" s="175"/>
      <c r="G1210" s="176">
        <f>ROUND(E1210*F1210,2)</f>
        <v>0</v>
      </c>
      <c r="H1210" s="175"/>
      <c r="I1210" s="176">
        <f>ROUND(E1210*H1210,2)</f>
        <v>0</v>
      </c>
      <c r="J1210" s="175"/>
      <c r="K1210" s="176">
        <f>ROUND(E1210*J1210,2)</f>
        <v>0</v>
      </c>
      <c r="L1210" s="176">
        <v>21</v>
      </c>
      <c r="M1210" s="176">
        <f>G1210*(1+L1210/100)</f>
        <v>0</v>
      </c>
      <c r="N1210" s="176">
        <v>0</v>
      </c>
      <c r="O1210" s="176">
        <f>ROUND(E1210*N1210,2)</f>
        <v>0</v>
      </c>
      <c r="P1210" s="176">
        <v>0</v>
      </c>
      <c r="Q1210" s="176">
        <f>ROUND(E1210*P1210,2)</f>
        <v>0</v>
      </c>
      <c r="R1210" s="176"/>
      <c r="S1210" s="176" t="s">
        <v>220</v>
      </c>
      <c r="T1210" s="177" t="s">
        <v>232</v>
      </c>
      <c r="U1210" s="157">
        <v>0</v>
      </c>
      <c r="V1210" s="157">
        <f>ROUND(E1210*U1210,2)</f>
        <v>0</v>
      </c>
      <c r="W1210" s="157"/>
      <c r="X1210" s="157" t="s">
        <v>170</v>
      </c>
      <c r="Y1210" s="148"/>
      <c r="Z1210" s="148"/>
      <c r="AA1210" s="148"/>
      <c r="AB1210" s="148"/>
      <c r="AC1210" s="148"/>
      <c r="AD1210" s="148"/>
      <c r="AE1210" s="148"/>
      <c r="AF1210" s="148"/>
      <c r="AG1210" s="148" t="s">
        <v>171</v>
      </c>
      <c r="AH1210" s="148"/>
      <c r="AI1210" s="148"/>
      <c r="AJ1210" s="148"/>
      <c r="AK1210" s="148"/>
      <c r="AL1210" s="148"/>
      <c r="AM1210" s="148"/>
      <c r="AN1210" s="148"/>
      <c r="AO1210" s="148"/>
      <c r="AP1210" s="148"/>
      <c r="AQ1210" s="148"/>
      <c r="AR1210" s="148"/>
      <c r="AS1210" s="148"/>
      <c r="AT1210" s="148"/>
      <c r="AU1210" s="148"/>
      <c r="AV1210" s="148"/>
      <c r="AW1210" s="148"/>
      <c r="AX1210" s="148"/>
      <c r="AY1210" s="148"/>
      <c r="AZ1210" s="148"/>
      <c r="BA1210" s="148"/>
      <c r="BB1210" s="148"/>
      <c r="BC1210" s="148"/>
      <c r="BD1210" s="148"/>
      <c r="BE1210" s="148"/>
      <c r="BF1210" s="148"/>
      <c r="BG1210" s="148"/>
      <c r="BH1210" s="148"/>
    </row>
    <row r="1211" spans="1:60" outlineLevel="1" x14ac:dyDescent="0.2">
      <c r="A1211" s="155"/>
      <c r="B1211" s="156"/>
      <c r="C1211" s="189" t="s">
        <v>1059</v>
      </c>
      <c r="D1211" s="158"/>
      <c r="E1211" s="159">
        <v>5.0840000000000003E-2</v>
      </c>
      <c r="F1211" s="157"/>
      <c r="G1211" s="157"/>
      <c r="H1211" s="157"/>
      <c r="I1211" s="157"/>
      <c r="J1211" s="157"/>
      <c r="K1211" s="157"/>
      <c r="L1211" s="157"/>
      <c r="M1211" s="157"/>
      <c r="N1211" s="157"/>
      <c r="O1211" s="157"/>
      <c r="P1211" s="157"/>
      <c r="Q1211" s="157"/>
      <c r="R1211" s="157"/>
      <c r="S1211" s="157"/>
      <c r="T1211" s="157"/>
      <c r="U1211" s="157"/>
      <c r="V1211" s="157"/>
      <c r="W1211" s="157"/>
      <c r="X1211" s="157"/>
      <c r="Y1211" s="148"/>
      <c r="Z1211" s="148"/>
      <c r="AA1211" s="148"/>
      <c r="AB1211" s="148"/>
      <c r="AC1211" s="148"/>
      <c r="AD1211" s="148"/>
      <c r="AE1211" s="148"/>
      <c r="AF1211" s="148"/>
      <c r="AG1211" s="148" t="s">
        <v>164</v>
      </c>
      <c r="AH1211" s="148">
        <v>7</v>
      </c>
      <c r="AI1211" s="148"/>
      <c r="AJ1211" s="148"/>
      <c r="AK1211" s="148"/>
      <c r="AL1211" s="148"/>
      <c r="AM1211" s="148"/>
      <c r="AN1211" s="148"/>
      <c r="AO1211" s="148"/>
      <c r="AP1211" s="148"/>
      <c r="AQ1211" s="148"/>
      <c r="AR1211" s="148"/>
      <c r="AS1211" s="148"/>
      <c r="AT1211" s="148"/>
      <c r="AU1211" s="148"/>
      <c r="AV1211" s="148"/>
      <c r="AW1211" s="148"/>
      <c r="AX1211" s="148"/>
      <c r="AY1211" s="148"/>
      <c r="AZ1211" s="148"/>
      <c r="BA1211" s="148"/>
      <c r="BB1211" s="148"/>
      <c r="BC1211" s="148"/>
      <c r="BD1211" s="148"/>
      <c r="BE1211" s="148"/>
      <c r="BF1211" s="148"/>
      <c r="BG1211" s="148"/>
      <c r="BH1211" s="148"/>
    </row>
    <row r="1212" spans="1:60" outlineLevel="1" x14ac:dyDescent="0.2">
      <c r="A1212" s="155"/>
      <c r="B1212" s="156"/>
      <c r="C1212" s="189" t="s">
        <v>1060</v>
      </c>
      <c r="D1212" s="158"/>
      <c r="E1212" s="159">
        <v>0.06</v>
      </c>
      <c r="F1212" s="157"/>
      <c r="G1212" s="157"/>
      <c r="H1212" s="157"/>
      <c r="I1212" s="157"/>
      <c r="J1212" s="157"/>
      <c r="K1212" s="157"/>
      <c r="L1212" s="157"/>
      <c r="M1212" s="157"/>
      <c r="N1212" s="157"/>
      <c r="O1212" s="157"/>
      <c r="P1212" s="157"/>
      <c r="Q1212" s="157"/>
      <c r="R1212" s="157"/>
      <c r="S1212" s="157"/>
      <c r="T1212" s="157"/>
      <c r="U1212" s="157"/>
      <c r="V1212" s="157"/>
      <c r="W1212" s="157"/>
      <c r="X1212" s="157"/>
      <c r="Y1212" s="148"/>
      <c r="Z1212" s="148"/>
      <c r="AA1212" s="148"/>
      <c r="AB1212" s="148"/>
      <c r="AC1212" s="148"/>
      <c r="AD1212" s="148"/>
      <c r="AE1212" s="148"/>
      <c r="AF1212" s="148"/>
      <c r="AG1212" s="148" t="s">
        <v>164</v>
      </c>
      <c r="AH1212" s="148">
        <v>7</v>
      </c>
      <c r="AI1212" s="148"/>
      <c r="AJ1212" s="148"/>
      <c r="AK1212" s="148"/>
      <c r="AL1212" s="148"/>
      <c r="AM1212" s="148"/>
      <c r="AN1212" s="148"/>
      <c r="AO1212" s="148"/>
      <c r="AP1212" s="148"/>
      <c r="AQ1212" s="148"/>
      <c r="AR1212" s="148"/>
      <c r="AS1212" s="148"/>
      <c r="AT1212" s="148"/>
      <c r="AU1212" s="148"/>
      <c r="AV1212" s="148"/>
      <c r="AW1212" s="148"/>
      <c r="AX1212" s="148"/>
      <c r="AY1212" s="148"/>
      <c r="AZ1212" s="148"/>
      <c r="BA1212" s="148"/>
      <c r="BB1212" s="148"/>
      <c r="BC1212" s="148"/>
      <c r="BD1212" s="148"/>
      <c r="BE1212" s="148"/>
      <c r="BF1212" s="148"/>
      <c r="BG1212" s="148"/>
      <c r="BH1212" s="148"/>
    </row>
    <row r="1213" spans="1:60" outlineLevel="1" x14ac:dyDescent="0.2">
      <c r="A1213" s="155"/>
      <c r="B1213" s="156"/>
      <c r="C1213" s="189" t="s">
        <v>1061</v>
      </c>
      <c r="D1213" s="158"/>
      <c r="E1213" s="159">
        <v>4.0632299999999999</v>
      </c>
      <c r="F1213" s="157"/>
      <c r="G1213" s="157"/>
      <c r="H1213" s="157"/>
      <c r="I1213" s="157"/>
      <c r="J1213" s="157"/>
      <c r="K1213" s="157"/>
      <c r="L1213" s="157"/>
      <c r="M1213" s="157"/>
      <c r="N1213" s="157"/>
      <c r="O1213" s="157"/>
      <c r="P1213" s="157"/>
      <c r="Q1213" s="157"/>
      <c r="R1213" s="157"/>
      <c r="S1213" s="157"/>
      <c r="T1213" s="157"/>
      <c r="U1213" s="157"/>
      <c r="V1213" s="157"/>
      <c r="W1213" s="157"/>
      <c r="X1213" s="157"/>
      <c r="Y1213" s="148"/>
      <c r="Z1213" s="148"/>
      <c r="AA1213" s="148"/>
      <c r="AB1213" s="148"/>
      <c r="AC1213" s="148"/>
      <c r="AD1213" s="148"/>
      <c r="AE1213" s="148"/>
      <c r="AF1213" s="148"/>
      <c r="AG1213" s="148" t="s">
        <v>164</v>
      </c>
      <c r="AH1213" s="148">
        <v>7</v>
      </c>
      <c r="AI1213" s="148"/>
      <c r="AJ1213" s="148"/>
      <c r="AK1213" s="148"/>
      <c r="AL1213" s="148"/>
      <c r="AM1213" s="148"/>
      <c r="AN1213" s="148"/>
      <c r="AO1213" s="148"/>
      <c r="AP1213" s="148"/>
      <c r="AQ1213" s="148"/>
      <c r="AR1213" s="148"/>
      <c r="AS1213" s="148"/>
      <c r="AT1213" s="148"/>
      <c r="AU1213" s="148"/>
      <c r="AV1213" s="148"/>
      <c r="AW1213" s="148"/>
      <c r="AX1213" s="148"/>
      <c r="AY1213" s="148"/>
      <c r="AZ1213" s="148"/>
      <c r="BA1213" s="148"/>
      <c r="BB1213" s="148"/>
      <c r="BC1213" s="148"/>
      <c r="BD1213" s="148"/>
      <c r="BE1213" s="148"/>
      <c r="BF1213" s="148"/>
      <c r="BG1213" s="148"/>
      <c r="BH1213" s="148"/>
    </row>
    <row r="1214" spans="1:60" outlineLevel="1" x14ac:dyDescent="0.2">
      <c r="A1214" s="155"/>
      <c r="B1214" s="156"/>
      <c r="C1214" s="189" t="s">
        <v>1062</v>
      </c>
      <c r="D1214" s="158"/>
      <c r="E1214" s="159">
        <v>1.1540299999999999</v>
      </c>
      <c r="F1214" s="157"/>
      <c r="G1214" s="157"/>
      <c r="H1214" s="157"/>
      <c r="I1214" s="157"/>
      <c r="J1214" s="157"/>
      <c r="K1214" s="157"/>
      <c r="L1214" s="157"/>
      <c r="M1214" s="157"/>
      <c r="N1214" s="157"/>
      <c r="O1214" s="157"/>
      <c r="P1214" s="157"/>
      <c r="Q1214" s="157"/>
      <c r="R1214" s="157"/>
      <c r="S1214" s="157"/>
      <c r="T1214" s="157"/>
      <c r="U1214" s="157"/>
      <c r="V1214" s="157"/>
      <c r="W1214" s="157"/>
      <c r="X1214" s="157"/>
      <c r="Y1214" s="148"/>
      <c r="Z1214" s="148"/>
      <c r="AA1214" s="148"/>
      <c r="AB1214" s="148"/>
      <c r="AC1214" s="148"/>
      <c r="AD1214" s="148"/>
      <c r="AE1214" s="148"/>
      <c r="AF1214" s="148"/>
      <c r="AG1214" s="148" t="s">
        <v>164</v>
      </c>
      <c r="AH1214" s="148">
        <v>7</v>
      </c>
      <c r="AI1214" s="148"/>
      <c r="AJ1214" s="148"/>
      <c r="AK1214" s="148"/>
      <c r="AL1214" s="148"/>
      <c r="AM1214" s="148"/>
      <c r="AN1214" s="148"/>
      <c r="AO1214" s="148"/>
      <c r="AP1214" s="148"/>
      <c r="AQ1214" s="148"/>
      <c r="AR1214" s="148"/>
      <c r="AS1214" s="148"/>
      <c r="AT1214" s="148"/>
      <c r="AU1214" s="148"/>
      <c r="AV1214" s="148"/>
      <c r="AW1214" s="148"/>
      <c r="AX1214" s="148"/>
      <c r="AY1214" s="148"/>
      <c r="AZ1214" s="148"/>
      <c r="BA1214" s="148"/>
      <c r="BB1214" s="148"/>
      <c r="BC1214" s="148"/>
      <c r="BD1214" s="148"/>
      <c r="BE1214" s="148"/>
      <c r="BF1214" s="148"/>
      <c r="BG1214" s="148"/>
      <c r="BH1214" s="148"/>
    </row>
    <row r="1215" spans="1:60" outlineLevel="1" x14ac:dyDescent="0.2">
      <c r="A1215" s="155"/>
      <c r="B1215" s="156"/>
      <c r="C1215" s="189" t="s">
        <v>1063</v>
      </c>
      <c r="D1215" s="158"/>
      <c r="E1215" s="159">
        <v>0.16632</v>
      </c>
      <c r="F1215" s="157"/>
      <c r="G1215" s="157"/>
      <c r="H1215" s="157"/>
      <c r="I1215" s="157"/>
      <c r="J1215" s="157"/>
      <c r="K1215" s="157"/>
      <c r="L1215" s="157"/>
      <c r="M1215" s="157"/>
      <c r="N1215" s="157"/>
      <c r="O1215" s="157"/>
      <c r="P1215" s="157"/>
      <c r="Q1215" s="157"/>
      <c r="R1215" s="157"/>
      <c r="S1215" s="157"/>
      <c r="T1215" s="157"/>
      <c r="U1215" s="157"/>
      <c r="V1215" s="157"/>
      <c r="W1215" s="157"/>
      <c r="X1215" s="157"/>
      <c r="Y1215" s="148"/>
      <c r="Z1215" s="148"/>
      <c r="AA1215" s="148"/>
      <c r="AB1215" s="148"/>
      <c r="AC1215" s="148"/>
      <c r="AD1215" s="148"/>
      <c r="AE1215" s="148"/>
      <c r="AF1215" s="148"/>
      <c r="AG1215" s="148" t="s">
        <v>164</v>
      </c>
      <c r="AH1215" s="148">
        <v>7</v>
      </c>
      <c r="AI1215" s="148"/>
      <c r="AJ1215" s="148"/>
      <c r="AK1215" s="148"/>
      <c r="AL1215" s="148"/>
      <c r="AM1215" s="148"/>
      <c r="AN1215" s="148"/>
      <c r="AO1215" s="148"/>
      <c r="AP1215" s="148"/>
      <c r="AQ1215" s="148"/>
      <c r="AR1215" s="148"/>
      <c r="AS1215" s="148"/>
      <c r="AT1215" s="148"/>
      <c r="AU1215" s="148"/>
      <c r="AV1215" s="148"/>
      <c r="AW1215" s="148"/>
      <c r="AX1215" s="148"/>
      <c r="AY1215" s="148"/>
      <c r="AZ1215" s="148"/>
      <c r="BA1215" s="148"/>
      <c r="BB1215" s="148"/>
      <c r="BC1215" s="148"/>
      <c r="BD1215" s="148"/>
      <c r="BE1215" s="148"/>
      <c r="BF1215" s="148"/>
      <c r="BG1215" s="148"/>
      <c r="BH1215" s="148"/>
    </row>
    <row r="1216" spans="1:60" outlineLevel="1" x14ac:dyDescent="0.2">
      <c r="A1216" s="155"/>
      <c r="B1216" s="156"/>
      <c r="C1216" s="189" t="s">
        <v>1064</v>
      </c>
      <c r="D1216" s="158"/>
      <c r="E1216" s="159">
        <v>0.69060999999999995</v>
      </c>
      <c r="F1216" s="157"/>
      <c r="G1216" s="157"/>
      <c r="H1216" s="157"/>
      <c r="I1216" s="157"/>
      <c r="J1216" s="157"/>
      <c r="K1216" s="157"/>
      <c r="L1216" s="157"/>
      <c r="M1216" s="157"/>
      <c r="N1216" s="157"/>
      <c r="O1216" s="157"/>
      <c r="P1216" s="157"/>
      <c r="Q1216" s="157"/>
      <c r="R1216" s="157"/>
      <c r="S1216" s="157"/>
      <c r="T1216" s="157"/>
      <c r="U1216" s="157"/>
      <c r="V1216" s="157"/>
      <c r="W1216" s="157"/>
      <c r="X1216" s="157"/>
      <c r="Y1216" s="148"/>
      <c r="Z1216" s="148"/>
      <c r="AA1216" s="148"/>
      <c r="AB1216" s="148"/>
      <c r="AC1216" s="148"/>
      <c r="AD1216" s="148"/>
      <c r="AE1216" s="148"/>
      <c r="AF1216" s="148"/>
      <c r="AG1216" s="148" t="s">
        <v>164</v>
      </c>
      <c r="AH1216" s="148">
        <v>7</v>
      </c>
      <c r="AI1216" s="148"/>
      <c r="AJ1216" s="148"/>
      <c r="AK1216" s="148"/>
      <c r="AL1216" s="148"/>
      <c r="AM1216" s="148"/>
      <c r="AN1216" s="148"/>
      <c r="AO1216" s="148"/>
      <c r="AP1216" s="148"/>
      <c r="AQ1216" s="148"/>
      <c r="AR1216" s="148"/>
      <c r="AS1216" s="148"/>
      <c r="AT1216" s="148"/>
      <c r="AU1216" s="148"/>
      <c r="AV1216" s="148"/>
      <c r="AW1216" s="148"/>
      <c r="AX1216" s="148"/>
      <c r="AY1216" s="148"/>
      <c r="AZ1216" s="148"/>
      <c r="BA1216" s="148"/>
      <c r="BB1216" s="148"/>
      <c r="BC1216" s="148"/>
      <c r="BD1216" s="148"/>
      <c r="BE1216" s="148"/>
      <c r="BF1216" s="148"/>
      <c r="BG1216" s="148"/>
      <c r="BH1216" s="148"/>
    </row>
    <row r="1217" spans="1:60" outlineLevel="1" x14ac:dyDescent="0.2">
      <c r="A1217" s="155"/>
      <c r="B1217" s="156"/>
      <c r="C1217" s="189" t="s">
        <v>1065</v>
      </c>
      <c r="D1217" s="158"/>
      <c r="E1217" s="159">
        <v>0.15232000000000001</v>
      </c>
      <c r="F1217" s="157"/>
      <c r="G1217" s="157"/>
      <c r="H1217" s="157"/>
      <c r="I1217" s="157"/>
      <c r="J1217" s="157"/>
      <c r="K1217" s="157"/>
      <c r="L1217" s="157"/>
      <c r="M1217" s="157"/>
      <c r="N1217" s="157"/>
      <c r="O1217" s="157"/>
      <c r="P1217" s="157"/>
      <c r="Q1217" s="157"/>
      <c r="R1217" s="157"/>
      <c r="S1217" s="157"/>
      <c r="T1217" s="157"/>
      <c r="U1217" s="157"/>
      <c r="V1217" s="157"/>
      <c r="W1217" s="157"/>
      <c r="X1217" s="157"/>
      <c r="Y1217" s="148"/>
      <c r="Z1217" s="148"/>
      <c r="AA1217" s="148"/>
      <c r="AB1217" s="148"/>
      <c r="AC1217" s="148"/>
      <c r="AD1217" s="148"/>
      <c r="AE1217" s="148"/>
      <c r="AF1217" s="148"/>
      <c r="AG1217" s="148" t="s">
        <v>164</v>
      </c>
      <c r="AH1217" s="148">
        <v>7</v>
      </c>
      <c r="AI1217" s="148"/>
      <c r="AJ1217" s="148"/>
      <c r="AK1217" s="148"/>
      <c r="AL1217" s="148"/>
      <c r="AM1217" s="148"/>
      <c r="AN1217" s="148"/>
      <c r="AO1217" s="148"/>
      <c r="AP1217" s="148"/>
      <c r="AQ1217" s="148"/>
      <c r="AR1217" s="148"/>
      <c r="AS1217" s="148"/>
      <c r="AT1217" s="148"/>
      <c r="AU1217" s="148"/>
      <c r="AV1217" s="148"/>
      <c r="AW1217" s="148"/>
      <c r="AX1217" s="148"/>
      <c r="AY1217" s="148"/>
      <c r="AZ1217" s="148"/>
      <c r="BA1217" s="148"/>
      <c r="BB1217" s="148"/>
      <c r="BC1217" s="148"/>
      <c r="BD1217" s="148"/>
      <c r="BE1217" s="148"/>
      <c r="BF1217" s="148"/>
      <c r="BG1217" s="148"/>
      <c r="BH1217" s="148"/>
    </row>
    <row r="1218" spans="1:60" outlineLevel="1" x14ac:dyDescent="0.2">
      <c r="A1218" s="155"/>
      <c r="B1218" s="156"/>
      <c r="C1218" s="189" t="s">
        <v>1066</v>
      </c>
      <c r="D1218" s="158"/>
      <c r="E1218" s="159">
        <v>0.93178000000000005</v>
      </c>
      <c r="F1218" s="157"/>
      <c r="G1218" s="157"/>
      <c r="H1218" s="157"/>
      <c r="I1218" s="157"/>
      <c r="J1218" s="157"/>
      <c r="K1218" s="157"/>
      <c r="L1218" s="157"/>
      <c r="M1218" s="157"/>
      <c r="N1218" s="157"/>
      <c r="O1218" s="157"/>
      <c r="P1218" s="157"/>
      <c r="Q1218" s="157"/>
      <c r="R1218" s="157"/>
      <c r="S1218" s="157"/>
      <c r="T1218" s="157"/>
      <c r="U1218" s="157"/>
      <c r="V1218" s="157"/>
      <c r="W1218" s="157"/>
      <c r="X1218" s="157"/>
      <c r="Y1218" s="148"/>
      <c r="Z1218" s="148"/>
      <c r="AA1218" s="148"/>
      <c r="AB1218" s="148"/>
      <c r="AC1218" s="148"/>
      <c r="AD1218" s="148"/>
      <c r="AE1218" s="148"/>
      <c r="AF1218" s="148"/>
      <c r="AG1218" s="148" t="s">
        <v>164</v>
      </c>
      <c r="AH1218" s="148">
        <v>7</v>
      </c>
      <c r="AI1218" s="148"/>
      <c r="AJ1218" s="148"/>
      <c r="AK1218" s="148"/>
      <c r="AL1218" s="148"/>
      <c r="AM1218" s="148"/>
      <c r="AN1218" s="148"/>
      <c r="AO1218" s="148"/>
      <c r="AP1218" s="148"/>
      <c r="AQ1218" s="148"/>
      <c r="AR1218" s="148"/>
      <c r="AS1218" s="148"/>
      <c r="AT1218" s="148"/>
      <c r="AU1218" s="148"/>
      <c r="AV1218" s="148"/>
      <c r="AW1218" s="148"/>
      <c r="AX1218" s="148"/>
      <c r="AY1218" s="148"/>
      <c r="AZ1218" s="148"/>
      <c r="BA1218" s="148"/>
      <c r="BB1218" s="148"/>
      <c r="BC1218" s="148"/>
      <c r="BD1218" s="148"/>
      <c r="BE1218" s="148"/>
      <c r="BF1218" s="148"/>
      <c r="BG1218" s="148"/>
      <c r="BH1218" s="148"/>
    </row>
    <row r="1219" spans="1:60" outlineLevel="1" x14ac:dyDescent="0.2">
      <c r="A1219" s="171">
        <v>150</v>
      </c>
      <c r="B1219" s="172" t="s">
        <v>1067</v>
      </c>
      <c r="C1219" s="188" t="s">
        <v>1068</v>
      </c>
      <c r="D1219" s="173" t="s">
        <v>226</v>
      </c>
      <c r="E1219" s="174">
        <v>0.25525999999999999</v>
      </c>
      <c r="F1219" s="175"/>
      <c r="G1219" s="176">
        <f>ROUND(E1219*F1219,2)</f>
        <v>0</v>
      </c>
      <c r="H1219" s="175"/>
      <c r="I1219" s="176">
        <f>ROUND(E1219*H1219,2)</f>
        <v>0</v>
      </c>
      <c r="J1219" s="175"/>
      <c r="K1219" s="176">
        <f>ROUND(E1219*J1219,2)</f>
        <v>0</v>
      </c>
      <c r="L1219" s="176">
        <v>21</v>
      </c>
      <c r="M1219" s="176">
        <f>G1219*(1+L1219/100)</f>
        <v>0</v>
      </c>
      <c r="N1219" s="176">
        <v>0</v>
      </c>
      <c r="O1219" s="176">
        <f>ROUND(E1219*N1219,2)</f>
        <v>0</v>
      </c>
      <c r="P1219" s="176">
        <v>0</v>
      </c>
      <c r="Q1219" s="176">
        <f>ROUND(E1219*P1219,2)</f>
        <v>0</v>
      </c>
      <c r="R1219" s="176"/>
      <c r="S1219" s="176" t="s">
        <v>220</v>
      </c>
      <c r="T1219" s="177" t="s">
        <v>232</v>
      </c>
      <c r="U1219" s="157">
        <v>0</v>
      </c>
      <c r="V1219" s="157">
        <f>ROUND(E1219*U1219,2)</f>
        <v>0</v>
      </c>
      <c r="W1219" s="157"/>
      <c r="X1219" s="157" t="s">
        <v>170</v>
      </c>
      <c r="Y1219" s="148"/>
      <c r="Z1219" s="148"/>
      <c r="AA1219" s="148"/>
      <c r="AB1219" s="148"/>
      <c r="AC1219" s="148"/>
      <c r="AD1219" s="148"/>
      <c r="AE1219" s="148"/>
      <c r="AF1219" s="148"/>
      <c r="AG1219" s="148" t="s">
        <v>171</v>
      </c>
      <c r="AH1219" s="148"/>
      <c r="AI1219" s="148"/>
      <c r="AJ1219" s="148"/>
      <c r="AK1219" s="148"/>
      <c r="AL1219" s="148"/>
      <c r="AM1219" s="148"/>
      <c r="AN1219" s="148"/>
      <c r="AO1219" s="148"/>
      <c r="AP1219" s="148"/>
      <c r="AQ1219" s="148"/>
      <c r="AR1219" s="148"/>
      <c r="AS1219" s="148"/>
      <c r="AT1219" s="148"/>
      <c r="AU1219" s="148"/>
      <c r="AV1219" s="148"/>
      <c r="AW1219" s="148"/>
      <c r="AX1219" s="148"/>
      <c r="AY1219" s="148"/>
      <c r="AZ1219" s="148"/>
      <c r="BA1219" s="148"/>
      <c r="BB1219" s="148"/>
      <c r="BC1219" s="148"/>
      <c r="BD1219" s="148"/>
      <c r="BE1219" s="148"/>
      <c r="BF1219" s="148"/>
      <c r="BG1219" s="148"/>
      <c r="BH1219" s="148"/>
    </row>
    <row r="1220" spans="1:60" outlineLevel="1" x14ac:dyDescent="0.2">
      <c r="A1220" s="155"/>
      <c r="B1220" s="156"/>
      <c r="C1220" s="189" t="s">
        <v>1069</v>
      </c>
      <c r="D1220" s="158"/>
      <c r="E1220" s="159">
        <v>0.25525999999999999</v>
      </c>
      <c r="F1220" s="157"/>
      <c r="G1220" s="157"/>
      <c r="H1220" s="157"/>
      <c r="I1220" s="157"/>
      <c r="J1220" s="157"/>
      <c r="K1220" s="157"/>
      <c r="L1220" s="157"/>
      <c r="M1220" s="157"/>
      <c r="N1220" s="157"/>
      <c r="O1220" s="157"/>
      <c r="P1220" s="157"/>
      <c r="Q1220" s="157"/>
      <c r="R1220" s="157"/>
      <c r="S1220" s="157"/>
      <c r="T1220" s="157"/>
      <c r="U1220" s="157"/>
      <c r="V1220" s="157"/>
      <c r="W1220" s="157"/>
      <c r="X1220" s="157"/>
      <c r="Y1220" s="148"/>
      <c r="Z1220" s="148"/>
      <c r="AA1220" s="148"/>
      <c r="AB1220" s="148"/>
      <c r="AC1220" s="148"/>
      <c r="AD1220" s="148"/>
      <c r="AE1220" s="148"/>
      <c r="AF1220" s="148"/>
      <c r="AG1220" s="148" t="s">
        <v>164</v>
      </c>
      <c r="AH1220" s="148">
        <v>7</v>
      </c>
      <c r="AI1220" s="148"/>
      <c r="AJ1220" s="148"/>
      <c r="AK1220" s="148"/>
      <c r="AL1220" s="148"/>
      <c r="AM1220" s="148"/>
      <c r="AN1220" s="148"/>
      <c r="AO1220" s="148"/>
      <c r="AP1220" s="148"/>
      <c r="AQ1220" s="148"/>
      <c r="AR1220" s="148"/>
      <c r="AS1220" s="148"/>
      <c r="AT1220" s="148"/>
      <c r="AU1220" s="148"/>
      <c r="AV1220" s="148"/>
      <c r="AW1220" s="148"/>
      <c r="AX1220" s="148"/>
      <c r="AY1220" s="148"/>
      <c r="AZ1220" s="148"/>
      <c r="BA1220" s="148"/>
      <c r="BB1220" s="148"/>
      <c r="BC1220" s="148"/>
      <c r="BD1220" s="148"/>
      <c r="BE1220" s="148"/>
      <c r="BF1220" s="148"/>
      <c r="BG1220" s="148"/>
      <c r="BH1220" s="148"/>
    </row>
    <row r="1221" spans="1:60" outlineLevel="1" x14ac:dyDescent="0.2">
      <c r="A1221" s="171">
        <v>151</v>
      </c>
      <c r="B1221" s="172" t="s">
        <v>1070</v>
      </c>
      <c r="C1221" s="188" t="s">
        <v>1071</v>
      </c>
      <c r="D1221" s="173" t="s">
        <v>226</v>
      </c>
      <c r="E1221" s="174">
        <v>31.377520000000001</v>
      </c>
      <c r="F1221" s="175"/>
      <c r="G1221" s="176">
        <f>ROUND(E1221*F1221,2)</f>
        <v>0</v>
      </c>
      <c r="H1221" s="175"/>
      <c r="I1221" s="176">
        <f>ROUND(E1221*H1221,2)</f>
        <v>0</v>
      </c>
      <c r="J1221" s="175"/>
      <c r="K1221" s="176">
        <f>ROUND(E1221*J1221,2)</f>
        <v>0</v>
      </c>
      <c r="L1221" s="176">
        <v>21</v>
      </c>
      <c r="M1221" s="176">
        <f>G1221*(1+L1221/100)</f>
        <v>0</v>
      </c>
      <c r="N1221" s="176">
        <v>0</v>
      </c>
      <c r="O1221" s="176">
        <f>ROUND(E1221*N1221,2)</f>
        <v>0</v>
      </c>
      <c r="P1221" s="176">
        <v>0</v>
      </c>
      <c r="Q1221" s="176">
        <f>ROUND(E1221*P1221,2)</f>
        <v>0</v>
      </c>
      <c r="R1221" s="176" t="s">
        <v>1072</v>
      </c>
      <c r="S1221" s="176" t="s">
        <v>160</v>
      </c>
      <c r="T1221" s="177" t="s">
        <v>160</v>
      </c>
      <c r="U1221" s="157">
        <v>0.749</v>
      </c>
      <c r="V1221" s="157">
        <f>ROUND(E1221*U1221,2)</f>
        <v>23.5</v>
      </c>
      <c r="W1221" s="157"/>
      <c r="X1221" s="157" t="s">
        <v>1073</v>
      </c>
      <c r="Y1221" s="148"/>
      <c r="Z1221" s="148"/>
      <c r="AA1221" s="148"/>
      <c r="AB1221" s="148"/>
      <c r="AC1221" s="148"/>
      <c r="AD1221" s="148"/>
      <c r="AE1221" s="148"/>
      <c r="AF1221" s="148"/>
      <c r="AG1221" s="148" t="s">
        <v>1074</v>
      </c>
      <c r="AH1221" s="148"/>
      <c r="AI1221" s="148"/>
      <c r="AJ1221" s="148"/>
      <c r="AK1221" s="148"/>
      <c r="AL1221" s="148"/>
      <c r="AM1221" s="148"/>
      <c r="AN1221" s="148"/>
      <c r="AO1221" s="148"/>
      <c r="AP1221" s="148"/>
      <c r="AQ1221" s="148"/>
      <c r="AR1221" s="148"/>
      <c r="AS1221" s="148"/>
      <c r="AT1221" s="148"/>
      <c r="AU1221" s="148"/>
      <c r="AV1221" s="148"/>
      <c r="AW1221" s="148"/>
      <c r="AX1221" s="148"/>
      <c r="AY1221" s="148"/>
      <c r="AZ1221" s="148"/>
      <c r="BA1221" s="148"/>
      <c r="BB1221" s="148"/>
      <c r="BC1221" s="148"/>
      <c r="BD1221" s="148"/>
      <c r="BE1221" s="148"/>
      <c r="BF1221" s="148"/>
      <c r="BG1221" s="148"/>
      <c r="BH1221" s="148"/>
    </row>
    <row r="1222" spans="1:60" ht="22.5" outlineLevel="1" x14ac:dyDescent="0.2">
      <c r="A1222" s="155"/>
      <c r="B1222" s="156"/>
      <c r="C1222" s="255" t="s">
        <v>1075</v>
      </c>
      <c r="D1222" s="256"/>
      <c r="E1222" s="256"/>
      <c r="F1222" s="256"/>
      <c r="G1222" s="256"/>
      <c r="H1222" s="157"/>
      <c r="I1222" s="157"/>
      <c r="J1222" s="157"/>
      <c r="K1222" s="157"/>
      <c r="L1222" s="157"/>
      <c r="M1222" s="157"/>
      <c r="N1222" s="157"/>
      <c r="O1222" s="157"/>
      <c r="P1222" s="157"/>
      <c r="Q1222" s="157"/>
      <c r="R1222" s="157"/>
      <c r="S1222" s="157"/>
      <c r="T1222" s="157"/>
      <c r="U1222" s="157"/>
      <c r="V1222" s="157"/>
      <c r="W1222" s="157"/>
      <c r="X1222" s="157"/>
      <c r="Y1222" s="148"/>
      <c r="Z1222" s="148"/>
      <c r="AA1222" s="148"/>
      <c r="AB1222" s="148"/>
      <c r="AC1222" s="148"/>
      <c r="AD1222" s="148"/>
      <c r="AE1222" s="148"/>
      <c r="AF1222" s="148"/>
      <c r="AG1222" s="148" t="s">
        <v>192</v>
      </c>
      <c r="AH1222" s="148"/>
      <c r="AI1222" s="148"/>
      <c r="AJ1222" s="148"/>
      <c r="AK1222" s="148"/>
      <c r="AL1222" s="148"/>
      <c r="AM1222" s="148"/>
      <c r="AN1222" s="148"/>
      <c r="AO1222" s="148"/>
      <c r="AP1222" s="148"/>
      <c r="AQ1222" s="148"/>
      <c r="AR1222" s="148"/>
      <c r="AS1222" s="148"/>
      <c r="AT1222" s="148"/>
      <c r="AU1222" s="148"/>
      <c r="AV1222" s="148"/>
      <c r="AW1222" s="148"/>
      <c r="AX1222" s="148"/>
      <c r="AY1222" s="148"/>
      <c r="AZ1222" s="148"/>
      <c r="BA1222" s="178" t="str">
        <f>C1222</f>
        <v>s popřípadným nutným naložením do dopravního zařízení, s vyprázdněním dopravního zařízení na hromadu nebo do dopravního prostředku, vč. příplatku za každých dalších i započatých 3,5 m výšky nad 3,5 m,</v>
      </c>
      <c r="BB1222" s="148"/>
      <c r="BC1222" s="148"/>
      <c r="BD1222" s="148"/>
      <c r="BE1222" s="148"/>
      <c r="BF1222" s="148"/>
      <c r="BG1222" s="148"/>
      <c r="BH1222" s="148"/>
    </row>
    <row r="1223" spans="1:60" ht="22.5" outlineLevel="1" x14ac:dyDescent="0.2">
      <c r="A1223" s="171">
        <v>152</v>
      </c>
      <c r="B1223" s="172" t="s">
        <v>1076</v>
      </c>
      <c r="C1223" s="188" t="s">
        <v>1077</v>
      </c>
      <c r="D1223" s="173" t="s">
        <v>226</v>
      </c>
      <c r="E1223" s="174">
        <v>62.755029999999998</v>
      </c>
      <c r="F1223" s="175"/>
      <c r="G1223" s="176">
        <f>ROUND(E1223*F1223,2)</f>
        <v>0</v>
      </c>
      <c r="H1223" s="175"/>
      <c r="I1223" s="176">
        <f>ROUND(E1223*H1223,2)</f>
        <v>0</v>
      </c>
      <c r="J1223" s="175"/>
      <c r="K1223" s="176">
        <f>ROUND(E1223*J1223,2)</f>
        <v>0</v>
      </c>
      <c r="L1223" s="176">
        <v>21</v>
      </c>
      <c r="M1223" s="176">
        <f>G1223*(1+L1223/100)</f>
        <v>0</v>
      </c>
      <c r="N1223" s="176">
        <v>0</v>
      </c>
      <c r="O1223" s="176">
        <f>ROUND(E1223*N1223,2)</f>
        <v>0</v>
      </c>
      <c r="P1223" s="176">
        <v>0</v>
      </c>
      <c r="Q1223" s="176">
        <f>ROUND(E1223*P1223,2)</f>
        <v>0</v>
      </c>
      <c r="R1223" s="176" t="s">
        <v>1072</v>
      </c>
      <c r="S1223" s="176" t="s">
        <v>160</v>
      </c>
      <c r="T1223" s="177" t="s">
        <v>160</v>
      </c>
      <c r="U1223" s="157">
        <v>0.10100000000000001</v>
      </c>
      <c r="V1223" s="157">
        <f>ROUND(E1223*U1223,2)</f>
        <v>6.34</v>
      </c>
      <c r="W1223" s="157"/>
      <c r="X1223" s="157" t="s">
        <v>1073</v>
      </c>
      <c r="Y1223" s="148"/>
      <c r="Z1223" s="148"/>
      <c r="AA1223" s="148"/>
      <c r="AB1223" s="148"/>
      <c r="AC1223" s="148"/>
      <c r="AD1223" s="148"/>
      <c r="AE1223" s="148"/>
      <c r="AF1223" s="148"/>
      <c r="AG1223" s="148" t="s">
        <v>1074</v>
      </c>
      <c r="AH1223" s="148"/>
      <c r="AI1223" s="148"/>
      <c r="AJ1223" s="148"/>
      <c r="AK1223" s="148"/>
      <c r="AL1223" s="148"/>
      <c r="AM1223" s="148"/>
      <c r="AN1223" s="148"/>
      <c r="AO1223" s="148"/>
      <c r="AP1223" s="148"/>
      <c r="AQ1223" s="148"/>
      <c r="AR1223" s="148"/>
      <c r="AS1223" s="148"/>
      <c r="AT1223" s="148"/>
      <c r="AU1223" s="148"/>
      <c r="AV1223" s="148"/>
      <c r="AW1223" s="148"/>
      <c r="AX1223" s="148"/>
      <c r="AY1223" s="148"/>
      <c r="AZ1223" s="148"/>
      <c r="BA1223" s="148"/>
      <c r="BB1223" s="148"/>
      <c r="BC1223" s="148"/>
      <c r="BD1223" s="148"/>
      <c r="BE1223" s="148"/>
      <c r="BF1223" s="148"/>
      <c r="BG1223" s="148"/>
      <c r="BH1223" s="148"/>
    </row>
    <row r="1224" spans="1:60" ht="22.5" outlineLevel="1" x14ac:dyDescent="0.2">
      <c r="A1224" s="155"/>
      <c r="B1224" s="156"/>
      <c r="C1224" s="255" t="s">
        <v>1075</v>
      </c>
      <c r="D1224" s="256"/>
      <c r="E1224" s="256"/>
      <c r="F1224" s="256"/>
      <c r="G1224" s="256"/>
      <c r="H1224" s="157"/>
      <c r="I1224" s="157"/>
      <c r="J1224" s="157"/>
      <c r="K1224" s="157"/>
      <c r="L1224" s="157"/>
      <c r="M1224" s="157"/>
      <c r="N1224" s="157"/>
      <c r="O1224" s="157"/>
      <c r="P1224" s="157"/>
      <c r="Q1224" s="157"/>
      <c r="R1224" s="157"/>
      <c r="S1224" s="157"/>
      <c r="T1224" s="157"/>
      <c r="U1224" s="157"/>
      <c r="V1224" s="157"/>
      <c r="W1224" s="157"/>
      <c r="X1224" s="157"/>
      <c r="Y1224" s="148"/>
      <c r="Z1224" s="148"/>
      <c r="AA1224" s="148"/>
      <c r="AB1224" s="148"/>
      <c r="AC1224" s="148"/>
      <c r="AD1224" s="148"/>
      <c r="AE1224" s="148"/>
      <c r="AF1224" s="148"/>
      <c r="AG1224" s="148" t="s">
        <v>192</v>
      </c>
      <c r="AH1224" s="148"/>
      <c r="AI1224" s="148"/>
      <c r="AJ1224" s="148"/>
      <c r="AK1224" s="148"/>
      <c r="AL1224" s="148"/>
      <c r="AM1224" s="148"/>
      <c r="AN1224" s="148"/>
      <c r="AO1224" s="148"/>
      <c r="AP1224" s="148"/>
      <c r="AQ1224" s="148"/>
      <c r="AR1224" s="148"/>
      <c r="AS1224" s="148"/>
      <c r="AT1224" s="148"/>
      <c r="AU1224" s="148"/>
      <c r="AV1224" s="148"/>
      <c r="AW1224" s="148"/>
      <c r="AX1224" s="148"/>
      <c r="AY1224" s="148"/>
      <c r="AZ1224" s="148"/>
      <c r="BA1224" s="178" t="str">
        <f>C1224</f>
        <v>s popřípadným nutným naložením do dopravního zařízení, s vyprázdněním dopravního zařízení na hromadu nebo do dopravního prostředku, vč. příplatku za každých dalších i započatých 3,5 m výšky nad 3,5 m,</v>
      </c>
      <c r="BB1224" s="148"/>
      <c r="BC1224" s="148"/>
      <c r="BD1224" s="148"/>
      <c r="BE1224" s="148"/>
      <c r="BF1224" s="148"/>
      <c r="BG1224" s="148"/>
      <c r="BH1224" s="148"/>
    </row>
    <row r="1225" spans="1:60" outlineLevel="1" x14ac:dyDescent="0.2">
      <c r="A1225" s="171">
        <v>153</v>
      </c>
      <c r="B1225" s="172" t="s">
        <v>1078</v>
      </c>
      <c r="C1225" s="188" t="s">
        <v>1079</v>
      </c>
      <c r="D1225" s="173" t="s">
        <v>226</v>
      </c>
      <c r="E1225" s="174">
        <v>31.377520000000001</v>
      </c>
      <c r="F1225" s="175"/>
      <c r="G1225" s="176">
        <f>ROUND(E1225*F1225,2)</f>
        <v>0</v>
      </c>
      <c r="H1225" s="175"/>
      <c r="I1225" s="176">
        <f>ROUND(E1225*H1225,2)</f>
        <v>0</v>
      </c>
      <c r="J1225" s="175"/>
      <c r="K1225" s="176">
        <f>ROUND(E1225*J1225,2)</f>
        <v>0</v>
      </c>
      <c r="L1225" s="176">
        <v>21</v>
      </c>
      <c r="M1225" s="176">
        <f>G1225*(1+L1225/100)</f>
        <v>0</v>
      </c>
      <c r="N1225" s="176">
        <v>0</v>
      </c>
      <c r="O1225" s="176">
        <f>ROUND(E1225*N1225,2)</f>
        <v>0</v>
      </c>
      <c r="P1225" s="176">
        <v>0</v>
      </c>
      <c r="Q1225" s="176">
        <f>ROUND(E1225*P1225,2)</f>
        <v>0</v>
      </c>
      <c r="R1225" s="176" t="s">
        <v>583</v>
      </c>
      <c r="S1225" s="176" t="s">
        <v>160</v>
      </c>
      <c r="T1225" s="177" t="s">
        <v>160</v>
      </c>
      <c r="U1225" s="157">
        <v>0.49</v>
      </c>
      <c r="V1225" s="157">
        <f>ROUND(E1225*U1225,2)</f>
        <v>15.37</v>
      </c>
      <c r="W1225" s="157"/>
      <c r="X1225" s="157" t="s">
        <v>1073</v>
      </c>
      <c r="Y1225" s="148"/>
      <c r="Z1225" s="148"/>
      <c r="AA1225" s="148"/>
      <c r="AB1225" s="148"/>
      <c r="AC1225" s="148"/>
      <c r="AD1225" s="148"/>
      <c r="AE1225" s="148"/>
      <c r="AF1225" s="148"/>
      <c r="AG1225" s="148" t="s">
        <v>1074</v>
      </c>
      <c r="AH1225" s="148"/>
      <c r="AI1225" s="148"/>
      <c r="AJ1225" s="148"/>
      <c r="AK1225" s="148"/>
      <c r="AL1225" s="148"/>
      <c r="AM1225" s="148"/>
      <c r="AN1225" s="148"/>
      <c r="AO1225" s="148"/>
      <c r="AP1225" s="148"/>
      <c r="AQ1225" s="148"/>
      <c r="AR1225" s="148"/>
      <c r="AS1225" s="148"/>
      <c r="AT1225" s="148"/>
      <c r="AU1225" s="148"/>
      <c r="AV1225" s="148"/>
      <c r="AW1225" s="148"/>
      <c r="AX1225" s="148"/>
      <c r="AY1225" s="148"/>
      <c r="AZ1225" s="148"/>
      <c r="BA1225" s="148"/>
      <c r="BB1225" s="148"/>
      <c r="BC1225" s="148"/>
      <c r="BD1225" s="148"/>
      <c r="BE1225" s="148"/>
      <c r="BF1225" s="148"/>
      <c r="BG1225" s="148"/>
      <c r="BH1225" s="148"/>
    </row>
    <row r="1226" spans="1:60" outlineLevel="1" x14ac:dyDescent="0.2">
      <c r="A1226" s="155"/>
      <c r="B1226" s="156"/>
      <c r="C1226" s="253" t="s">
        <v>1080</v>
      </c>
      <c r="D1226" s="254"/>
      <c r="E1226" s="254"/>
      <c r="F1226" s="254"/>
      <c r="G1226" s="254"/>
      <c r="H1226" s="157"/>
      <c r="I1226" s="157"/>
      <c r="J1226" s="157"/>
      <c r="K1226" s="157"/>
      <c r="L1226" s="157"/>
      <c r="M1226" s="157"/>
      <c r="N1226" s="157"/>
      <c r="O1226" s="157"/>
      <c r="P1226" s="157"/>
      <c r="Q1226" s="157"/>
      <c r="R1226" s="157"/>
      <c r="S1226" s="157"/>
      <c r="T1226" s="157"/>
      <c r="U1226" s="157"/>
      <c r="V1226" s="157"/>
      <c r="W1226" s="157"/>
      <c r="X1226" s="157"/>
      <c r="Y1226" s="148"/>
      <c r="Z1226" s="148"/>
      <c r="AA1226" s="148"/>
      <c r="AB1226" s="148"/>
      <c r="AC1226" s="148"/>
      <c r="AD1226" s="148"/>
      <c r="AE1226" s="148"/>
      <c r="AF1226" s="148"/>
      <c r="AG1226" s="148" t="s">
        <v>180</v>
      </c>
      <c r="AH1226" s="148"/>
      <c r="AI1226" s="148"/>
      <c r="AJ1226" s="148"/>
      <c r="AK1226" s="148"/>
      <c r="AL1226" s="148"/>
      <c r="AM1226" s="148"/>
      <c r="AN1226" s="148"/>
      <c r="AO1226" s="148"/>
      <c r="AP1226" s="148"/>
      <c r="AQ1226" s="148"/>
      <c r="AR1226" s="148"/>
      <c r="AS1226" s="148"/>
      <c r="AT1226" s="148"/>
      <c r="AU1226" s="148"/>
      <c r="AV1226" s="148"/>
      <c r="AW1226" s="148"/>
      <c r="AX1226" s="148"/>
      <c r="AY1226" s="148"/>
      <c r="AZ1226" s="148"/>
      <c r="BA1226" s="148"/>
      <c r="BB1226" s="148"/>
      <c r="BC1226" s="148"/>
      <c r="BD1226" s="148"/>
      <c r="BE1226" s="148"/>
      <c r="BF1226" s="148"/>
      <c r="BG1226" s="148"/>
      <c r="BH1226" s="148"/>
    </row>
    <row r="1227" spans="1:60" outlineLevel="1" x14ac:dyDescent="0.2">
      <c r="A1227" s="179">
        <v>154</v>
      </c>
      <c r="B1227" s="180" t="s">
        <v>1081</v>
      </c>
      <c r="C1227" s="190" t="s">
        <v>1082</v>
      </c>
      <c r="D1227" s="181" t="s">
        <v>226</v>
      </c>
      <c r="E1227" s="182">
        <v>313.77517</v>
      </c>
      <c r="F1227" s="183"/>
      <c r="G1227" s="184">
        <f>ROUND(E1227*F1227,2)</f>
        <v>0</v>
      </c>
      <c r="H1227" s="183"/>
      <c r="I1227" s="184">
        <f>ROUND(E1227*H1227,2)</f>
        <v>0</v>
      </c>
      <c r="J1227" s="183"/>
      <c r="K1227" s="184">
        <f>ROUND(E1227*J1227,2)</f>
        <v>0</v>
      </c>
      <c r="L1227" s="184">
        <v>21</v>
      </c>
      <c r="M1227" s="184">
        <f>G1227*(1+L1227/100)</f>
        <v>0</v>
      </c>
      <c r="N1227" s="184">
        <v>0</v>
      </c>
      <c r="O1227" s="184">
        <f>ROUND(E1227*N1227,2)</f>
        <v>0</v>
      </c>
      <c r="P1227" s="184">
        <v>0</v>
      </c>
      <c r="Q1227" s="184">
        <f>ROUND(E1227*P1227,2)</f>
        <v>0</v>
      </c>
      <c r="R1227" s="184" t="s">
        <v>583</v>
      </c>
      <c r="S1227" s="184" t="s">
        <v>160</v>
      </c>
      <c r="T1227" s="185" t="s">
        <v>160</v>
      </c>
      <c r="U1227" s="157">
        <v>0</v>
      </c>
      <c r="V1227" s="157">
        <f>ROUND(E1227*U1227,2)</f>
        <v>0</v>
      </c>
      <c r="W1227" s="157"/>
      <c r="X1227" s="157" t="s">
        <v>1073</v>
      </c>
      <c r="Y1227" s="148"/>
      <c r="Z1227" s="148"/>
      <c r="AA1227" s="148"/>
      <c r="AB1227" s="148"/>
      <c r="AC1227" s="148"/>
      <c r="AD1227" s="148"/>
      <c r="AE1227" s="148"/>
      <c r="AF1227" s="148"/>
      <c r="AG1227" s="148" t="s">
        <v>1074</v>
      </c>
      <c r="AH1227" s="148"/>
      <c r="AI1227" s="148"/>
      <c r="AJ1227" s="148"/>
      <c r="AK1227" s="148"/>
      <c r="AL1227" s="148"/>
      <c r="AM1227" s="148"/>
      <c r="AN1227" s="148"/>
      <c r="AO1227" s="148"/>
      <c r="AP1227" s="148"/>
      <c r="AQ1227" s="148"/>
      <c r="AR1227" s="148"/>
      <c r="AS1227" s="148"/>
      <c r="AT1227" s="148"/>
      <c r="AU1227" s="148"/>
      <c r="AV1227" s="148"/>
      <c r="AW1227" s="148"/>
      <c r="AX1227" s="148"/>
      <c r="AY1227" s="148"/>
      <c r="AZ1227" s="148"/>
      <c r="BA1227" s="148"/>
      <c r="BB1227" s="148"/>
      <c r="BC1227" s="148"/>
      <c r="BD1227" s="148"/>
      <c r="BE1227" s="148"/>
      <c r="BF1227" s="148"/>
      <c r="BG1227" s="148"/>
      <c r="BH1227" s="148"/>
    </row>
    <row r="1228" spans="1:60" outlineLevel="1" x14ac:dyDescent="0.2">
      <c r="A1228" s="179">
        <v>155</v>
      </c>
      <c r="B1228" s="180" t="s">
        <v>1083</v>
      </c>
      <c r="C1228" s="190" t="s">
        <v>1084</v>
      </c>
      <c r="D1228" s="181" t="s">
        <v>226</v>
      </c>
      <c r="E1228" s="182">
        <v>62.755029999999998</v>
      </c>
      <c r="F1228" s="183"/>
      <c r="G1228" s="184">
        <f>ROUND(E1228*F1228,2)</f>
        <v>0</v>
      </c>
      <c r="H1228" s="183"/>
      <c r="I1228" s="184">
        <f>ROUND(E1228*H1228,2)</f>
        <v>0</v>
      </c>
      <c r="J1228" s="183"/>
      <c r="K1228" s="184">
        <f>ROUND(E1228*J1228,2)</f>
        <v>0</v>
      </c>
      <c r="L1228" s="184">
        <v>21</v>
      </c>
      <c r="M1228" s="184">
        <f>G1228*(1+L1228/100)</f>
        <v>0</v>
      </c>
      <c r="N1228" s="184">
        <v>0</v>
      </c>
      <c r="O1228" s="184">
        <f>ROUND(E1228*N1228,2)</f>
        <v>0</v>
      </c>
      <c r="P1228" s="184">
        <v>0</v>
      </c>
      <c r="Q1228" s="184">
        <f>ROUND(E1228*P1228,2)</f>
        <v>0</v>
      </c>
      <c r="R1228" s="184" t="s">
        <v>583</v>
      </c>
      <c r="S1228" s="184" t="s">
        <v>160</v>
      </c>
      <c r="T1228" s="185" t="s">
        <v>160</v>
      </c>
      <c r="U1228" s="157">
        <v>0.94199999999999995</v>
      </c>
      <c r="V1228" s="157">
        <f>ROUND(E1228*U1228,2)</f>
        <v>59.12</v>
      </c>
      <c r="W1228" s="157"/>
      <c r="X1228" s="157" t="s">
        <v>1073</v>
      </c>
      <c r="Y1228" s="148"/>
      <c r="Z1228" s="148"/>
      <c r="AA1228" s="148"/>
      <c r="AB1228" s="148"/>
      <c r="AC1228" s="148"/>
      <c r="AD1228" s="148"/>
      <c r="AE1228" s="148"/>
      <c r="AF1228" s="148"/>
      <c r="AG1228" s="148" t="s">
        <v>1074</v>
      </c>
      <c r="AH1228" s="148"/>
      <c r="AI1228" s="148"/>
      <c r="AJ1228" s="148"/>
      <c r="AK1228" s="148"/>
      <c r="AL1228" s="148"/>
      <c r="AM1228" s="148"/>
      <c r="AN1228" s="148"/>
      <c r="AO1228" s="148"/>
      <c r="AP1228" s="148"/>
      <c r="AQ1228" s="148"/>
      <c r="AR1228" s="148"/>
      <c r="AS1228" s="148"/>
      <c r="AT1228" s="148"/>
      <c r="AU1228" s="148"/>
      <c r="AV1228" s="148"/>
      <c r="AW1228" s="148"/>
      <c r="AX1228" s="148"/>
      <c r="AY1228" s="148"/>
      <c r="AZ1228" s="148"/>
      <c r="BA1228" s="148"/>
      <c r="BB1228" s="148"/>
      <c r="BC1228" s="148"/>
      <c r="BD1228" s="148"/>
      <c r="BE1228" s="148"/>
      <c r="BF1228" s="148"/>
      <c r="BG1228" s="148"/>
      <c r="BH1228" s="148"/>
    </row>
    <row r="1229" spans="1:60" outlineLevel="1" x14ac:dyDescent="0.2">
      <c r="A1229" s="179">
        <v>156</v>
      </c>
      <c r="B1229" s="180" t="s">
        <v>1085</v>
      </c>
      <c r="C1229" s="190" t="s">
        <v>1086</v>
      </c>
      <c r="D1229" s="181" t="s">
        <v>226</v>
      </c>
      <c r="E1229" s="182">
        <v>31.377520000000001</v>
      </c>
      <c r="F1229" s="183"/>
      <c r="G1229" s="184">
        <f>ROUND(E1229*F1229,2)</f>
        <v>0</v>
      </c>
      <c r="H1229" s="183"/>
      <c r="I1229" s="184">
        <f>ROUND(E1229*H1229,2)</f>
        <v>0</v>
      </c>
      <c r="J1229" s="183"/>
      <c r="K1229" s="184">
        <f>ROUND(E1229*J1229,2)</f>
        <v>0</v>
      </c>
      <c r="L1229" s="184">
        <v>21</v>
      </c>
      <c r="M1229" s="184">
        <f>G1229*(1+L1229/100)</f>
        <v>0</v>
      </c>
      <c r="N1229" s="184">
        <v>0</v>
      </c>
      <c r="O1229" s="184">
        <f>ROUND(E1229*N1229,2)</f>
        <v>0</v>
      </c>
      <c r="P1229" s="184">
        <v>0</v>
      </c>
      <c r="Q1229" s="184">
        <f>ROUND(E1229*P1229,2)</f>
        <v>0</v>
      </c>
      <c r="R1229" s="184" t="s">
        <v>583</v>
      </c>
      <c r="S1229" s="184" t="s">
        <v>1087</v>
      </c>
      <c r="T1229" s="185" t="s">
        <v>1087</v>
      </c>
      <c r="U1229" s="157">
        <v>0</v>
      </c>
      <c r="V1229" s="157">
        <f>ROUND(E1229*U1229,2)</f>
        <v>0</v>
      </c>
      <c r="W1229" s="157"/>
      <c r="X1229" s="157" t="s">
        <v>1073</v>
      </c>
      <c r="Y1229" s="148"/>
      <c r="Z1229" s="148"/>
      <c r="AA1229" s="148"/>
      <c r="AB1229" s="148"/>
      <c r="AC1229" s="148"/>
      <c r="AD1229" s="148"/>
      <c r="AE1229" s="148"/>
      <c r="AF1229" s="148"/>
      <c r="AG1229" s="148" t="s">
        <v>1074</v>
      </c>
      <c r="AH1229" s="148"/>
      <c r="AI1229" s="148"/>
      <c r="AJ1229" s="148"/>
      <c r="AK1229" s="148"/>
      <c r="AL1229" s="148"/>
      <c r="AM1229" s="148"/>
      <c r="AN1229" s="148"/>
      <c r="AO1229" s="148"/>
      <c r="AP1229" s="148"/>
      <c r="AQ1229" s="148"/>
      <c r="AR1229" s="148"/>
      <c r="AS1229" s="148"/>
      <c r="AT1229" s="148"/>
      <c r="AU1229" s="148"/>
      <c r="AV1229" s="148"/>
      <c r="AW1229" s="148"/>
      <c r="AX1229" s="148"/>
      <c r="AY1229" s="148"/>
      <c r="AZ1229" s="148"/>
      <c r="BA1229" s="148"/>
      <c r="BB1229" s="148"/>
      <c r="BC1229" s="148"/>
      <c r="BD1229" s="148"/>
      <c r="BE1229" s="148"/>
      <c r="BF1229" s="148"/>
      <c r="BG1229" s="148"/>
      <c r="BH1229" s="148"/>
    </row>
    <row r="1230" spans="1:60" x14ac:dyDescent="0.2">
      <c r="A1230" s="165" t="s">
        <v>154</v>
      </c>
      <c r="B1230" s="166" t="s">
        <v>126</v>
      </c>
      <c r="C1230" s="187" t="s">
        <v>27</v>
      </c>
      <c r="D1230" s="167"/>
      <c r="E1230" s="168"/>
      <c r="F1230" s="169"/>
      <c r="G1230" s="169">
        <f>SUMIF(AG1231:AG1234,"&lt;&gt;NOR",G1231:G1234)</f>
        <v>0</v>
      </c>
      <c r="H1230" s="169"/>
      <c r="I1230" s="169">
        <f>SUM(I1231:I1234)</f>
        <v>0</v>
      </c>
      <c r="J1230" s="169"/>
      <c r="K1230" s="169">
        <f>SUM(K1231:K1234)</f>
        <v>0</v>
      </c>
      <c r="L1230" s="169"/>
      <c r="M1230" s="169">
        <f>SUM(M1231:M1234)</f>
        <v>0</v>
      </c>
      <c r="N1230" s="169"/>
      <c r="O1230" s="169">
        <f>SUM(O1231:O1234)</f>
        <v>0</v>
      </c>
      <c r="P1230" s="169"/>
      <c r="Q1230" s="169">
        <f>SUM(Q1231:Q1234)</f>
        <v>0</v>
      </c>
      <c r="R1230" s="169"/>
      <c r="S1230" s="169"/>
      <c r="T1230" s="170"/>
      <c r="U1230" s="164"/>
      <c r="V1230" s="164">
        <f>SUM(V1231:V1234)</f>
        <v>0</v>
      </c>
      <c r="W1230" s="164"/>
      <c r="X1230" s="164"/>
      <c r="AG1230" t="s">
        <v>155</v>
      </c>
    </row>
    <row r="1231" spans="1:60" outlineLevel="1" x14ac:dyDescent="0.2">
      <c r="A1231" s="171">
        <v>157</v>
      </c>
      <c r="B1231" s="172" t="s">
        <v>1088</v>
      </c>
      <c r="C1231" s="188" t="s">
        <v>1089</v>
      </c>
      <c r="D1231" s="173" t="s">
        <v>1090</v>
      </c>
      <c r="E1231" s="174">
        <v>1</v>
      </c>
      <c r="F1231" s="175"/>
      <c r="G1231" s="176">
        <f>ROUND(E1231*F1231,2)</f>
        <v>0</v>
      </c>
      <c r="H1231" s="175"/>
      <c r="I1231" s="176">
        <f>ROUND(E1231*H1231,2)</f>
        <v>0</v>
      </c>
      <c r="J1231" s="175"/>
      <c r="K1231" s="176">
        <f>ROUND(E1231*J1231,2)</f>
        <v>0</v>
      </c>
      <c r="L1231" s="176">
        <v>21</v>
      </c>
      <c r="M1231" s="176">
        <f>G1231*(1+L1231/100)</f>
        <v>0</v>
      </c>
      <c r="N1231" s="176">
        <v>0</v>
      </c>
      <c r="O1231" s="176">
        <f>ROUND(E1231*N1231,2)</f>
        <v>0</v>
      </c>
      <c r="P1231" s="176">
        <v>0</v>
      </c>
      <c r="Q1231" s="176">
        <f>ROUND(E1231*P1231,2)</f>
        <v>0</v>
      </c>
      <c r="R1231" s="176"/>
      <c r="S1231" s="176" t="s">
        <v>160</v>
      </c>
      <c r="T1231" s="177" t="s">
        <v>232</v>
      </c>
      <c r="U1231" s="157">
        <v>0</v>
      </c>
      <c r="V1231" s="157">
        <f>ROUND(E1231*U1231,2)</f>
        <v>0</v>
      </c>
      <c r="W1231" s="157"/>
      <c r="X1231" s="157" t="s">
        <v>1091</v>
      </c>
      <c r="Y1231" s="148"/>
      <c r="Z1231" s="148"/>
      <c r="AA1231" s="148"/>
      <c r="AB1231" s="148"/>
      <c r="AC1231" s="148"/>
      <c r="AD1231" s="148"/>
      <c r="AE1231" s="148"/>
      <c r="AF1231" s="148"/>
      <c r="AG1231" s="148" t="s">
        <v>1092</v>
      </c>
      <c r="AH1231" s="148"/>
      <c r="AI1231" s="148"/>
      <c r="AJ1231" s="148"/>
      <c r="AK1231" s="148"/>
      <c r="AL1231" s="148"/>
      <c r="AM1231" s="148"/>
      <c r="AN1231" s="148"/>
      <c r="AO1231" s="148"/>
      <c r="AP1231" s="148"/>
      <c r="AQ1231" s="148"/>
      <c r="AR1231" s="148"/>
      <c r="AS1231" s="148"/>
      <c r="AT1231" s="148"/>
      <c r="AU1231" s="148"/>
      <c r="AV1231" s="148"/>
      <c r="AW1231" s="148"/>
      <c r="AX1231" s="148"/>
      <c r="AY1231" s="148"/>
      <c r="AZ1231" s="148"/>
      <c r="BA1231" s="148"/>
      <c r="BB1231" s="148"/>
      <c r="BC1231" s="148"/>
      <c r="BD1231" s="148"/>
      <c r="BE1231" s="148"/>
      <c r="BF1231" s="148"/>
      <c r="BG1231" s="148"/>
      <c r="BH1231" s="148"/>
    </row>
    <row r="1232" spans="1:60" outlineLevel="1" x14ac:dyDescent="0.2">
      <c r="A1232" s="155"/>
      <c r="B1232" s="156"/>
      <c r="C1232" s="253" t="s">
        <v>1093</v>
      </c>
      <c r="D1232" s="254"/>
      <c r="E1232" s="254"/>
      <c r="F1232" s="254"/>
      <c r="G1232" s="254"/>
      <c r="H1232" s="157"/>
      <c r="I1232" s="157"/>
      <c r="J1232" s="157"/>
      <c r="K1232" s="157"/>
      <c r="L1232" s="157"/>
      <c r="M1232" s="157"/>
      <c r="N1232" s="157"/>
      <c r="O1232" s="157"/>
      <c r="P1232" s="157"/>
      <c r="Q1232" s="157"/>
      <c r="R1232" s="157"/>
      <c r="S1232" s="157"/>
      <c r="T1232" s="157"/>
      <c r="U1232" s="157"/>
      <c r="V1232" s="157"/>
      <c r="W1232" s="157"/>
      <c r="X1232" s="157"/>
      <c r="Y1232" s="148"/>
      <c r="Z1232" s="148"/>
      <c r="AA1232" s="148"/>
      <c r="AB1232" s="148"/>
      <c r="AC1232" s="148"/>
      <c r="AD1232" s="148"/>
      <c r="AE1232" s="148"/>
      <c r="AF1232" s="148"/>
      <c r="AG1232" s="148" t="s">
        <v>180</v>
      </c>
      <c r="AH1232" s="148"/>
      <c r="AI1232" s="148"/>
      <c r="AJ1232" s="148"/>
      <c r="AK1232" s="148"/>
      <c r="AL1232" s="148"/>
      <c r="AM1232" s="148"/>
      <c r="AN1232" s="148"/>
      <c r="AO1232" s="148"/>
      <c r="AP1232" s="148"/>
      <c r="AQ1232" s="148"/>
      <c r="AR1232" s="148"/>
      <c r="AS1232" s="148"/>
      <c r="AT1232" s="148"/>
      <c r="AU1232" s="148"/>
      <c r="AV1232" s="148"/>
      <c r="AW1232" s="148"/>
      <c r="AX1232" s="148"/>
      <c r="AY1232" s="148"/>
      <c r="AZ1232" s="148"/>
      <c r="BA1232" s="148"/>
      <c r="BB1232" s="148"/>
      <c r="BC1232" s="148"/>
      <c r="BD1232" s="148"/>
      <c r="BE1232" s="148"/>
      <c r="BF1232" s="148"/>
      <c r="BG1232" s="148"/>
      <c r="BH1232" s="148"/>
    </row>
    <row r="1233" spans="1:60" outlineLevel="1" x14ac:dyDescent="0.2">
      <c r="A1233" s="171">
        <v>158</v>
      </c>
      <c r="B1233" s="172" t="s">
        <v>1094</v>
      </c>
      <c r="C1233" s="188" t="s">
        <v>1095</v>
      </c>
      <c r="D1233" s="173" t="s">
        <v>1090</v>
      </c>
      <c r="E1233" s="174">
        <v>1</v>
      </c>
      <c r="F1233" s="175"/>
      <c r="G1233" s="176">
        <f>ROUND(E1233*F1233,2)</f>
        <v>0</v>
      </c>
      <c r="H1233" s="175"/>
      <c r="I1233" s="176">
        <f>ROUND(E1233*H1233,2)</f>
        <v>0</v>
      </c>
      <c r="J1233" s="175"/>
      <c r="K1233" s="176">
        <f>ROUND(E1233*J1233,2)</f>
        <v>0</v>
      </c>
      <c r="L1233" s="176">
        <v>21</v>
      </c>
      <c r="M1233" s="176">
        <f>G1233*(1+L1233/100)</f>
        <v>0</v>
      </c>
      <c r="N1233" s="176">
        <v>0</v>
      </c>
      <c r="O1233" s="176">
        <f>ROUND(E1233*N1233,2)</f>
        <v>0</v>
      </c>
      <c r="P1233" s="176">
        <v>0</v>
      </c>
      <c r="Q1233" s="176">
        <f>ROUND(E1233*P1233,2)</f>
        <v>0</v>
      </c>
      <c r="R1233" s="176"/>
      <c r="S1233" s="176" t="s">
        <v>160</v>
      </c>
      <c r="T1233" s="177" t="s">
        <v>232</v>
      </c>
      <c r="U1233" s="157">
        <v>0</v>
      </c>
      <c r="V1233" s="157">
        <f>ROUND(E1233*U1233,2)</f>
        <v>0</v>
      </c>
      <c r="W1233" s="157"/>
      <c r="X1233" s="157" t="s">
        <v>1091</v>
      </c>
      <c r="Y1233" s="148"/>
      <c r="Z1233" s="148"/>
      <c r="AA1233" s="148"/>
      <c r="AB1233" s="148"/>
      <c r="AC1233" s="148"/>
      <c r="AD1233" s="148"/>
      <c r="AE1233" s="148"/>
      <c r="AF1233" s="148"/>
      <c r="AG1233" s="148" t="s">
        <v>1096</v>
      </c>
      <c r="AH1233" s="148"/>
      <c r="AI1233" s="148"/>
      <c r="AJ1233" s="148"/>
      <c r="AK1233" s="148"/>
      <c r="AL1233" s="148"/>
      <c r="AM1233" s="148"/>
      <c r="AN1233" s="148"/>
      <c r="AO1233" s="148"/>
      <c r="AP1233" s="148"/>
      <c r="AQ1233" s="148"/>
      <c r="AR1233" s="148"/>
      <c r="AS1233" s="148"/>
      <c r="AT1233" s="148"/>
      <c r="AU1233" s="148"/>
      <c r="AV1233" s="148"/>
      <c r="AW1233" s="148"/>
      <c r="AX1233" s="148"/>
      <c r="AY1233" s="148"/>
      <c r="AZ1233" s="148"/>
      <c r="BA1233" s="148"/>
      <c r="BB1233" s="148"/>
      <c r="BC1233" s="148"/>
      <c r="BD1233" s="148"/>
      <c r="BE1233" s="148"/>
      <c r="BF1233" s="148"/>
      <c r="BG1233" s="148"/>
      <c r="BH1233" s="148"/>
    </row>
    <row r="1234" spans="1:60" ht="22.5" outlineLevel="1" x14ac:dyDescent="0.2">
      <c r="A1234" s="155"/>
      <c r="B1234" s="156"/>
      <c r="C1234" s="253" t="s">
        <v>1097</v>
      </c>
      <c r="D1234" s="254"/>
      <c r="E1234" s="254"/>
      <c r="F1234" s="254"/>
      <c r="G1234" s="254"/>
      <c r="H1234" s="157"/>
      <c r="I1234" s="157"/>
      <c r="J1234" s="157"/>
      <c r="K1234" s="157"/>
      <c r="L1234" s="157"/>
      <c r="M1234" s="157"/>
      <c r="N1234" s="157"/>
      <c r="O1234" s="157"/>
      <c r="P1234" s="157"/>
      <c r="Q1234" s="157"/>
      <c r="R1234" s="157"/>
      <c r="S1234" s="157"/>
      <c r="T1234" s="157"/>
      <c r="U1234" s="157"/>
      <c r="V1234" s="157"/>
      <c r="W1234" s="157"/>
      <c r="X1234" s="157"/>
      <c r="Y1234" s="148"/>
      <c r="Z1234" s="148"/>
      <c r="AA1234" s="148"/>
      <c r="AB1234" s="148"/>
      <c r="AC1234" s="148"/>
      <c r="AD1234" s="148"/>
      <c r="AE1234" s="148"/>
      <c r="AF1234" s="148"/>
      <c r="AG1234" s="148" t="s">
        <v>180</v>
      </c>
      <c r="AH1234" s="148"/>
      <c r="AI1234" s="148"/>
      <c r="AJ1234" s="148"/>
      <c r="AK1234" s="148"/>
      <c r="AL1234" s="148"/>
      <c r="AM1234" s="148"/>
      <c r="AN1234" s="148"/>
      <c r="AO1234" s="148"/>
      <c r="AP1234" s="148"/>
      <c r="AQ1234" s="148"/>
      <c r="AR1234" s="148"/>
      <c r="AS1234" s="148"/>
      <c r="AT1234" s="148"/>
      <c r="AU1234" s="148"/>
      <c r="AV1234" s="148"/>
      <c r="AW1234" s="148"/>
      <c r="AX1234" s="148"/>
      <c r="AY1234" s="148"/>
      <c r="AZ1234" s="148"/>
      <c r="BA1234" s="178" t="str">
        <f>C1234</f>
        <v>Náklady na ztížené provádění stavebních prací v důsledku nepřerušeného provozu na staveništi nebo v případech nepřerušeného provozu v objektech v nichž se stavební práce provádí.</v>
      </c>
      <c r="BB1234" s="148"/>
      <c r="BC1234" s="148"/>
      <c r="BD1234" s="148"/>
      <c r="BE1234" s="148"/>
      <c r="BF1234" s="148"/>
      <c r="BG1234" s="148"/>
      <c r="BH1234" s="148"/>
    </row>
    <row r="1235" spans="1:60" x14ac:dyDescent="0.2">
      <c r="A1235" s="165" t="s">
        <v>154</v>
      </c>
      <c r="B1235" s="166" t="s">
        <v>127</v>
      </c>
      <c r="C1235" s="187" t="s">
        <v>28</v>
      </c>
      <c r="D1235" s="167"/>
      <c r="E1235" s="168"/>
      <c r="F1235" s="169"/>
      <c r="G1235" s="169">
        <f>SUMIF(AG1236:AG1239,"&lt;&gt;NOR",G1236:G1239)</f>
        <v>0</v>
      </c>
      <c r="H1235" s="169"/>
      <c r="I1235" s="169">
        <f>SUM(I1236:I1239)</f>
        <v>0</v>
      </c>
      <c r="J1235" s="169"/>
      <c r="K1235" s="169">
        <f>SUM(K1236:K1239)</f>
        <v>0</v>
      </c>
      <c r="L1235" s="169"/>
      <c r="M1235" s="169">
        <f>SUM(M1236:M1239)</f>
        <v>0</v>
      </c>
      <c r="N1235" s="169"/>
      <c r="O1235" s="169">
        <f>SUM(O1236:O1239)</f>
        <v>0</v>
      </c>
      <c r="P1235" s="169"/>
      <c r="Q1235" s="169">
        <f>SUM(Q1236:Q1239)</f>
        <v>0</v>
      </c>
      <c r="R1235" s="169"/>
      <c r="S1235" s="169"/>
      <c r="T1235" s="170"/>
      <c r="U1235" s="164"/>
      <c r="V1235" s="164">
        <f>SUM(V1236:V1239)</f>
        <v>0</v>
      </c>
      <c r="W1235" s="164"/>
      <c r="X1235" s="164"/>
      <c r="AG1235" t="s">
        <v>155</v>
      </c>
    </row>
    <row r="1236" spans="1:60" outlineLevel="1" x14ac:dyDescent="0.2">
      <c r="A1236" s="171">
        <v>159</v>
      </c>
      <c r="B1236" s="172" t="s">
        <v>1098</v>
      </c>
      <c r="C1236" s="188" t="s">
        <v>1099</v>
      </c>
      <c r="D1236" s="173" t="s">
        <v>1090</v>
      </c>
      <c r="E1236" s="174">
        <v>1</v>
      </c>
      <c r="F1236" s="175"/>
      <c r="G1236" s="176">
        <f>ROUND(E1236*F1236,2)</f>
        <v>0</v>
      </c>
      <c r="H1236" s="175"/>
      <c r="I1236" s="176">
        <f>ROUND(E1236*H1236,2)</f>
        <v>0</v>
      </c>
      <c r="J1236" s="175"/>
      <c r="K1236" s="176">
        <f>ROUND(E1236*J1236,2)</f>
        <v>0</v>
      </c>
      <c r="L1236" s="176">
        <v>21</v>
      </c>
      <c r="M1236" s="176">
        <f>G1236*(1+L1236/100)</f>
        <v>0</v>
      </c>
      <c r="N1236" s="176">
        <v>0</v>
      </c>
      <c r="O1236" s="176">
        <f>ROUND(E1236*N1236,2)</f>
        <v>0</v>
      </c>
      <c r="P1236" s="176">
        <v>0</v>
      </c>
      <c r="Q1236" s="176">
        <f>ROUND(E1236*P1236,2)</f>
        <v>0</v>
      </c>
      <c r="R1236" s="176"/>
      <c r="S1236" s="176" t="s">
        <v>160</v>
      </c>
      <c r="T1236" s="177" t="s">
        <v>232</v>
      </c>
      <c r="U1236" s="157">
        <v>0</v>
      </c>
      <c r="V1236" s="157">
        <f>ROUND(E1236*U1236,2)</f>
        <v>0</v>
      </c>
      <c r="W1236" s="157"/>
      <c r="X1236" s="157" t="s">
        <v>1091</v>
      </c>
      <c r="Y1236" s="148"/>
      <c r="Z1236" s="148"/>
      <c r="AA1236" s="148"/>
      <c r="AB1236" s="148"/>
      <c r="AC1236" s="148"/>
      <c r="AD1236" s="148"/>
      <c r="AE1236" s="148"/>
      <c r="AF1236" s="148"/>
      <c r="AG1236" s="148" t="s">
        <v>1100</v>
      </c>
      <c r="AH1236" s="148"/>
      <c r="AI1236" s="148"/>
      <c r="AJ1236" s="148"/>
      <c r="AK1236" s="148"/>
      <c r="AL1236" s="148"/>
      <c r="AM1236" s="148"/>
      <c r="AN1236" s="148"/>
      <c r="AO1236" s="148"/>
      <c r="AP1236" s="148"/>
      <c r="AQ1236" s="148"/>
      <c r="AR1236" s="148"/>
      <c r="AS1236" s="148"/>
      <c r="AT1236" s="148"/>
      <c r="AU1236" s="148"/>
      <c r="AV1236" s="148"/>
      <c r="AW1236" s="148"/>
      <c r="AX1236" s="148"/>
      <c r="AY1236" s="148"/>
      <c r="AZ1236" s="148"/>
      <c r="BA1236" s="148"/>
      <c r="BB1236" s="148"/>
      <c r="BC1236" s="148"/>
      <c r="BD1236" s="148"/>
      <c r="BE1236" s="148"/>
      <c r="BF1236" s="148"/>
      <c r="BG1236" s="148"/>
      <c r="BH1236" s="148"/>
    </row>
    <row r="1237" spans="1:60" outlineLevel="1" x14ac:dyDescent="0.2">
      <c r="A1237" s="155"/>
      <c r="B1237" s="156"/>
      <c r="C1237" s="253" t="s">
        <v>1101</v>
      </c>
      <c r="D1237" s="254"/>
      <c r="E1237" s="254"/>
      <c r="F1237" s="254"/>
      <c r="G1237" s="254"/>
      <c r="H1237" s="157"/>
      <c r="I1237" s="157"/>
      <c r="J1237" s="157"/>
      <c r="K1237" s="157"/>
      <c r="L1237" s="157"/>
      <c r="M1237" s="157"/>
      <c r="N1237" s="157"/>
      <c r="O1237" s="157"/>
      <c r="P1237" s="157"/>
      <c r="Q1237" s="157"/>
      <c r="R1237" s="157"/>
      <c r="S1237" s="157"/>
      <c r="T1237" s="157"/>
      <c r="U1237" s="157"/>
      <c r="V1237" s="157"/>
      <c r="W1237" s="157"/>
      <c r="X1237" s="157"/>
      <c r="Y1237" s="148"/>
      <c r="Z1237" s="148"/>
      <c r="AA1237" s="148"/>
      <c r="AB1237" s="148"/>
      <c r="AC1237" s="148"/>
      <c r="AD1237" s="148"/>
      <c r="AE1237" s="148"/>
      <c r="AF1237" s="148"/>
      <c r="AG1237" s="148" t="s">
        <v>180</v>
      </c>
      <c r="AH1237" s="148"/>
      <c r="AI1237" s="148"/>
      <c r="AJ1237" s="148"/>
      <c r="AK1237" s="148"/>
      <c r="AL1237" s="148"/>
      <c r="AM1237" s="148"/>
      <c r="AN1237" s="148"/>
      <c r="AO1237" s="148"/>
      <c r="AP1237" s="148"/>
      <c r="AQ1237" s="148"/>
      <c r="AR1237" s="148"/>
      <c r="AS1237" s="148"/>
      <c r="AT1237" s="148"/>
      <c r="AU1237" s="148"/>
      <c r="AV1237" s="148"/>
      <c r="AW1237" s="148"/>
      <c r="AX1237" s="148"/>
      <c r="AY1237" s="148"/>
      <c r="AZ1237" s="148"/>
      <c r="BA1237" s="178" t="str">
        <f>C1237</f>
        <v>náklady spojené s provedením všech technickými normami předepsaných zkoušek a revizí stavebních konstrukcí nebo stavebních prací.</v>
      </c>
      <c r="BB1237" s="148"/>
      <c r="BC1237" s="148"/>
      <c r="BD1237" s="148"/>
      <c r="BE1237" s="148"/>
      <c r="BF1237" s="148"/>
      <c r="BG1237" s="148"/>
      <c r="BH1237" s="148"/>
    </row>
    <row r="1238" spans="1:60" outlineLevel="1" x14ac:dyDescent="0.2">
      <c r="A1238" s="155"/>
      <c r="B1238" s="156"/>
      <c r="C1238" s="189" t="s">
        <v>1102</v>
      </c>
      <c r="D1238" s="158"/>
      <c r="E1238" s="159"/>
      <c r="F1238" s="157"/>
      <c r="G1238" s="157"/>
      <c r="H1238" s="157"/>
      <c r="I1238" s="157"/>
      <c r="J1238" s="157"/>
      <c r="K1238" s="157"/>
      <c r="L1238" s="157"/>
      <c r="M1238" s="157"/>
      <c r="N1238" s="157"/>
      <c r="O1238" s="157"/>
      <c r="P1238" s="157"/>
      <c r="Q1238" s="157"/>
      <c r="R1238" s="157"/>
      <c r="S1238" s="157"/>
      <c r="T1238" s="157"/>
      <c r="U1238" s="157"/>
      <c r="V1238" s="157"/>
      <c r="W1238" s="157"/>
      <c r="X1238" s="157"/>
      <c r="Y1238" s="148"/>
      <c r="Z1238" s="148"/>
      <c r="AA1238" s="148"/>
      <c r="AB1238" s="148"/>
      <c r="AC1238" s="148"/>
      <c r="AD1238" s="148"/>
      <c r="AE1238" s="148"/>
      <c r="AF1238" s="148"/>
      <c r="AG1238" s="148" t="s">
        <v>164</v>
      </c>
      <c r="AH1238" s="148">
        <v>0</v>
      </c>
      <c r="AI1238" s="148"/>
      <c r="AJ1238" s="148"/>
      <c r="AK1238" s="148"/>
      <c r="AL1238" s="148"/>
      <c r="AM1238" s="148"/>
      <c r="AN1238" s="148"/>
      <c r="AO1238" s="148"/>
      <c r="AP1238" s="148"/>
      <c r="AQ1238" s="148"/>
      <c r="AR1238" s="148"/>
      <c r="AS1238" s="148"/>
      <c r="AT1238" s="148"/>
      <c r="AU1238" s="148"/>
      <c r="AV1238" s="148"/>
      <c r="AW1238" s="148"/>
      <c r="AX1238" s="148"/>
      <c r="AY1238" s="148"/>
      <c r="AZ1238" s="148"/>
      <c r="BA1238" s="148"/>
      <c r="BB1238" s="148"/>
      <c r="BC1238" s="148"/>
      <c r="BD1238" s="148"/>
      <c r="BE1238" s="148"/>
      <c r="BF1238" s="148"/>
      <c r="BG1238" s="148"/>
      <c r="BH1238" s="148"/>
    </row>
    <row r="1239" spans="1:60" outlineLevel="1" x14ac:dyDescent="0.2">
      <c r="A1239" s="155"/>
      <c r="B1239" s="156"/>
      <c r="C1239" s="189" t="s">
        <v>1103</v>
      </c>
      <c r="D1239" s="158"/>
      <c r="E1239" s="159">
        <v>1</v>
      </c>
      <c r="F1239" s="157"/>
      <c r="G1239" s="157"/>
      <c r="H1239" s="157"/>
      <c r="I1239" s="157"/>
      <c r="J1239" s="157"/>
      <c r="K1239" s="157"/>
      <c r="L1239" s="157"/>
      <c r="M1239" s="157"/>
      <c r="N1239" s="157"/>
      <c r="O1239" s="157"/>
      <c r="P1239" s="157"/>
      <c r="Q1239" s="157"/>
      <c r="R1239" s="157"/>
      <c r="S1239" s="157"/>
      <c r="T1239" s="157"/>
      <c r="U1239" s="157"/>
      <c r="V1239" s="157"/>
      <c r="W1239" s="157"/>
      <c r="X1239" s="157"/>
      <c r="Y1239" s="148"/>
      <c r="Z1239" s="148"/>
      <c r="AA1239" s="148"/>
      <c r="AB1239" s="148"/>
      <c r="AC1239" s="148"/>
      <c r="AD1239" s="148"/>
      <c r="AE1239" s="148"/>
      <c r="AF1239" s="148"/>
      <c r="AG1239" s="148" t="s">
        <v>164</v>
      </c>
      <c r="AH1239" s="148">
        <v>0</v>
      </c>
      <c r="AI1239" s="148"/>
      <c r="AJ1239" s="148"/>
      <c r="AK1239" s="148"/>
      <c r="AL1239" s="148"/>
      <c r="AM1239" s="148"/>
      <c r="AN1239" s="148"/>
      <c r="AO1239" s="148"/>
      <c r="AP1239" s="148"/>
      <c r="AQ1239" s="148"/>
      <c r="AR1239" s="148"/>
      <c r="AS1239" s="148"/>
      <c r="AT1239" s="148"/>
      <c r="AU1239" s="148"/>
      <c r="AV1239" s="148"/>
      <c r="AW1239" s="148"/>
      <c r="AX1239" s="148"/>
      <c r="AY1239" s="148"/>
      <c r="AZ1239" s="148"/>
      <c r="BA1239" s="148"/>
      <c r="BB1239" s="148"/>
      <c r="BC1239" s="148"/>
      <c r="BD1239" s="148"/>
      <c r="BE1239" s="148"/>
      <c r="BF1239" s="148"/>
      <c r="BG1239" s="148"/>
      <c r="BH1239" s="148"/>
    </row>
    <row r="1240" spans="1:60" x14ac:dyDescent="0.2">
      <c r="A1240" s="3"/>
      <c r="B1240" s="4"/>
      <c r="C1240" s="193"/>
      <c r="D1240" s="6"/>
      <c r="E1240" s="3"/>
      <c r="F1240" s="3"/>
      <c r="G1240" s="3"/>
      <c r="H1240" s="3"/>
      <c r="I1240" s="3"/>
      <c r="J1240" s="3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AE1240">
        <v>15</v>
      </c>
      <c r="AF1240">
        <v>21</v>
      </c>
      <c r="AG1240" t="s">
        <v>141</v>
      </c>
    </row>
    <row r="1241" spans="1:60" x14ac:dyDescent="0.2">
      <c r="A1241" s="151"/>
      <c r="B1241" s="152" t="s">
        <v>29</v>
      </c>
      <c r="C1241" s="194"/>
      <c r="D1241" s="153"/>
      <c r="E1241" s="154"/>
      <c r="F1241" s="154"/>
      <c r="G1241" s="186">
        <f>G8+G13+G72+G78+G189+G370+G398+G430+G473+G485+G607+G610+G626+G707+G722+G724+G807+G903+G950+G1008+G1073+G1100+G1125+G1192+G1201+G1206+G1209+G1230+G1235</f>
        <v>0</v>
      </c>
      <c r="H1241" s="3"/>
      <c r="I1241" s="3"/>
      <c r="J1241" s="3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AE1241">
        <f>SUMIF(L7:L1239,AE1240,G7:G1239)</f>
        <v>0</v>
      </c>
      <c r="AF1241">
        <f>SUMIF(L7:L1239,AF1240,G7:G1239)</f>
        <v>0</v>
      </c>
      <c r="AG1241" t="s">
        <v>1104</v>
      </c>
    </row>
    <row r="1242" spans="1:60" x14ac:dyDescent="0.2">
      <c r="C1242" s="195"/>
      <c r="D1242" s="10"/>
      <c r="AG1242" t="s">
        <v>1106</v>
      </c>
    </row>
    <row r="1243" spans="1:60" x14ac:dyDescent="0.2">
      <c r="D1243" s="10"/>
    </row>
    <row r="1244" spans="1:60" x14ac:dyDescent="0.2">
      <c r="D1244" s="10"/>
    </row>
    <row r="1245" spans="1:60" x14ac:dyDescent="0.2">
      <c r="D1245" s="10"/>
    </row>
    <row r="1246" spans="1:60" x14ac:dyDescent="0.2">
      <c r="D1246" s="10"/>
    </row>
    <row r="1247" spans="1:60" x14ac:dyDescent="0.2">
      <c r="D1247" s="10"/>
    </row>
    <row r="1248" spans="1:60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vhekLP1eC8d9EVSazRhBmruKxS6mSQbwcLxhAZ/SKTA5+qCgYZba6SfLcA/VTQ/BqFUUet9/5iYyvEqIwku+Q==" saltValue="URAh11S0BECFZBBu52PTEw==" spinCount="100000" sheet="1"/>
  <mergeCells count="97">
    <mergeCell ref="C23:G23"/>
    <mergeCell ref="A1:G1"/>
    <mergeCell ref="C2:G2"/>
    <mergeCell ref="C3:G3"/>
    <mergeCell ref="C4:G4"/>
    <mergeCell ref="C22:G22"/>
    <mergeCell ref="C200:G200"/>
    <mergeCell ref="C24:G24"/>
    <mergeCell ref="C25:G25"/>
    <mergeCell ref="C32:G32"/>
    <mergeCell ref="C52:G52"/>
    <mergeCell ref="C74:G74"/>
    <mergeCell ref="C80:G80"/>
    <mergeCell ref="C90:G90"/>
    <mergeCell ref="C145:G145"/>
    <mergeCell ref="C149:G149"/>
    <mergeCell ref="C191:G191"/>
    <mergeCell ref="C197:G197"/>
    <mergeCell ref="C433:G433"/>
    <mergeCell ref="C237:G237"/>
    <mergeCell ref="C244:G244"/>
    <mergeCell ref="C250:G250"/>
    <mergeCell ref="C258:G258"/>
    <mergeCell ref="C259:G259"/>
    <mergeCell ref="C265:G265"/>
    <mergeCell ref="C381:G381"/>
    <mergeCell ref="C382:G382"/>
    <mergeCell ref="C389:G389"/>
    <mergeCell ref="C400:G400"/>
    <mergeCell ref="C432:G432"/>
    <mergeCell ref="C571:G571"/>
    <mergeCell ref="C446:G446"/>
    <mergeCell ref="C470:G470"/>
    <mergeCell ref="C483:G483"/>
    <mergeCell ref="C500:G500"/>
    <mergeCell ref="C525:G525"/>
    <mergeCell ref="C531:G531"/>
    <mergeCell ref="C534:G534"/>
    <mergeCell ref="C540:G540"/>
    <mergeCell ref="C545:G545"/>
    <mergeCell ref="C548:G548"/>
    <mergeCell ref="C565:G565"/>
    <mergeCell ref="C779:G779"/>
    <mergeCell ref="C574:G574"/>
    <mergeCell ref="C580:G580"/>
    <mergeCell ref="C609:G609"/>
    <mergeCell ref="C612:G612"/>
    <mergeCell ref="C625:G625"/>
    <mergeCell ref="C675:G675"/>
    <mergeCell ref="C679:G679"/>
    <mergeCell ref="C706:G706"/>
    <mergeCell ref="C721:G721"/>
    <mergeCell ref="C764:G764"/>
    <mergeCell ref="C771:G771"/>
    <mergeCell ref="C852:G852"/>
    <mergeCell ref="C806:G806"/>
    <mergeCell ref="C809:G809"/>
    <mergeCell ref="C813:G813"/>
    <mergeCell ref="C814:G814"/>
    <mergeCell ref="C833:G833"/>
    <mergeCell ref="C834:G834"/>
    <mergeCell ref="C838:G838"/>
    <mergeCell ref="C839:G839"/>
    <mergeCell ref="C843:G843"/>
    <mergeCell ref="C847:G847"/>
    <mergeCell ref="C848:G848"/>
    <mergeCell ref="C1007:G1007"/>
    <mergeCell ref="C853:G853"/>
    <mergeCell ref="C890:G890"/>
    <mergeCell ref="C902:G902"/>
    <mergeCell ref="C905:G905"/>
    <mergeCell ref="C924:G924"/>
    <mergeCell ref="C949:G949"/>
    <mergeCell ref="C952:G952"/>
    <mergeCell ref="C956:G956"/>
    <mergeCell ref="C960:G960"/>
    <mergeCell ref="C966:G966"/>
    <mergeCell ref="C967:G967"/>
    <mergeCell ref="C1157:G1157"/>
    <mergeCell ref="C1030:G1030"/>
    <mergeCell ref="C1041:G1041"/>
    <mergeCell ref="C1062:G1062"/>
    <mergeCell ref="C1067:G1067"/>
    <mergeCell ref="C1072:G1072"/>
    <mergeCell ref="C1082:G1082"/>
    <mergeCell ref="C1099:G1099"/>
    <mergeCell ref="C1102:G1102"/>
    <mergeCell ref="C1110:G1110"/>
    <mergeCell ref="C1124:G1124"/>
    <mergeCell ref="C1129:G1129"/>
    <mergeCell ref="C1237:G1237"/>
    <mergeCell ref="C1164:G1164"/>
    <mergeCell ref="C1222:G1222"/>
    <mergeCell ref="C1224:G1224"/>
    <mergeCell ref="C1226:G1226"/>
    <mergeCell ref="C1232:G1232"/>
    <mergeCell ref="C1234:G12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ABB88-41C0-44E5-95BF-2A6CC81F1BD1}">
  <sheetPr>
    <pageSetUpPr fitToPage="1"/>
  </sheetPr>
  <dimension ref="A1:CM97"/>
  <sheetViews>
    <sheetView showGridLines="0" workbookViewId="0">
      <selection activeCell="X35" sqref="X35:AB35"/>
    </sheetView>
  </sheetViews>
  <sheetFormatPr defaultRowHeight="11.25" x14ac:dyDescent="0.2"/>
  <cols>
    <col min="1" max="1" width="7.140625" style="267" customWidth="1"/>
    <col min="2" max="2" width="1.42578125" style="267" customWidth="1"/>
    <col min="3" max="3" width="3.5703125" style="267" customWidth="1"/>
    <col min="4" max="33" width="2.28515625" style="267" customWidth="1"/>
    <col min="34" max="34" width="2.85546875" style="267" customWidth="1"/>
    <col min="35" max="35" width="27.140625" style="267" customWidth="1"/>
    <col min="36" max="37" width="2.140625" style="267" customWidth="1"/>
    <col min="38" max="38" width="7.140625" style="267" customWidth="1"/>
    <col min="39" max="39" width="2.85546875" style="267" customWidth="1"/>
    <col min="40" max="40" width="11.42578125" style="267" customWidth="1"/>
    <col min="41" max="41" width="6.42578125" style="267" customWidth="1"/>
    <col min="42" max="42" width="3.5703125" style="267" customWidth="1"/>
    <col min="43" max="43" width="13.42578125" style="267" hidden="1" customWidth="1"/>
    <col min="44" max="44" width="11.7109375" style="267" customWidth="1"/>
    <col min="45" max="47" width="22.140625" style="267" hidden="1" customWidth="1"/>
    <col min="48" max="49" width="18.5703125" style="267" hidden="1" customWidth="1"/>
    <col min="50" max="51" width="21.42578125" style="267" hidden="1" customWidth="1"/>
    <col min="52" max="52" width="18.5703125" style="267" hidden="1" customWidth="1"/>
    <col min="53" max="53" width="16.42578125" style="267" hidden="1" customWidth="1"/>
    <col min="54" max="54" width="21.42578125" style="267" hidden="1" customWidth="1"/>
    <col min="55" max="55" width="18.5703125" style="267" hidden="1" customWidth="1"/>
    <col min="56" max="56" width="16.42578125" style="267" hidden="1" customWidth="1"/>
    <col min="57" max="57" width="57" style="267" customWidth="1"/>
    <col min="58" max="16384" width="9.140625" style="267"/>
  </cols>
  <sheetData>
    <row r="1" spans="1:74" x14ac:dyDescent="0.2">
      <c r="A1" s="266" t="s">
        <v>1107</v>
      </c>
      <c r="AZ1" s="266" t="s">
        <v>1108</v>
      </c>
      <c r="BA1" s="266" t="s">
        <v>1109</v>
      </c>
      <c r="BB1" s="266" t="s">
        <v>1108</v>
      </c>
      <c r="BT1" s="266" t="s">
        <v>1110</v>
      </c>
      <c r="BU1" s="266" t="s">
        <v>1110</v>
      </c>
      <c r="BV1" s="266" t="s">
        <v>1111</v>
      </c>
    </row>
    <row r="2" spans="1:74" ht="36.950000000000003" customHeight="1" x14ac:dyDescent="0.2">
      <c r="AR2" s="268" t="s">
        <v>1112</v>
      </c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270" t="s">
        <v>1113</v>
      </c>
      <c r="BT2" s="270" t="s">
        <v>1114</v>
      </c>
    </row>
    <row r="3" spans="1:74" ht="6.95" customHeight="1" x14ac:dyDescent="0.2">
      <c r="B3" s="271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2"/>
      <c r="AC3" s="272"/>
      <c r="AD3" s="272"/>
      <c r="AE3" s="272"/>
      <c r="AF3" s="272"/>
      <c r="AG3" s="272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3"/>
      <c r="BS3" s="270" t="s">
        <v>1113</v>
      </c>
      <c r="BT3" s="270" t="s">
        <v>1115</v>
      </c>
    </row>
    <row r="4" spans="1:74" ht="24.95" customHeight="1" x14ac:dyDescent="0.2">
      <c r="B4" s="273"/>
      <c r="D4" s="274" t="s">
        <v>1116</v>
      </c>
      <c r="AR4" s="273"/>
      <c r="AS4" s="275" t="s">
        <v>1117</v>
      </c>
      <c r="BE4" s="276" t="s">
        <v>1118</v>
      </c>
      <c r="BS4" s="270" t="s">
        <v>1119</v>
      </c>
    </row>
    <row r="5" spans="1:74" ht="12" customHeight="1" x14ac:dyDescent="0.2">
      <c r="B5" s="273"/>
      <c r="D5" s="277" t="s">
        <v>1120</v>
      </c>
      <c r="K5" s="278" t="s">
        <v>1121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R5" s="273"/>
      <c r="BE5" s="279" t="s">
        <v>1122</v>
      </c>
      <c r="BS5" s="270" t="s">
        <v>1113</v>
      </c>
    </row>
    <row r="6" spans="1:74" ht="36.950000000000003" customHeight="1" x14ac:dyDescent="0.2">
      <c r="B6" s="273"/>
      <c r="D6" s="280" t="s">
        <v>22</v>
      </c>
      <c r="K6" s="281" t="s">
        <v>1123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R6" s="273"/>
      <c r="BE6" s="282"/>
      <c r="BS6" s="270" t="s">
        <v>1113</v>
      </c>
    </row>
    <row r="7" spans="1:74" ht="12" customHeight="1" x14ac:dyDescent="0.2">
      <c r="B7" s="273"/>
      <c r="D7" s="283" t="s">
        <v>1124</v>
      </c>
      <c r="K7" s="284" t="s">
        <v>1108</v>
      </c>
      <c r="AK7" s="283" t="s">
        <v>1125</v>
      </c>
      <c r="AN7" s="284" t="s">
        <v>1108</v>
      </c>
      <c r="AR7" s="273"/>
      <c r="BE7" s="282"/>
      <c r="BS7" s="270" t="s">
        <v>1113</v>
      </c>
    </row>
    <row r="8" spans="1:74" ht="12" customHeight="1" x14ac:dyDescent="0.2">
      <c r="B8" s="273"/>
      <c r="D8" s="283" t="s">
        <v>1126</v>
      </c>
      <c r="K8" s="284" t="s">
        <v>1127</v>
      </c>
      <c r="AK8" s="283" t="s">
        <v>1128</v>
      </c>
      <c r="AN8" s="285" t="s">
        <v>1129</v>
      </c>
      <c r="AR8" s="273"/>
      <c r="BE8" s="282"/>
      <c r="BS8" s="270" t="s">
        <v>1113</v>
      </c>
    </row>
    <row r="9" spans="1:74" ht="14.45" customHeight="1" x14ac:dyDescent="0.2">
      <c r="B9" s="273"/>
      <c r="AR9" s="273"/>
      <c r="BE9" s="282"/>
      <c r="BS9" s="270" t="s">
        <v>1113</v>
      </c>
    </row>
    <row r="10" spans="1:74" ht="12" customHeight="1" x14ac:dyDescent="0.2">
      <c r="B10" s="273"/>
      <c r="D10" s="283" t="s">
        <v>1130</v>
      </c>
      <c r="AK10" s="283" t="s">
        <v>1131</v>
      </c>
      <c r="AN10" s="284" t="s">
        <v>1108</v>
      </c>
      <c r="AR10" s="273"/>
      <c r="BE10" s="282"/>
      <c r="BS10" s="270" t="s">
        <v>1113</v>
      </c>
    </row>
    <row r="11" spans="1:74" ht="18.399999999999999" customHeight="1" x14ac:dyDescent="0.2">
      <c r="B11" s="273"/>
      <c r="E11" s="284" t="s">
        <v>1127</v>
      </c>
      <c r="AK11" s="283" t="s">
        <v>34</v>
      </c>
      <c r="AN11" s="284" t="s">
        <v>1108</v>
      </c>
      <c r="AR11" s="273"/>
      <c r="BE11" s="282"/>
      <c r="BS11" s="270" t="s">
        <v>1113</v>
      </c>
    </row>
    <row r="12" spans="1:74" ht="6.95" customHeight="1" x14ac:dyDescent="0.2">
      <c r="B12" s="273"/>
      <c r="AR12" s="273"/>
      <c r="BE12" s="282"/>
      <c r="BS12" s="270" t="s">
        <v>1113</v>
      </c>
    </row>
    <row r="13" spans="1:74" ht="12" customHeight="1" x14ac:dyDescent="0.2">
      <c r="B13" s="273"/>
      <c r="D13" s="283" t="s">
        <v>1132</v>
      </c>
      <c r="AK13" s="283" t="s">
        <v>1131</v>
      </c>
      <c r="AN13" s="286" t="s">
        <v>1133</v>
      </c>
      <c r="AR13" s="273"/>
      <c r="BE13" s="282"/>
      <c r="BS13" s="270" t="s">
        <v>1113</v>
      </c>
    </row>
    <row r="14" spans="1:74" ht="12.75" x14ac:dyDescent="0.2">
      <c r="B14" s="273"/>
      <c r="E14" s="287" t="s">
        <v>1133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3" t="s">
        <v>34</v>
      </c>
      <c r="AN14" s="286" t="s">
        <v>1133</v>
      </c>
      <c r="AR14" s="273"/>
      <c r="BE14" s="282"/>
      <c r="BS14" s="270" t="s">
        <v>1113</v>
      </c>
    </row>
    <row r="15" spans="1:74" ht="6.95" customHeight="1" x14ac:dyDescent="0.2">
      <c r="B15" s="273"/>
      <c r="AR15" s="273"/>
      <c r="BE15" s="282"/>
      <c r="BS15" s="270" t="s">
        <v>1110</v>
      </c>
    </row>
    <row r="16" spans="1:74" ht="12" customHeight="1" x14ac:dyDescent="0.2">
      <c r="B16" s="273"/>
      <c r="D16" s="283" t="s">
        <v>20</v>
      </c>
      <c r="AK16" s="283" t="s">
        <v>1131</v>
      </c>
      <c r="AN16" s="284" t="s">
        <v>1108</v>
      </c>
      <c r="AR16" s="273"/>
      <c r="BE16" s="282"/>
      <c r="BS16" s="270" t="s">
        <v>1110</v>
      </c>
    </row>
    <row r="17" spans="2:71" ht="18.399999999999999" customHeight="1" x14ac:dyDescent="0.2">
      <c r="B17" s="273"/>
      <c r="E17" s="284" t="s">
        <v>1127</v>
      </c>
      <c r="AK17" s="283" t="s">
        <v>34</v>
      </c>
      <c r="AN17" s="284" t="s">
        <v>1108</v>
      </c>
      <c r="AR17" s="273"/>
      <c r="BE17" s="282"/>
      <c r="BS17" s="270" t="s">
        <v>1134</v>
      </c>
    </row>
    <row r="18" spans="2:71" ht="6.95" customHeight="1" x14ac:dyDescent="0.2">
      <c r="B18" s="273"/>
      <c r="AR18" s="273"/>
      <c r="BE18" s="282"/>
      <c r="BS18" s="270" t="s">
        <v>1113</v>
      </c>
    </row>
    <row r="19" spans="2:71" ht="12" customHeight="1" x14ac:dyDescent="0.2">
      <c r="B19" s="273"/>
      <c r="D19" s="283" t="s">
        <v>1135</v>
      </c>
      <c r="AK19" s="283" t="s">
        <v>1131</v>
      </c>
      <c r="AN19" s="284" t="s">
        <v>1108</v>
      </c>
      <c r="AR19" s="273"/>
      <c r="BE19" s="282"/>
      <c r="BS19" s="270" t="s">
        <v>1113</v>
      </c>
    </row>
    <row r="20" spans="2:71" ht="18.399999999999999" customHeight="1" x14ac:dyDescent="0.2">
      <c r="B20" s="273"/>
      <c r="E20" s="284" t="s">
        <v>1127</v>
      </c>
      <c r="AK20" s="283" t="s">
        <v>34</v>
      </c>
      <c r="AN20" s="284" t="s">
        <v>1108</v>
      </c>
      <c r="AR20" s="273"/>
      <c r="BE20" s="282"/>
      <c r="BS20" s="270" t="s">
        <v>1110</v>
      </c>
    </row>
    <row r="21" spans="2:71" ht="6.95" customHeight="1" x14ac:dyDescent="0.2">
      <c r="B21" s="273"/>
      <c r="AR21" s="273"/>
      <c r="BE21" s="282"/>
    </row>
    <row r="22" spans="2:71" ht="12" customHeight="1" x14ac:dyDescent="0.2">
      <c r="B22" s="273"/>
      <c r="D22" s="283" t="s">
        <v>1136</v>
      </c>
      <c r="AR22" s="273"/>
      <c r="BE22" s="282"/>
    </row>
    <row r="23" spans="2:71" ht="16.5" customHeight="1" x14ac:dyDescent="0.2">
      <c r="B23" s="273"/>
      <c r="E23" s="289" t="s">
        <v>1108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R23" s="273"/>
      <c r="BE23" s="282"/>
    </row>
    <row r="24" spans="2:71" ht="6.95" customHeight="1" x14ac:dyDescent="0.2">
      <c r="B24" s="273"/>
      <c r="AR24" s="273"/>
      <c r="BE24" s="282"/>
    </row>
    <row r="25" spans="2:71" ht="6.95" customHeight="1" x14ac:dyDescent="0.2">
      <c r="B25" s="273"/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0"/>
      <c r="X25" s="290"/>
      <c r="Y25" s="290"/>
      <c r="Z25" s="290"/>
      <c r="AA25" s="290"/>
      <c r="AB25" s="290"/>
      <c r="AC25" s="290"/>
      <c r="AD25" s="290"/>
      <c r="AE25" s="290"/>
      <c r="AF25" s="290"/>
      <c r="AG25" s="290"/>
      <c r="AH25" s="290"/>
      <c r="AI25" s="290"/>
      <c r="AJ25" s="290"/>
      <c r="AK25" s="290"/>
      <c r="AL25" s="290"/>
      <c r="AM25" s="290"/>
      <c r="AN25" s="290"/>
      <c r="AO25" s="290"/>
      <c r="AR25" s="273"/>
      <c r="BE25" s="282"/>
    </row>
    <row r="26" spans="2:71" s="291" customFormat="1" ht="25.9" customHeight="1" x14ac:dyDescent="0.2">
      <c r="B26" s="292"/>
      <c r="D26" s="293" t="s">
        <v>1137</v>
      </c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294"/>
      <c r="AA26" s="294"/>
      <c r="AB26" s="294"/>
      <c r="AC26" s="294"/>
      <c r="AD26" s="294"/>
      <c r="AE26" s="294"/>
      <c r="AF26" s="294"/>
      <c r="AG26" s="294"/>
      <c r="AH26" s="294"/>
      <c r="AI26" s="294"/>
      <c r="AJ26" s="294"/>
      <c r="AK26" s="295">
        <f>ROUND(AG94,2)</f>
        <v>0</v>
      </c>
      <c r="AL26" s="296"/>
      <c r="AM26" s="296"/>
      <c r="AN26" s="296"/>
      <c r="AO26" s="296"/>
      <c r="AR26" s="292"/>
      <c r="BE26" s="282"/>
    </row>
    <row r="27" spans="2:71" s="291" customFormat="1" ht="6.95" customHeight="1" x14ac:dyDescent="0.2">
      <c r="B27" s="292"/>
      <c r="AR27" s="292"/>
      <c r="BE27" s="282"/>
    </row>
    <row r="28" spans="2:71" s="291" customFormat="1" ht="12.75" x14ac:dyDescent="0.2">
      <c r="B28" s="292"/>
      <c r="L28" s="297" t="s">
        <v>1138</v>
      </c>
      <c r="M28" s="297"/>
      <c r="N28" s="297"/>
      <c r="O28" s="297"/>
      <c r="P28" s="297"/>
      <c r="W28" s="297" t="s">
        <v>1139</v>
      </c>
      <c r="X28" s="297"/>
      <c r="Y28" s="297"/>
      <c r="Z28" s="297"/>
      <c r="AA28" s="297"/>
      <c r="AB28" s="297"/>
      <c r="AC28" s="297"/>
      <c r="AD28" s="297"/>
      <c r="AE28" s="297"/>
      <c r="AK28" s="297" t="s">
        <v>1140</v>
      </c>
      <c r="AL28" s="297"/>
      <c r="AM28" s="297"/>
      <c r="AN28" s="297"/>
      <c r="AO28" s="297"/>
      <c r="AR28" s="292"/>
      <c r="BE28" s="282"/>
    </row>
    <row r="29" spans="2:71" s="298" customFormat="1" ht="14.45" customHeight="1" x14ac:dyDescent="0.2">
      <c r="B29" s="299"/>
      <c r="D29" s="283" t="s">
        <v>141</v>
      </c>
      <c r="F29" s="283" t="s">
        <v>1141</v>
      </c>
      <c r="L29" s="300">
        <v>0.21</v>
      </c>
      <c r="M29" s="301"/>
      <c r="N29" s="301"/>
      <c r="O29" s="301"/>
      <c r="P29" s="301"/>
      <c r="W29" s="302">
        <f>ROUND(AZ94, 2)</f>
        <v>0</v>
      </c>
      <c r="X29" s="301"/>
      <c r="Y29" s="301"/>
      <c r="Z29" s="301"/>
      <c r="AA29" s="301"/>
      <c r="AB29" s="301"/>
      <c r="AC29" s="301"/>
      <c r="AD29" s="301"/>
      <c r="AE29" s="301"/>
      <c r="AK29" s="302">
        <f>ROUND(AV94, 2)</f>
        <v>0</v>
      </c>
      <c r="AL29" s="301"/>
      <c r="AM29" s="301"/>
      <c r="AN29" s="301"/>
      <c r="AO29" s="301"/>
      <c r="AR29" s="299"/>
      <c r="BE29" s="303"/>
    </row>
    <row r="30" spans="2:71" s="298" customFormat="1" ht="14.45" customHeight="1" x14ac:dyDescent="0.2">
      <c r="B30" s="299"/>
      <c r="F30" s="283" t="s">
        <v>1142</v>
      </c>
      <c r="L30" s="300">
        <v>0.15</v>
      </c>
      <c r="M30" s="301"/>
      <c r="N30" s="301"/>
      <c r="O30" s="301"/>
      <c r="P30" s="301"/>
      <c r="W30" s="302">
        <f>ROUND(BA94, 2)</f>
        <v>0</v>
      </c>
      <c r="X30" s="301"/>
      <c r="Y30" s="301"/>
      <c r="Z30" s="301"/>
      <c r="AA30" s="301"/>
      <c r="AB30" s="301"/>
      <c r="AC30" s="301"/>
      <c r="AD30" s="301"/>
      <c r="AE30" s="301"/>
      <c r="AK30" s="302">
        <f>ROUND(AW94, 2)</f>
        <v>0</v>
      </c>
      <c r="AL30" s="301"/>
      <c r="AM30" s="301"/>
      <c r="AN30" s="301"/>
      <c r="AO30" s="301"/>
      <c r="AR30" s="299"/>
      <c r="BE30" s="303"/>
    </row>
    <row r="31" spans="2:71" s="298" customFormat="1" ht="14.45" hidden="1" customHeight="1" x14ac:dyDescent="0.2">
      <c r="B31" s="299"/>
      <c r="F31" s="283" t="s">
        <v>1143</v>
      </c>
      <c r="L31" s="300">
        <v>0.21</v>
      </c>
      <c r="M31" s="301"/>
      <c r="N31" s="301"/>
      <c r="O31" s="301"/>
      <c r="P31" s="301"/>
      <c r="W31" s="302">
        <f>ROUND(BB94, 2)</f>
        <v>0</v>
      </c>
      <c r="X31" s="301"/>
      <c r="Y31" s="301"/>
      <c r="Z31" s="301"/>
      <c r="AA31" s="301"/>
      <c r="AB31" s="301"/>
      <c r="AC31" s="301"/>
      <c r="AD31" s="301"/>
      <c r="AE31" s="301"/>
      <c r="AK31" s="302">
        <v>0</v>
      </c>
      <c r="AL31" s="301"/>
      <c r="AM31" s="301"/>
      <c r="AN31" s="301"/>
      <c r="AO31" s="301"/>
      <c r="AR31" s="299"/>
      <c r="BE31" s="303"/>
    </row>
    <row r="32" spans="2:71" s="298" customFormat="1" ht="14.45" hidden="1" customHeight="1" x14ac:dyDescent="0.2">
      <c r="B32" s="299"/>
      <c r="F32" s="283" t="s">
        <v>1144</v>
      </c>
      <c r="L32" s="300">
        <v>0.15</v>
      </c>
      <c r="M32" s="301"/>
      <c r="N32" s="301"/>
      <c r="O32" s="301"/>
      <c r="P32" s="301"/>
      <c r="W32" s="302">
        <f>ROUND(BC94, 2)</f>
        <v>0</v>
      </c>
      <c r="X32" s="301"/>
      <c r="Y32" s="301"/>
      <c r="Z32" s="301"/>
      <c r="AA32" s="301"/>
      <c r="AB32" s="301"/>
      <c r="AC32" s="301"/>
      <c r="AD32" s="301"/>
      <c r="AE32" s="301"/>
      <c r="AK32" s="302">
        <v>0</v>
      </c>
      <c r="AL32" s="301"/>
      <c r="AM32" s="301"/>
      <c r="AN32" s="301"/>
      <c r="AO32" s="301"/>
      <c r="AR32" s="299"/>
      <c r="BE32" s="303"/>
    </row>
    <row r="33" spans="2:57" s="298" customFormat="1" ht="14.45" hidden="1" customHeight="1" x14ac:dyDescent="0.2">
      <c r="B33" s="299"/>
      <c r="F33" s="283" t="s">
        <v>1145</v>
      </c>
      <c r="L33" s="300">
        <v>0</v>
      </c>
      <c r="M33" s="301"/>
      <c r="N33" s="301"/>
      <c r="O33" s="301"/>
      <c r="P33" s="301"/>
      <c r="W33" s="302">
        <f>ROUND(BD94, 2)</f>
        <v>0</v>
      </c>
      <c r="X33" s="301"/>
      <c r="Y33" s="301"/>
      <c r="Z33" s="301"/>
      <c r="AA33" s="301"/>
      <c r="AB33" s="301"/>
      <c r="AC33" s="301"/>
      <c r="AD33" s="301"/>
      <c r="AE33" s="301"/>
      <c r="AK33" s="302">
        <v>0</v>
      </c>
      <c r="AL33" s="301"/>
      <c r="AM33" s="301"/>
      <c r="AN33" s="301"/>
      <c r="AO33" s="301"/>
      <c r="AR33" s="299"/>
      <c r="BE33" s="303"/>
    </row>
    <row r="34" spans="2:57" s="291" customFormat="1" ht="6.95" customHeight="1" x14ac:dyDescent="0.2">
      <c r="B34" s="292"/>
      <c r="AR34" s="292"/>
      <c r="BE34" s="282"/>
    </row>
    <row r="35" spans="2:57" s="291" customFormat="1" ht="25.9" customHeight="1" x14ac:dyDescent="0.2">
      <c r="B35" s="292"/>
      <c r="C35" s="304"/>
      <c r="D35" s="305" t="s">
        <v>142</v>
      </c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7" t="s">
        <v>11</v>
      </c>
      <c r="U35" s="306"/>
      <c r="V35" s="306"/>
      <c r="W35" s="306"/>
      <c r="X35" s="308" t="s">
        <v>66</v>
      </c>
      <c r="Y35" s="309"/>
      <c r="Z35" s="309"/>
      <c r="AA35" s="309"/>
      <c r="AB35" s="309"/>
      <c r="AC35" s="306"/>
      <c r="AD35" s="306"/>
      <c r="AE35" s="306"/>
      <c r="AF35" s="306"/>
      <c r="AG35" s="306"/>
      <c r="AH35" s="306"/>
      <c r="AI35" s="306"/>
      <c r="AJ35" s="306"/>
      <c r="AK35" s="310">
        <f>SUM(AK26:AK33)</f>
        <v>0</v>
      </c>
      <c r="AL35" s="309"/>
      <c r="AM35" s="309"/>
      <c r="AN35" s="309"/>
      <c r="AO35" s="311"/>
      <c r="AP35" s="304"/>
      <c r="AQ35" s="304"/>
      <c r="AR35" s="292"/>
    </row>
    <row r="36" spans="2:57" s="291" customFormat="1" ht="6.95" customHeight="1" x14ac:dyDescent="0.2">
      <c r="B36" s="292"/>
      <c r="AR36" s="292"/>
    </row>
    <row r="37" spans="2:57" s="291" customFormat="1" ht="14.45" customHeight="1" x14ac:dyDescent="0.2">
      <c r="B37" s="292"/>
      <c r="AR37" s="292"/>
    </row>
    <row r="38" spans="2:57" ht="14.45" customHeight="1" x14ac:dyDescent="0.2">
      <c r="B38" s="273"/>
      <c r="AR38" s="273"/>
    </row>
    <row r="39" spans="2:57" ht="14.45" customHeight="1" x14ac:dyDescent="0.2">
      <c r="B39" s="273"/>
      <c r="AR39" s="273"/>
    </row>
    <row r="40" spans="2:57" ht="14.45" customHeight="1" x14ac:dyDescent="0.2">
      <c r="B40" s="273"/>
      <c r="AR40" s="273"/>
    </row>
    <row r="41" spans="2:57" ht="14.45" customHeight="1" x14ac:dyDescent="0.2">
      <c r="B41" s="273"/>
      <c r="AR41" s="273"/>
    </row>
    <row r="42" spans="2:57" ht="14.45" customHeight="1" x14ac:dyDescent="0.2">
      <c r="B42" s="273"/>
      <c r="AR42" s="273"/>
    </row>
    <row r="43" spans="2:57" ht="14.45" customHeight="1" x14ac:dyDescent="0.2">
      <c r="B43" s="273"/>
      <c r="AR43" s="273"/>
    </row>
    <row r="44" spans="2:57" ht="14.45" customHeight="1" x14ac:dyDescent="0.2">
      <c r="B44" s="273"/>
      <c r="AR44" s="273"/>
    </row>
    <row r="45" spans="2:57" ht="14.45" customHeight="1" x14ac:dyDescent="0.2">
      <c r="B45" s="273"/>
      <c r="AR45" s="273"/>
    </row>
    <row r="46" spans="2:57" ht="14.45" customHeight="1" x14ac:dyDescent="0.2">
      <c r="B46" s="273"/>
      <c r="AR46" s="273"/>
    </row>
    <row r="47" spans="2:57" ht="14.45" customHeight="1" x14ac:dyDescent="0.2">
      <c r="B47" s="273"/>
      <c r="AR47" s="273"/>
    </row>
    <row r="48" spans="2:57" ht="14.45" customHeight="1" x14ac:dyDescent="0.2">
      <c r="B48" s="273"/>
      <c r="AR48" s="273"/>
    </row>
    <row r="49" spans="2:44" s="291" customFormat="1" ht="14.45" customHeight="1" x14ac:dyDescent="0.2">
      <c r="B49" s="292"/>
      <c r="D49" s="312" t="s">
        <v>1146</v>
      </c>
      <c r="E49" s="313"/>
      <c r="F49" s="313"/>
      <c r="G49" s="313"/>
      <c r="H49" s="313"/>
      <c r="I49" s="313"/>
      <c r="J49" s="313"/>
      <c r="K49" s="313"/>
      <c r="L49" s="313"/>
      <c r="M49" s="313"/>
      <c r="N49" s="313"/>
      <c r="O49" s="313"/>
      <c r="P49" s="313"/>
      <c r="Q49" s="313"/>
      <c r="R49" s="313"/>
      <c r="S49" s="313"/>
      <c r="T49" s="313"/>
      <c r="U49" s="313"/>
      <c r="V49" s="313"/>
      <c r="W49" s="313"/>
      <c r="X49" s="313"/>
      <c r="Y49" s="313"/>
      <c r="Z49" s="313"/>
      <c r="AA49" s="313"/>
      <c r="AB49" s="313"/>
      <c r="AC49" s="313"/>
      <c r="AD49" s="313"/>
      <c r="AE49" s="313"/>
      <c r="AF49" s="313"/>
      <c r="AG49" s="313"/>
      <c r="AH49" s="312" t="s">
        <v>1147</v>
      </c>
      <c r="AI49" s="313"/>
      <c r="AJ49" s="313"/>
      <c r="AK49" s="313"/>
      <c r="AL49" s="313"/>
      <c r="AM49" s="313"/>
      <c r="AN49" s="313"/>
      <c r="AO49" s="313"/>
      <c r="AR49" s="292"/>
    </row>
    <row r="50" spans="2:44" x14ac:dyDescent="0.2">
      <c r="B50" s="273"/>
      <c r="AR50" s="273"/>
    </row>
    <row r="51" spans="2:44" x14ac:dyDescent="0.2">
      <c r="B51" s="273"/>
      <c r="AR51" s="273"/>
    </row>
    <row r="52" spans="2:44" x14ac:dyDescent="0.2">
      <c r="B52" s="273"/>
      <c r="AR52" s="273"/>
    </row>
    <row r="53" spans="2:44" x14ac:dyDescent="0.2">
      <c r="B53" s="273"/>
      <c r="AR53" s="273"/>
    </row>
    <row r="54" spans="2:44" x14ac:dyDescent="0.2">
      <c r="B54" s="273"/>
      <c r="AR54" s="273"/>
    </row>
    <row r="55" spans="2:44" x14ac:dyDescent="0.2">
      <c r="B55" s="273"/>
      <c r="AR55" s="273"/>
    </row>
    <row r="56" spans="2:44" x14ac:dyDescent="0.2">
      <c r="B56" s="273"/>
      <c r="AR56" s="273"/>
    </row>
    <row r="57" spans="2:44" x14ac:dyDescent="0.2">
      <c r="B57" s="273"/>
      <c r="AR57" s="273"/>
    </row>
    <row r="58" spans="2:44" x14ac:dyDescent="0.2">
      <c r="B58" s="273"/>
      <c r="AR58" s="273"/>
    </row>
    <row r="59" spans="2:44" x14ac:dyDescent="0.2">
      <c r="B59" s="273"/>
      <c r="AR59" s="273"/>
    </row>
    <row r="60" spans="2:44" s="291" customFormat="1" ht="12.75" x14ac:dyDescent="0.2">
      <c r="B60" s="292"/>
      <c r="D60" s="314" t="s">
        <v>1148</v>
      </c>
      <c r="E60" s="294"/>
      <c r="F60" s="294"/>
      <c r="G60" s="294"/>
      <c r="H60" s="294"/>
      <c r="I60" s="294"/>
      <c r="J60" s="294"/>
      <c r="K60" s="294"/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314" t="s">
        <v>1149</v>
      </c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294"/>
      <c r="AH60" s="314" t="s">
        <v>1148</v>
      </c>
      <c r="AI60" s="294"/>
      <c r="AJ60" s="294"/>
      <c r="AK60" s="294"/>
      <c r="AL60" s="294"/>
      <c r="AM60" s="314" t="s">
        <v>1149</v>
      </c>
      <c r="AN60" s="294"/>
      <c r="AO60" s="294"/>
      <c r="AR60" s="292"/>
    </row>
    <row r="61" spans="2:44" x14ac:dyDescent="0.2">
      <c r="B61" s="273"/>
      <c r="AR61" s="273"/>
    </row>
    <row r="62" spans="2:44" x14ac:dyDescent="0.2">
      <c r="B62" s="273"/>
      <c r="AR62" s="273"/>
    </row>
    <row r="63" spans="2:44" x14ac:dyDescent="0.2">
      <c r="B63" s="273"/>
      <c r="AR63" s="273"/>
    </row>
    <row r="64" spans="2:44" s="291" customFormat="1" ht="12.75" x14ac:dyDescent="0.2">
      <c r="B64" s="292"/>
      <c r="D64" s="312" t="s">
        <v>1150</v>
      </c>
      <c r="E64" s="313"/>
      <c r="F64" s="313"/>
      <c r="G64" s="313"/>
      <c r="H64" s="313"/>
      <c r="I64" s="313"/>
      <c r="J64" s="313"/>
      <c r="K64" s="313"/>
      <c r="L64" s="313"/>
      <c r="M64" s="313"/>
      <c r="N64" s="313"/>
      <c r="O64" s="313"/>
      <c r="P64" s="313"/>
      <c r="Q64" s="313"/>
      <c r="R64" s="313"/>
      <c r="S64" s="313"/>
      <c r="T64" s="313"/>
      <c r="U64" s="313"/>
      <c r="V64" s="313"/>
      <c r="W64" s="313"/>
      <c r="X64" s="313"/>
      <c r="Y64" s="313"/>
      <c r="Z64" s="313"/>
      <c r="AA64" s="313"/>
      <c r="AB64" s="313"/>
      <c r="AC64" s="313"/>
      <c r="AD64" s="313"/>
      <c r="AE64" s="313"/>
      <c r="AF64" s="313"/>
      <c r="AG64" s="313"/>
      <c r="AH64" s="312" t="s">
        <v>1151</v>
      </c>
      <c r="AI64" s="313"/>
      <c r="AJ64" s="313"/>
      <c r="AK64" s="313"/>
      <c r="AL64" s="313"/>
      <c r="AM64" s="313"/>
      <c r="AN64" s="313"/>
      <c r="AO64" s="313"/>
      <c r="AR64" s="292"/>
    </row>
    <row r="65" spans="2:44" x14ac:dyDescent="0.2">
      <c r="B65" s="273"/>
      <c r="AR65" s="273"/>
    </row>
    <row r="66" spans="2:44" x14ac:dyDescent="0.2">
      <c r="B66" s="273"/>
      <c r="AR66" s="273"/>
    </row>
    <row r="67" spans="2:44" x14ac:dyDescent="0.2">
      <c r="B67" s="273"/>
      <c r="AR67" s="273"/>
    </row>
    <row r="68" spans="2:44" x14ac:dyDescent="0.2">
      <c r="B68" s="273"/>
      <c r="AR68" s="273"/>
    </row>
    <row r="69" spans="2:44" x14ac:dyDescent="0.2">
      <c r="B69" s="273"/>
      <c r="AR69" s="273"/>
    </row>
    <row r="70" spans="2:44" x14ac:dyDescent="0.2">
      <c r="B70" s="273"/>
      <c r="AR70" s="273"/>
    </row>
    <row r="71" spans="2:44" x14ac:dyDescent="0.2">
      <c r="B71" s="273"/>
      <c r="AR71" s="273"/>
    </row>
    <row r="72" spans="2:44" x14ac:dyDescent="0.2">
      <c r="B72" s="273"/>
      <c r="AR72" s="273"/>
    </row>
    <row r="73" spans="2:44" x14ac:dyDescent="0.2">
      <c r="B73" s="273"/>
      <c r="AR73" s="273"/>
    </row>
    <row r="74" spans="2:44" x14ac:dyDescent="0.2">
      <c r="B74" s="273"/>
      <c r="AR74" s="273"/>
    </row>
    <row r="75" spans="2:44" s="291" customFormat="1" ht="12.75" x14ac:dyDescent="0.2">
      <c r="B75" s="292"/>
      <c r="D75" s="314" t="s">
        <v>1148</v>
      </c>
      <c r="E75" s="294"/>
      <c r="F75" s="294"/>
      <c r="G75" s="294"/>
      <c r="H75" s="294"/>
      <c r="I75" s="294"/>
      <c r="J75" s="294"/>
      <c r="K75" s="294"/>
      <c r="L75" s="294"/>
      <c r="M75" s="294"/>
      <c r="N75" s="294"/>
      <c r="O75" s="294"/>
      <c r="P75" s="294"/>
      <c r="Q75" s="294"/>
      <c r="R75" s="294"/>
      <c r="S75" s="294"/>
      <c r="T75" s="294"/>
      <c r="U75" s="294"/>
      <c r="V75" s="314" t="s">
        <v>1149</v>
      </c>
      <c r="W75" s="294"/>
      <c r="X75" s="294"/>
      <c r="Y75" s="294"/>
      <c r="Z75" s="294"/>
      <c r="AA75" s="294"/>
      <c r="AB75" s="294"/>
      <c r="AC75" s="294"/>
      <c r="AD75" s="294"/>
      <c r="AE75" s="294"/>
      <c r="AF75" s="294"/>
      <c r="AG75" s="294"/>
      <c r="AH75" s="314" t="s">
        <v>1148</v>
      </c>
      <c r="AI75" s="294"/>
      <c r="AJ75" s="294"/>
      <c r="AK75" s="294"/>
      <c r="AL75" s="294"/>
      <c r="AM75" s="314" t="s">
        <v>1149</v>
      </c>
      <c r="AN75" s="294"/>
      <c r="AO75" s="294"/>
      <c r="AR75" s="292"/>
    </row>
    <row r="76" spans="2:44" s="291" customFormat="1" x14ac:dyDescent="0.2">
      <c r="B76" s="292"/>
      <c r="AR76" s="292"/>
    </row>
    <row r="77" spans="2:44" s="291" customFormat="1" ht="6.95" customHeight="1" x14ac:dyDescent="0.2">
      <c r="B77" s="315"/>
      <c r="C77" s="316"/>
      <c r="D77" s="316"/>
      <c r="E77" s="316"/>
      <c r="F77" s="316"/>
      <c r="G77" s="316"/>
      <c r="H77" s="316"/>
      <c r="I77" s="316"/>
      <c r="J77" s="316"/>
      <c r="K77" s="316"/>
      <c r="L77" s="316"/>
      <c r="M77" s="316"/>
      <c r="N77" s="316"/>
      <c r="O77" s="316"/>
      <c r="P77" s="316"/>
      <c r="Q77" s="316"/>
      <c r="R77" s="316"/>
      <c r="S77" s="316"/>
      <c r="T77" s="316"/>
      <c r="U77" s="316"/>
      <c r="V77" s="316"/>
      <c r="W77" s="316"/>
      <c r="X77" s="316"/>
      <c r="Y77" s="316"/>
      <c r="Z77" s="316"/>
      <c r="AA77" s="316"/>
      <c r="AB77" s="316"/>
      <c r="AC77" s="316"/>
      <c r="AD77" s="316"/>
      <c r="AE77" s="316"/>
      <c r="AF77" s="316"/>
      <c r="AG77" s="316"/>
      <c r="AH77" s="316"/>
      <c r="AI77" s="316"/>
      <c r="AJ77" s="316"/>
      <c r="AK77" s="316"/>
      <c r="AL77" s="316"/>
      <c r="AM77" s="316"/>
      <c r="AN77" s="316"/>
      <c r="AO77" s="316"/>
      <c r="AP77" s="316"/>
      <c r="AQ77" s="316"/>
      <c r="AR77" s="292"/>
    </row>
    <row r="81" spans="1:91" s="291" customFormat="1" ht="6.95" customHeight="1" x14ac:dyDescent="0.2">
      <c r="B81" s="317"/>
      <c r="C81" s="318"/>
      <c r="D81" s="318"/>
      <c r="E81" s="318"/>
      <c r="F81" s="318"/>
      <c r="G81" s="318"/>
      <c r="H81" s="318"/>
      <c r="I81" s="318"/>
      <c r="J81" s="318"/>
      <c r="K81" s="318"/>
      <c r="L81" s="318"/>
      <c r="M81" s="318"/>
      <c r="N81" s="318"/>
      <c r="O81" s="318"/>
      <c r="P81" s="318"/>
      <c r="Q81" s="318"/>
      <c r="R81" s="318"/>
      <c r="S81" s="318"/>
      <c r="T81" s="318"/>
      <c r="U81" s="318"/>
      <c r="V81" s="318"/>
      <c r="W81" s="318"/>
      <c r="X81" s="318"/>
      <c r="Y81" s="318"/>
      <c r="Z81" s="318"/>
      <c r="AA81" s="318"/>
      <c r="AB81" s="318"/>
      <c r="AC81" s="318"/>
      <c r="AD81" s="318"/>
      <c r="AE81" s="318"/>
      <c r="AF81" s="318"/>
      <c r="AG81" s="318"/>
      <c r="AH81" s="318"/>
      <c r="AI81" s="318"/>
      <c r="AJ81" s="318"/>
      <c r="AK81" s="318"/>
      <c r="AL81" s="318"/>
      <c r="AM81" s="318"/>
      <c r="AN81" s="318"/>
      <c r="AO81" s="318"/>
      <c r="AP81" s="318"/>
      <c r="AQ81" s="318"/>
      <c r="AR81" s="292"/>
    </row>
    <row r="82" spans="1:91" s="291" customFormat="1" ht="24.95" customHeight="1" x14ac:dyDescent="0.2">
      <c r="B82" s="292"/>
      <c r="C82" s="274" t="s">
        <v>1152</v>
      </c>
      <c r="AR82" s="292"/>
    </row>
    <row r="83" spans="1:91" s="291" customFormat="1" ht="6.95" customHeight="1" x14ac:dyDescent="0.2">
      <c r="B83" s="292"/>
      <c r="AR83" s="292"/>
    </row>
    <row r="84" spans="1:91" s="319" customFormat="1" ht="12" customHeight="1" x14ac:dyDescent="0.2">
      <c r="B84" s="320"/>
      <c r="C84" s="283" t="s">
        <v>1120</v>
      </c>
      <c r="L84" s="319" t="str">
        <f>K5</f>
        <v>HOR_001</v>
      </c>
      <c r="AR84" s="320"/>
    </row>
    <row r="85" spans="1:91" s="321" customFormat="1" ht="36.950000000000003" customHeight="1" x14ac:dyDescent="0.2">
      <c r="B85" s="322"/>
      <c r="C85" s="323" t="s">
        <v>22</v>
      </c>
      <c r="L85" s="324" t="str">
        <f>K6</f>
        <v>STAVEBNÍ ÚPRAVY PRO ENERGETICKÉ ÚSPORY MŠ KLÁŠTERNÍ - ODLOUČENÉ PRACOVIŠTĚ HUSOVA</v>
      </c>
      <c r="M85" s="325"/>
      <c r="N85" s="325"/>
      <c r="O85" s="325"/>
      <c r="P85" s="325"/>
      <c r="Q85" s="325"/>
      <c r="R85" s="325"/>
      <c r="S85" s="325"/>
      <c r="T85" s="325"/>
      <c r="U85" s="325"/>
      <c r="V85" s="325"/>
      <c r="W85" s="325"/>
      <c r="X85" s="325"/>
      <c r="Y85" s="325"/>
      <c r="Z85" s="325"/>
      <c r="AA85" s="325"/>
      <c r="AB85" s="325"/>
      <c r="AC85" s="325"/>
      <c r="AD85" s="325"/>
      <c r="AE85" s="325"/>
      <c r="AF85" s="325"/>
      <c r="AG85" s="325"/>
      <c r="AH85" s="325"/>
      <c r="AI85" s="325"/>
      <c r="AJ85" s="325"/>
      <c r="AK85" s="325"/>
      <c r="AL85" s="325"/>
      <c r="AM85" s="325"/>
      <c r="AN85" s="325"/>
      <c r="AO85" s="325"/>
      <c r="AR85" s="322"/>
    </row>
    <row r="86" spans="1:91" s="291" customFormat="1" ht="6.95" customHeight="1" x14ac:dyDescent="0.2">
      <c r="B86" s="292"/>
      <c r="AR86" s="292"/>
    </row>
    <row r="87" spans="1:91" s="291" customFormat="1" ht="12" customHeight="1" x14ac:dyDescent="0.2">
      <c r="B87" s="292"/>
      <c r="C87" s="283" t="s">
        <v>1126</v>
      </c>
      <c r="L87" s="326" t="str">
        <f>IF(K8="","",K8)</f>
        <v xml:space="preserve"> </v>
      </c>
      <c r="AI87" s="283" t="s">
        <v>1128</v>
      </c>
      <c r="AM87" s="327" t="str">
        <f>IF(AN8= "","",AN8)</f>
        <v>5. 2. 2021</v>
      </c>
      <c r="AN87" s="327"/>
      <c r="AR87" s="292"/>
    </row>
    <row r="88" spans="1:91" s="291" customFormat="1" ht="6.95" customHeight="1" x14ac:dyDescent="0.2">
      <c r="B88" s="292"/>
      <c r="AR88" s="292"/>
    </row>
    <row r="89" spans="1:91" s="291" customFormat="1" ht="15.2" customHeight="1" x14ac:dyDescent="0.2">
      <c r="B89" s="292"/>
      <c r="C89" s="283" t="s">
        <v>1130</v>
      </c>
      <c r="L89" s="319" t="str">
        <f>IF(E11= "","",E11)</f>
        <v xml:space="preserve"> </v>
      </c>
      <c r="AI89" s="283" t="s">
        <v>20</v>
      </c>
      <c r="AM89" s="328" t="str">
        <f>IF(E17="","",E17)</f>
        <v xml:space="preserve"> </v>
      </c>
      <c r="AN89" s="329"/>
      <c r="AO89" s="329"/>
      <c r="AP89" s="329"/>
      <c r="AR89" s="292"/>
      <c r="AS89" s="330" t="s">
        <v>1153</v>
      </c>
      <c r="AT89" s="331"/>
      <c r="AU89" s="332"/>
      <c r="AV89" s="332"/>
      <c r="AW89" s="332"/>
      <c r="AX89" s="332"/>
      <c r="AY89" s="332"/>
      <c r="AZ89" s="332"/>
      <c r="BA89" s="332"/>
      <c r="BB89" s="332"/>
      <c r="BC89" s="332"/>
      <c r="BD89" s="333"/>
    </row>
    <row r="90" spans="1:91" s="291" customFormat="1" ht="15.2" customHeight="1" x14ac:dyDescent="0.2">
      <c r="B90" s="292"/>
      <c r="C90" s="283" t="s">
        <v>1132</v>
      </c>
      <c r="L90" s="319" t="str">
        <f>IF(E14= "Vyplň údaj","",E14)</f>
        <v/>
      </c>
      <c r="AI90" s="283" t="s">
        <v>1135</v>
      </c>
      <c r="AM90" s="328" t="str">
        <f>IF(E20="","",E20)</f>
        <v xml:space="preserve"> </v>
      </c>
      <c r="AN90" s="329"/>
      <c r="AO90" s="329"/>
      <c r="AP90" s="329"/>
      <c r="AR90" s="292"/>
      <c r="AS90" s="334"/>
      <c r="AT90" s="335"/>
      <c r="BD90" s="336"/>
    </row>
    <row r="91" spans="1:91" s="291" customFormat="1" ht="10.9" customHeight="1" x14ac:dyDescent="0.2">
      <c r="B91" s="292"/>
      <c r="AR91" s="292"/>
      <c r="AS91" s="334"/>
      <c r="AT91" s="335"/>
      <c r="BD91" s="336"/>
    </row>
    <row r="92" spans="1:91" s="291" customFormat="1" ht="29.25" customHeight="1" x14ac:dyDescent="0.2">
      <c r="B92" s="292"/>
      <c r="C92" s="337" t="s">
        <v>1154</v>
      </c>
      <c r="D92" s="338"/>
      <c r="E92" s="338"/>
      <c r="F92" s="338"/>
      <c r="G92" s="338"/>
      <c r="H92" s="339"/>
      <c r="I92" s="340" t="s">
        <v>1155</v>
      </c>
      <c r="J92" s="338"/>
      <c r="K92" s="338"/>
      <c r="L92" s="338"/>
      <c r="M92" s="338"/>
      <c r="N92" s="338"/>
      <c r="O92" s="338"/>
      <c r="P92" s="338"/>
      <c r="Q92" s="338"/>
      <c r="R92" s="338"/>
      <c r="S92" s="338"/>
      <c r="T92" s="338"/>
      <c r="U92" s="338"/>
      <c r="V92" s="338"/>
      <c r="W92" s="338"/>
      <c r="X92" s="338"/>
      <c r="Y92" s="338"/>
      <c r="Z92" s="338"/>
      <c r="AA92" s="338"/>
      <c r="AB92" s="338"/>
      <c r="AC92" s="338"/>
      <c r="AD92" s="338"/>
      <c r="AE92" s="338"/>
      <c r="AF92" s="338"/>
      <c r="AG92" s="341" t="s">
        <v>1156</v>
      </c>
      <c r="AH92" s="338"/>
      <c r="AI92" s="338"/>
      <c r="AJ92" s="338"/>
      <c r="AK92" s="338"/>
      <c r="AL92" s="338"/>
      <c r="AM92" s="338"/>
      <c r="AN92" s="340" t="s">
        <v>1157</v>
      </c>
      <c r="AO92" s="338"/>
      <c r="AP92" s="342"/>
      <c r="AQ92" s="343" t="s">
        <v>1158</v>
      </c>
      <c r="AR92" s="292"/>
      <c r="AS92" s="344" t="s">
        <v>1159</v>
      </c>
      <c r="AT92" s="345" t="s">
        <v>1160</v>
      </c>
      <c r="AU92" s="345" t="s">
        <v>1161</v>
      </c>
      <c r="AV92" s="345" t="s">
        <v>1162</v>
      </c>
      <c r="AW92" s="345" t="s">
        <v>1163</v>
      </c>
      <c r="AX92" s="345" t="s">
        <v>1164</v>
      </c>
      <c r="AY92" s="345" t="s">
        <v>1165</v>
      </c>
      <c r="AZ92" s="345" t="s">
        <v>1166</v>
      </c>
      <c r="BA92" s="345" t="s">
        <v>1167</v>
      </c>
      <c r="BB92" s="345" t="s">
        <v>1168</v>
      </c>
      <c r="BC92" s="345" t="s">
        <v>1169</v>
      </c>
      <c r="BD92" s="346" t="s">
        <v>1170</v>
      </c>
    </row>
    <row r="93" spans="1:91" s="291" customFormat="1" ht="10.9" customHeight="1" x14ac:dyDescent="0.2">
      <c r="B93" s="292"/>
      <c r="AR93" s="292"/>
      <c r="AS93" s="347"/>
      <c r="AT93" s="332"/>
      <c r="AU93" s="332"/>
      <c r="AV93" s="332"/>
      <c r="AW93" s="332"/>
      <c r="AX93" s="332"/>
      <c r="AY93" s="332"/>
      <c r="AZ93" s="332"/>
      <c r="BA93" s="332"/>
      <c r="BB93" s="332"/>
      <c r="BC93" s="332"/>
      <c r="BD93" s="333"/>
    </row>
    <row r="94" spans="1:91" s="348" customFormat="1" ht="32.450000000000003" customHeight="1" x14ac:dyDescent="0.2">
      <c r="B94" s="349"/>
      <c r="C94" s="350" t="s">
        <v>1171</v>
      </c>
      <c r="D94" s="351"/>
      <c r="E94" s="351"/>
      <c r="F94" s="351"/>
      <c r="G94" s="351"/>
      <c r="H94" s="351"/>
      <c r="I94" s="351"/>
      <c r="J94" s="351"/>
      <c r="K94" s="351"/>
      <c r="L94" s="351"/>
      <c r="M94" s="351"/>
      <c r="N94" s="351"/>
      <c r="O94" s="351"/>
      <c r="P94" s="351"/>
      <c r="Q94" s="351"/>
      <c r="R94" s="351"/>
      <c r="S94" s="351"/>
      <c r="T94" s="351"/>
      <c r="U94" s="351"/>
      <c r="V94" s="351"/>
      <c r="W94" s="351"/>
      <c r="X94" s="351"/>
      <c r="Y94" s="351"/>
      <c r="Z94" s="351"/>
      <c r="AA94" s="351"/>
      <c r="AB94" s="351"/>
      <c r="AC94" s="351"/>
      <c r="AD94" s="351"/>
      <c r="AE94" s="351"/>
      <c r="AF94" s="351"/>
      <c r="AG94" s="352">
        <f>ROUND(AG95,2)</f>
        <v>0</v>
      </c>
      <c r="AH94" s="352"/>
      <c r="AI94" s="352"/>
      <c r="AJ94" s="352"/>
      <c r="AK94" s="352"/>
      <c r="AL94" s="352"/>
      <c r="AM94" s="352"/>
      <c r="AN94" s="353">
        <f>SUM(AG94,AT94)</f>
        <v>0</v>
      </c>
      <c r="AO94" s="353"/>
      <c r="AP94" s="353"/>
      <c r="AQ94" s="354" t="s">
        <v>1108</v>
      </c>
      <c r="AR94" s="349"/>
      <c r="AS94" s="355">
        <f>ROUND(AS95,2)</f>
        <v>0</v>
      </c>
      <c r="AT94" s="356">
        <f>ROUND(SUM(AV94:AW94),2)</f>
        <v>0</v>
      </c>
      <c r="AU94" s="357">
        <f>ROUND(AU95,5)</f>
        <v>0</v>
      </c>
      <c r="AV94" s="356">
        <f>ROUND(AZ94*L29,2)</f>
        <v>0</v>
      </c>
      <c r="AW94" s="356">
        <f>ROUND(BA94*L30,2)</f>
        <v>0</v>
      </c>
      <c r="AX94" s="356">
        <f>ROUND(BB94*L29,2)</f>
        <v>0</v>
      </c>
      <c r="AY94" s="356">
        <f>ROUND(BC94*L30,2)</f>
        <v>0</v>
      </c>
      <c r="AZ94" s="356">
        <f>ROUND(AZ95,2)</f>
        <v>0</v>
      </c>
      <c r="BA94" s="356">
        <f>ROUND(BA95,2)</f>
        <v>0</v>
      </c>
      <c r="BB94" s="356">
        <f>ROUND(BB95,2)</f>
        <v>0</v>
      </c>
      <c r="BC94" s="356">
        <f>ROUND(BC95,2)</f>
        <v>0</v>
      </c>
      <c r="BD94" s="358">
        <f>ROUND(BD95,2)</f>
        <v>0</v>
      </c>
      <c r="BS94" s="359" t="s">
        <v>1172</v>
      </c>
      <c r="BT94" s="359" t="s">
        <v>1173</v>
      </c>
      <c r="BU94" s="360" t="s">
        <v>1174</v>
      </c>
      <c r="BV94" s="359" t="s">
        <v>1175</v>
      </c>
      <c r="BW94" s="359" t="s">
        <v>1111</v>
      </c>
      <c r="BX94" s="359" t="s">
        <v>1176</v>
      </c>
      <c r="CL94" s="359" t="s">
        <v>1108</v>
      </c>
    </row>
    <row r="95" spans="1:91" s="373" customFormat="1" ht="16.5" customHeight="1" x14ac:dyDescent="0.2">
      <c r="A95" s="361" t="s">
        <v>1177</v>
      </c>
      <c r="B95" s="362"/>
      <c r="C95" s="363"/>
      <c r="D95" s="364" t="s">
        <v>1178</v>
      </c>
      <c r="E95" s="364"/>
      <c r="F95" s="364"/>
      <c r="G95" s="364"/>
      <c r="H95" s="364"/>
      <c r="I95" s="365"/>
      <c r="J95" s="364" t="s">
        <v>1179</v>
      </c>
      <c r="K95" s="364"/>
      <c r="L95" s="364"/>
      <c r="M95" s="364"/>
      <c r="N95" s="364"/>
      <c r="O95" s="364"/>
      <c r="P95" s="364"/>
      <c r="Q95" s="364"/>
      <c r="R95" s="364"/>
      <c r="S95" s="364"/>
      <c r="T95" s="364"/>
      <c r="U95" s="364"/>
      <c r="V95" s="364"/>
      <c r="W95" s="364"/>
      <c r="X95" s="364"/>
      <c r="Y95" s="364"/>
      <c r="Z95" s="364"/>
      <c r="AA95" s="364"/>
      <c r="AB95" s="364"/>
      <c r="AC95" s="364"/>
      <c r="AD95" s="364"/>
      <c r="AE95" s="364"/>
      <c r="AF95" s="364"/>
      <c r="AG95" s="366">
        <f>'Příloha 730 položky'!J30</f>
        <v>0</v>
      </c>
      <c r="AH95" s="367"/>
      <c r="AI95" s="367"/>
      <c r="AJ95" s="367"/>
      <c r="AK95" s="367"/>
      <c r="AL95" s="367"/>
      <c r="AM95" s="367"/>
      <c r="AN95" s="366">
        <f>SUM(AG95,AT95)</f>
        <v>0</v>
      </c>
      <c r="AO95" s="367"/>
      <c r="AP95" s="367"/>
      <c r="AQ95" s="368" t="s">
        <v>130</v>
      </c>
      <c r="AR95" s="362"/>
      <c r="AS95" s="369">
        <v>0</v>
      </c>
      <c r="AT95" s="370">
        <f>ROUND(SUM(AV95:AW95),2)</f>
        <v>0</v>
      </c>
      <c r="AU95" s="371">
        <f>'Příloha 730 položky'!P127</f>
        <v>0</v>
      </c>
      <c r="AV95" s="370">
        <f>'Příloha 730 položky'!J33</f>
        <v>0</v>
      </c>
      <c r="AW95" s="370">
        <f>'Příloha 730 položky'!J34</f>
        <v>0</v>
      </c>
      <c r="AX95" s="370">
        <f>'Příloha 730 položky'!J35</f>
        <v>0</v>
      </c>
      <c r="AY95" s="370">
        <f>'Příloha 730 položky'!J36</f>
        <v>0</v>
      </c>
      <c r="AZ95" s="370">
        <f>'Příloha 730 položky'!F33</f>
        <v>0</v>
      </c>
      <c r="BA95" s="370">
        <f>'Příloha 730 položky'!F34</f>
        <v>0</v>
      </c>
      <c r="BB95" s="370">
        <f>'Příloha 730 položky'!F35</f>
        <v>0</v>
      </c>
      <c r="BC95" s="370">
        <f>'Příloha 730 položky'!F36</f>
        <v>0</v>
      </c>
      <c r="BD95" s="372">
        <f>'Příloha 730 položky'!F37</f>
        <v>0</v>
      </c>
      <c r="BT95" s="374" t="s">
        <v>71</v>
      </c>
      <c r="BV95" s="374" t="s">
        <v>1175</v>
      </c>
      <c r="BW95" s="374" t="s">
        <v>1180</v>
      </c>
      <c r="BX95" s="374" t="s">
        <v>1111</v>
      </c>
      <c r="CL95" s="374" t="s">
        <v>1108</v>
      </c>
      <c r="CM95" s="374" t="s">
        <v>1181</v>
      </c>
    </row>
    <row r="96" spans="1:91" s="291" customFormat="1" ht="30" customHeight="1" x14ac:dyDescent="0.2">
      <c r="B96" s="292"/>
      <c r="AR96" s="292"/>
    </row>
    <row r="97" spans="2:44" s="291" customFormat="1" ht="6.95" customHeight="1" x14ac:dyDescent="0.2">
      <c r="B97" s="315"/>
      <c r="C97" s="316"/>
      <c r="D97" s="316"/>
      <c r="E97" s="316"/>
      <c r="F97" s="316"/>
      <c r="G97" s="316"/>
      <c r="H97" s="316"/>
      <c r="I97" s="316"/>
      <c r="J97" s="316"/>
      <c r="K97" s="316"/>
      <c r="L97" s="316"/>
      <c r="M97" s="316"/>
      <c r="N97" s="316"/>
      <c r="O97" s="316"/>
      <c r="P97" s="316"/>
      <c r="Q97" s="316"/>
      <c r="R97" s="316"/>
      <c r="S97" s="316"/>
      <c r="T97" s="316"/>
      <c r="U97" s="316"/>
      <c r="V97" s="316"/>
      <c r="W97" s="316"/>
      <c r="X97" s="316"/>
      <c r="Y97" s="316"/>
      <c r="Z97" s="316"/>
      <c r="AA97" s="316"/>
      <c r="AB97" s="316"/>
      <c r="AC97" s="316"/>
      <c r="AD97" s="316"/>
      <c r="AE97" s="316"/>
      <c r="AF97" s="316"/>
      <c r="AG97" s="316"/>
      <c r="AH97" s="316"/>
      <c r="AI97" s="316"/>
      <c r="AJ97" s="316"/>
      <c r="AK97" s="316"/>
      <c r="AL97" s="316"/>
      <c r="AM97" s="316"/>
      <c r="AN97" s="316"/>
      <c r="AO97" s="316"/>
      <c r="AP97" s="316"/>
      <c r="AQ97" s="316"/>
      <c r="AR97" s="292"/>
    </row>
  </sheetData>
  <sheetProtection algorithmName="SHA-512" hashValue="eCn2KSPSI/3RGAsDIY2LnFp+pbCB45rRebaD83R8ymPc3lLzRo8X/FH9XiDSFCKf8pletV6Jkx/XQtktSvwilw==" saltValue="oDQCQ6k0SxFKFQvWhO4X8g==" spinCount="100000" sheet="1" objects="1" scenarios="1"/>
  <mergeCells count="42"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33:P33"/>
    <mergeCell ref="W33:AE33"/>
    <mergeCell ref="AK33:AO33"/>
    <mergeCell ref="X35:AB35"/>
    <mergeCell ref="AK35:AO35"/>
    <mergeCell ref="L85:AO85"/>
    <mergeCell ref="L31:P31"/>
    <mergeCell ref="W31:AE31"/>
    <mergeCell ref="AK31:AO31"/>
    <mergeCell ref="L32:P32"/>
    <mergeCell ref="W32:AE32"/>
    <mergeCell ref="AK32:AO32"/>
    <mergeCell ref="L29:P29"/>
    <mergeCell ref="W29:AE29"/>
    <mergeCell ref="AK29:AO29"/>
    <mergeCell ref="L30:P30"/>
    <mergeCell ref="W30:AE30"/>
    <mergeCell ref="AK30:AO30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</mergeCells>
  <hyperlinks>
    <hyperlink ref="A95" location="'D.1.4.2. - VYTÁPĚNÍ '!C2" display="/" xr:uid="{D6610A38-B0BA-4FE3-9E75-0426919CC7D4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10E8F-EF85-4826-A395-C76420A7BD7A}">
  <sheetPr>
    <pageSetUpPr fitToPage="1"/>
  </sheetPr>
  <dimension ref="B2:BM174"/>
  <sheetViews>
    <sheetView showGridLines="0" topLeftCell="A120" workbookViewId="0">
      <selection activeCell="F131" sqref="F131"/>
    </sheetView>
  </sheetViews>
  <sheetFormatPr defaultRowHeight="11.25" x14ac:dyDescent="0.2"/>
  <cols>
    <col min="1" max="1" width="7.140625" style="375" customWidth="1"/>
    <col min="2" max="2" width="1" style="375" customWidth="1"/>
    <col min="3" max="3" width="3.5703125" style="375" customWidth="1"/>
    <col min="4" max="4" width="3.7109375" style="375" customWidth="1"/>
    <col min="5" max="5" width="14.7109375" style="375" customWidth="1"/>
    <col min="6" max="6" width="43.5703125" style="375" customWidth="1"/>
    <col min="7" max="7" width="6.42578125" style="375" customWidth="1"/>
    <col min="8" max="8" width="12" style="375" customWidth="1"/>
    <col min="9" max="9" width="13.5703125" style="375" customWidth="1"/>
    <col min="10" max="11" width="19.140625" style="375" customWidth="1"/>
    <col min="12" max="12" width="8" style="375" customWidth="1"/>
    <col min="13" max="13" width="9.28515625" style="375" hidden="1" customWidth="1"/>
    <col min="14" max="14" width="9.140625" style="375"/>
    <col min="15" max="20" width="12.140625" style="375" hidden="1" customWidth="1"/>
    <col min="21" max="21" width="14" style="375" hidden="1" customWidth="1"/>
    <col min="22" max="22" width="10.5703125" style="375" customWidth="1"/>
    <col min="23" max="23" width="14" style="375" customWidth="1"/>
    <col min="24" max="24" width="10.5703125" style="375" customWidth="1"/>
    <col min="25" max="25" width="12.85546875" style="375" customWidth="1"/>
    <col min="26" max="26" width="9.42578125" style="375" customWidth="1"/>
    <col min="27" max="27" width="12.85546875" style="375" customWidth="1"/>
    <col min="28" max="28" width="14" style="375" customWidth="1"/>
    <col min="29" max="29" width="9.42578125" style="375" customWidth="1"/>
    <col min="30" max="30" width="12.85546875" style="375" customWidth="1"/>
    <col min="31" max="31" width="14" style="375" customWidth="1"/>
    <col min="32" max="16384" width="9.140625" style="375"/>
  </cols>
  <sheetData>
    <row r="2" spans="2:46" ht="36.950000000000003" customHeight="1" x14ac:dyDescent="0.2">
      <c r="L2" s="376" t="s">
        <v>1112</v>
      </c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378" t="s">
        <v>1180</v>
      </c>
    </row>
    <row r="3" spans="2:46" ht="6.95" customHeight="1" x14ac:dyDescent="0.2">
      <c r="B3" s="379"/>
      <c r="C3" s="380"/>
      <c r="D3" s="380"/>
      <c r="E3" s="380"/>
      <c r="F3" s="380"/>
      <c r="G3" s="380"/>
      <c r="H3" s="380"/>
      <c r="I3" s="380"/>
      <c r="J3" s="380"/>
      <c r="K3" s="380"/>
      <c r="L3" s="381"/>
      <c r="AT3" s="378" t="s">
        <v>1181</v>
      </c>
    </row>
    <row r="4" spans="2:46" ht="24.95" customHeight="1" x14ac:dyDescent="0.2">
      <c r="B4" s="381"/>
      <c r="D4" s="382" t="s">
        <v>1182</v>
      </c>
      <c r="L4" s="381"/>
      <c r="M4" s="383" t="s">
        <v>1117</v>
      </c>
      <c r="AT4" s="378" t="s">
        <v>1110</v>
      </c>
    </row>
    <row r="5" spans="2:46" ht="6.95" customHeight="1" x14ac:dyDescent="0.2">
      <c r="B5" s="381"/>
      <c r="L5" s="381"/>
    </row>
    <row r="6" spans="2:46" ht="12" customHeight="1" x14ac:dyDescent="0.2">
      <c r="B6" s="381"/>
      <c r="D6" s="384" t="s">
        <v>22</v>
      </c>
      <c r="L6" s="381"/>
    </row>
    <row r="7" spans="2:46" ht="26.25" customHeight="1" x14ac:dyDescent="0.2">
      <c r="B7" s="381"/>
      <c r="E7" s="385" t="str">
        <f>'Příloha 730 rekapitulace'!K6</f>
        <v>STAVEBNÍ ÚPRAVY PRO ENERGETICKÉ ÚSPORY MŠ KLÁŠTERNÍ - ODLOUČENÉ PRACOVIŠTĚ HUSOVA</v>
      </c>
      <c r="F7" s="386"/>
      <c r="G7" s="386"/>
      <c r="H7" s="386"/>
      <c r="L7" s="381"/>
    </row>
    <row r="8" spans="2:46" s="388" customFormat="1" ht="12" customHeight="1" x14ac:dyDescent="0.2">
      <c r="B8" s="387"/>
      <c r="D8" s="384" t="s">
        <v>47</v>
      </c>
      <c r="L8" s="387"/>
    </row>
    <row r="9" spans="2:46" s="388" customFormat="1" ht="16.5" customHeight="1" x14ac:dyDescent="0.2">
      <c r="B9" s="387"/>
      <c r="E9" s="389" t="s">
        <v>1183</v>
      </c>
      <c r="F9" s="390"/>
      <c r="G9" s="390"/>
      <c r="H9" s="390"/>
      <c r="L9" s="387"/>
    </row>
    <row r="10" spans="2:46" s="388" customFormat="1" x14ac:dyDescent="0.2">
      <c r="B10" s="387"/>
      <c r="L10" s="387"/>
    </row>
    <row r="11" spans="2:46" s="388" customFormat="1" ht="12" customHeight="1" x14ac:dyDescent="0.2">
      <c r="B11" s="387"/>
      <c r="D11" s="384" t="s">
        <v>1124</v>
      </c>
      <c r="F11" s="391" t="s">
        <v>1108</v>
      </c>
      <c r="I11" s="384" t="s">
        <v>1125</v>
      </c>
      <c r="J11" s="391" t="s">
        <v>1108</v>
      </c>
      <c r="L11" s="387"/>
    </row>
    <row r="12" spans="2:46" s="388" customFormat="1" ht="12" customHeight="1" x14ac:dyDescent="0.2">
      <c r="B12" s="387"/>
      <c r="D12" s="384" t="s">
        <v>1126</v>
      </c>
      <c r="F12" s="391" t="s">
        <v>1127</v>
      </c>
      <c r="I12" s="384" t="s">
        <v>1128</v>
      </c>
      <c r="J12" s="392" t="str">
        <f>'Příloha 730 rekapitulace'!AN8</f>
        <v>5. 2. 2021</v>
      </c>
      <c r="L12" s="387"/>
    </row>
    <row r="13" spans="2:46" s="388" customFormat="1" ht="10.9" customHeight="1" x14ac:dyDescent="0.2">
      <c r="B13" s="387"/>
      <c r="L13" s="387"/>
    </row>
    <row r="14" spans="2:46" s="388" customFormat="1" ht="12" customHeight="1" x14ac:dyDescent="0.2">
      <c r="B14" s="387"/>
      <c r="D14" s="384" t="s">
        <v>1130</v>
      </c>
      <c r="I14" s="384" t="s">
        <v>1131</v>
      </c>
      <c r="J14" s="391" t="str">
        <f>IF('Příloha 730 rekapitulace'!AN10="","",'Příloha 730 rekapitulace'!AN10)</f>
        <v/>
      </c>
      <c r="L14" s="387"/>
    </row>
    <row r="15" spans="2:46" s="388" customFormat="1" ht="18" customHeight="1" x14ac:dyDescent="0.2">
      <c r="B15" s="387"/>
      <c r="E15" s="391" t="str">
        <f>IF('Příloha 730 rekapitulace'!E11="","",'Příloha 730 rekapitulace'!E11)</f>
        <v xml:space="preserve"> </v>
      </c>
      <c r="I15" s="384" t="s">
        <v>34</v>
      </c>
      <c r="J15" s="391" t="str">
        <f>IF('Příloha 730 rekapitulace'!AN11="","",'Příloha 730 rekapitulace'!AN11)</f>
        <v/>
      </c>
      <c r="L15" s="387"/>
    </row>
    <row r="16" spans="2:46" s="388" customFormat="1" ht="6.95" customHeight="1" x14ac:dyDescent="0.2">
      <c r="B16" s="387"/>
      <c r="L16" s="387"/>
    </row>
    <row r="17" spans="2:12" s="388" customFormat="1" ht="12" customHeight="1" x14ac:dyDescent="0.2">
      <c r="B17" s="387"/>
      <c r="D17" s="384" t="s">
        <v>1132</v>
      </c>
      <c r="I17" s="384" t="s">
        <v>1131</v>
      </c>
      <c r="J17" s="393" t="str">
        <f>'Příloha 730 rekapitulace'!AN13</f>
        <v>Vyplň údaj</v>
      </c>
      <c r="L17" s="387"/>
    </row>
    <row r="18" spans="2:12" s="388" customFormat="1" ht="18" customHeight="1" x14ac:dyDescent="0.2">
      <c r="B18" s="387"/>
      <c r="E18" s="394" t="str">
        <f>'Příloha 730 rekapitulace'!E14</f>
        <v>Vyplň údaj</v>
      </c>
      <c r="F18" s="395"/>
      <c r="G18" s="395"/>
      <c r="H18" s="395"/>
      <c r="I18" s="384" t="s">
        <v>34</v>
      </c>
      <c r="J18" s="393" t="str">
        <f>'Příloha 730 rekapitulace'!AN14</f>
        <v>Vyplň údaj</v>
      </c>
      <c r="L18" s="387"/>
    </row>
    <row r="19" spans="2:12" s="388" customFormat="1" ht="6.95" customHeight="1" x14ac:dyDescent="0.2">
      <c r="B19" s="387"/>
      <c r="L19" s="387"/>
    </row>
    <row r="20" spans="2:12" s="388" customFormat="1" ht="12" customHeight="1" x14ac:dyDescent="0.2">
      <c r="B20" s="387"/>
      <c r="D20" s="384" t="s">
        <v>20</v>
      </c>
      <c r="I20" s="384" t="s">
        <v>1131</v>
      </c>
      <c r="J20" s="391" t="str">
        <f>IF('Příloha 730 rekapitulace'!AN16="","",'Příloha 730 rekapitulace'!AN16)</f>
        <v/>
      </c>
      <c r="L20" s="387"/>
    </row>
    <row r="21" spans="2:12" s="388" customFormat="1" ht="18" customHeight="1" x14ac:dyDescent="0.2">
      <c r="B21" s="387"/>
      <c r="E21" s="391" t="str">
        <f>IF('Příloha 730 rekapitulace'!E17="","",'Příloha 730 rekapitulace'!E17)</f>
        <v xml:space="preserve"> </v>
      </c>
      <c r="I21" s="384" t="s">
        <v>34</v>
      </c>
      <c r="J21" s="391" t="str">
        <f>IF('Příloha 730 rekapitulace'!AN17="","",'Příloha 730 rekapitulace'!AN17)</f>
        <v/>
      </c>
      <c r="L21" s="387"/>
    </row>
    <row r="22" spans="2:12" s="388" customFormat="1" ht="6.95" customHeight="1" x14ac:dyDescent="0.2">
      <c r="B22" s="387"/>
      <c r="L22" s="387"/>
    </row>
    <row r="23" spans="2:12" s="388" customFormat="1" ht="12" customHeight="1" x14ac:dyDescent="0.2">
      <c r="B23" s="387"/>
      <c r="D23" s="384" t="s">
        <v>1135</v>
      </c>
      <c r="I23" s="384" t="s">
        <v>1131</v>
      </c>
      <c r="J23" s="391" t="str">
        <f>IF('Příloha 730 rekapitulace'!AN19="","",'Příloha 730 rekapitulace'!AN19)</f>
        <v/>
      </c>
      <c r="L23" s="387"/>
    </row>
    <row r="24" spans="2:12" s="388" customFormat="1" ht="18" customHeight="1" x14ac:dyDescent="0.2">
      <c r="B24" s="387"/>
      <c r="E24" s="391" t="str">
        <f>IF('Příloha 730 rekapitulace'!E20="","",'Příloha 730 rekapitulace'!E20)</f>
        <v xml:space="preserve"> </v>
      </c>
      <c r="I24" s="384" t="s">
        <v>34</v>
      </c>
      <c r="J24" s="391" t="str">
        <f>IF('Příloha 730 rekapitulace'!AN20="","",'Příloha 730 rekapitulace'!AN20)</f>
        <v/>
      </c>
      <c r="L24" s="387"/>
    </row>
    <row r="25" spans="2:12" s="388" customFormat="1" ht="6.95" customHeight="1" x14ac:dyDescent="0.2">
      <c r="B25" s="387"/>
      <c r="L25" s="387"/>
    </row>
    <row r="26" spans="2:12" s="388" customFormat="1" ht="12" customHeight="1" x14ac:dyDescent="0.2">
      <c r="B26" s="387"/>
      <c r="D26" s="384" t="s">
        <v>1136</v>
      </c>
      <c r="L26" s="387"/>
    </row>
    <row r="27" spans="2:12" s="397" customFormat="1" ht="202.5" customHeight="1" x14ac:dyDescent="0.2">
      <c r="B27" s="396"/>
      <c r="E27" s="398" t="s">
        <v>1184</v>
      </c>
      <c r="F27" s="398"/>
      <c r="G27" s="398"/>
      <c r="H27" s="398"/>
      <c r="L27" s="396"/>
    </row>
    <row r="28" spans="2:12" s="388" customFormat="1" ht="6.95" customHeight="1" x14ac:dyDescent="0.2">
      <c r="B28" s="387"/>
      <c r="L28" s="387"/>
    </row>
    <row r="29" spans="2:12" s="388" customFormat="1" ht="6.95" customHeight="1" x14ac:dyDescent="0.2">
      <c r="B29" s="387"/>
      <c r="D29" s="399"/>
      <c r="E29" s="399"/>
      <c r="F29" s="399"/>
      <c r="G29" s="399"/>
      <c r="H29" s="399"/>
      <c r="I29" s="399"/>
      <c r="J29" s="399"/>
      <c r="K29" s="399"/>
      <c r="L29" s="387"/>
    </row>
    <row r="30" spans="2:12" s="388" customFormat="1" ht="25.35" customHeight="1" x14ac:dyDescent="0.2">
      <c r="B30" s="387"/>
      <c r="D30" s="400" t="s">
        <v>1137</v>
      </c>
      <c r="J30" s="401">
        <f>ROUND(J127, 2)</f>
        <v>0</v>
      </c>
      <c r="L30" s="387"/>
    </row>
    <row r="31" spans="2:12" s="388" customFormat="1" ht="6.95" customHeight="1" x14ac:dyDescent="0.2">
      <c r="B31" s="387"/>
      <c r="D31" s="399"/>
      <c r="E31" s="399"/>
      <c r="F31" s="399"/>
      <c r="G31" s="399"/>
      <c r="H31" s="399"/>
      <c r="I31" s="399"/>
      <c r="J31" s="399"/>
      <c r="K31" s="399"/>
      <c r="L31" s="387"/>
    </row>
    <row r="32" spans="2:12" s="388" customFormat="1" ht="14.45" customHeight="1" x14ac:dyDescent="0.2">
      <c r="B32" s="387"/>
      <c r="F32" s="402" t="s">
        <v>1139</v>
      </c>
      <c r="I32" s="402" t="s">
        <v>1138</v>
      </c>
      <c r="J32" s="402" t="s">
        <v>1140</v>
      </c>
      <c r="L32" s="387"/>
    </row>
    <row r="33" spans="2:12" s="388" customFormat="1" ht="14.45" customHeight="1" x14ac:dyDescent="0.2">
      <c r="B33" s="387"/>
      <c r="D33" s="403" t="s">
        <v>141</v>
      </c>
      <c r="E33" s="384" t="s">
        <v>1141</v>
      </c>
      <c r="F33" s="404">
        <f>ROUND((SUM(BE127:BE173)),  2)</f>
        <v>0</v>
      </c>
      <c r="I33" s="405">
        <v>0.21</v>
      </c>
      <c r="J33" s="404">
        <f>ROUND(((SUM(BE127:BE173))*I33),  2)</f>
        <v>0</v>
      </c>
      <c r="L33" s="387"/>
    </row>
    <row r="34" spans="2:12" s="388" customFormat="1" ht="14.45" customHeight="1" x14ac:dyDescent="0.2">
      <c r="B34" s="387"/>
      <c r="E34" s="384" t="s">
        <v>1142</v>
      </c>
      <c r="F34" s="404">
        <f>ROUND((SUM(BF127:BF173)),  2)</f>
        <v>0</v>
      </c>
      <c r="I34" s="405">
        <v>0.15</v>
      </c>
      <c r="J34" s="404">
        <f>ROUND(((SUM(BF127:BF173))*I34),  2)</f>
        <v>0</v>
      </c>
      <c r="L34" s="387"/>
    </row>
    <row r="35" spans="2:12" s="388" customFormat="1" ht="14.45" hidden="1" customHeight="1" x14ac:dyDescent="0.2">
      <c r="B35" s="387"/>
      <c r="E35" s="384" t="s">
        <v>1143</v>
      </c>
      <c r="F35" s="404">
        <f>ROUND((SUM(BG127:BG173)),  2)</f>
        <v>0</v>
      </c>
      <c r="I35" s="405">
        <v>0.21</v>
      </c>
      <c r="J35" s="404">
        <f>0</f>
        <v>0</v>
      </c>
      <c r="L35" s="387"/>
    </row>
    <row r="36" spans="2:12" s="388" customFormat="1" ht="14.45" hidden="1" customHeight="1" x14ac:dyDescent="0.2">
      <c r="B36" s="387"/>
      <c r="E36" s="384" t="s">
        <v>1144</v>
      </c>
      <c r="F36" s="404">
        <f>ROUND((SUM(BH127:BH173)),  2)</f>
        <v>0</v>
      </c>
      <c r="I36" s="405">
        <v>0.15</v>
      </c>
      <c r="J36" s="404">
        <f>0</f>
        <v>0</v>
      </c>
      <c r="L36" s="387"/>
    </row>
    <row r="37" spans="2:12" s="388" customFormat="1" ht="14.45" hidden="1" customHeight="1" x14ac:dyDescent="0.2">
      <c r="B37" s="387"/>
      <c r="E37" s="384" t="s">
        <v>1145</v>
      </c>
      <c r="F37" s="404">
        <f>ROUND((SUM(BI127:BI173)),  2)</f>
        <v>0</v>
      </c>
      <c r="I37" s="405">
        <v>0</v>
      </c>
      <c r="J37" s="404">
        <f>0</f>
        <v>0</v>
      </c>
      <c r="L37" s="387"/>
    </row>
    <row r="38" spans="2:12" s="388" customFormat="1" ht="6.95" customHeight="1" x14ac:dyDescent="0.2">
      <c r="B38" s="387"/>
      <c r="L38" s="387"/>
    </row>
    <row r="39" spans="2:12" s="388" customFormat="1" ht="25.35" customHeight="1" x14ac:dyDescent="0.2">
      <c r="B39" s="387"/>
      <c r="C39" s="406"/>
      <c r="D39" s="407" t="s">
        <v>142</v>
      </c>
      <c r="E39" s="408"/>
      <c r="F39" s="408"/>
      <c r="G39" s="409" t="s">
        <v>11</v>
      </c>
      <c r="H39" s="410" t="s">
        <v>66</v>
      </c>
      <c r="I39" s="408"/>
      <c r="J39" s="411">
        <f>SUM(J30:J37)</f>
        <v>0</v>
      </c>
      <c r="K39" s="412"/>
      <c r="L39" s="387"/>
    </row>
    <row r="40" spans="2:12" s="388" customFormat="1" ht="14.45" customHeight="1" x14ac:dyDescent="0.2">
      <c r="B40" s="387"/>
      <c r="L40" s="387"/>
    </row>
    <row r="41" spans="2:12" ht="14.45" customHeight="1" x14ac:dyDescent="0.2">
      <c r="B41" s="381"/>
      <c r="L41" s="381"/>
    </row>
    <row r="42" spans="2:12" ht="14.45" customHeight="1" x14ac:dyDescent="0.2">
      <c r="B42" s="381"/>
      <c r="L42" s="381"/>
    </row>
    <row r="43" spans="2:12" ht="14.45" customHeight="1" x14ac:dyDescent="0.2">
      <c r="B43" s="381"/>
      <c r="L43" s="381"/>
    </row>
    <row r="44" spans="2:12" ht="14.45" customHeight="1" x14ac:dyDescent="0.2">
      <c r="B44" s="381"/>
      <c r="L44" s="381"/>
    </row>
    <row r="45" spans="2:12" ht="14.45" customHeight="1" x14ac:dyDescent="0.2">
      <c r="B45" s="381"/>
      <c r="L45" s="381"/>
    </row>
    <row r="46" spans="2:12" ht="14.45" customHeight="1" x14ac:dyDescent="0.2">
      <c r="B46" s="381"/>
      <c r="L46" s="381"/>
    </row>
    <row r="47" spans="2:12" ht="14.45" customHeight="1" x14ac:dyDescent="0.2">
      <c r="B47" s="381"/>
      <c r="L47" s="381"/>
    </row>
    <row r="48" spans="2:12" ht="14.45" customHeight="1" x14ac:dyDescent="0.2">
      <c r="B48" s="381"/>
      <c r="L48" s="381"/>
    </row>
    <row r="49" spans="2:12" ht="14.45" customHeight="1" x14ac:dyDescent="0.2">
      <c r="B49" s="381"/>
      <c r="L49" s="381"/>
    </row>
    <row r="50" spans="2:12" s="388" customFormat="1" ht="14.45" customHeight="1" x14ac:dyDescent="0.2">
      <c r="B50" s="387"/>
      <c r="D50" s="413" t="s">
        <v>1146</v>
      </c>
      <c r="E50" s="414"/>
      <c r="F50" s="414"/>
      <c r="G50" s="413" t="s">
        <v>1147</v>
      </c>
      <c r="H50" s="414"/>
      <c r="I50" s="414"/>
      <c r="J50" s="414"/>
      <c r="K50" s="414"/>
      <c r="L50" s="387"/>
    </row>
    <row r="51" spans="2:12" x14ac:dyDescent="0.2">
      <c r="B51" s="381"/>
      <c r="L51" s="381"/>
    </row>
    <row r="52" spans="2:12" x14ac:dyDescent="0.2">
      <c r="B52" s="381"/>
      <c r="L52" s="381"/>
    </row>
    <row r="53" spans="2:12" x14ac:dyDescent="0.2">
      <c r="B53" s="381"/>
      <c r="L53" s="381"/>
    </row>
    <row r="54" spans="2:12" x14ac:dyDescent="0.2">
      <c r="B54" s="381"/>
      <c r="L54" s="381"/>
    </row>
    <row r="55" spans="2:12" x14ac:dyDescent="0.2">
      <c r="B55" s="381"/>
      <c r="L55" s="381"/>
    </row>
    <row r="56" spans="2:12" x14ac:dyDescent="0.2">
      <c r="B56" s="381"/>
      <c r="L56" s="381"/>
    </row>
    <row r="57" spans="2:12" x14ac:dyDescent="0.2">
      <c r="B57" s="381"/>
      <c r="L57" s="381"/>
    </row>
    <row r="58" spans="2:12" x14ac:dyDescent="0.2">
      <c r="B58" s="381"/>
      <c r="L58" s="381"/>
    </row>
    <row r="59" spans="2:12" x14ac:dyDescent="0.2">
      <c r="B59" s="381"/>
      <c r="L59" s="381"/>
    </row>
    <row r="60" spans="2:12" x14ac:dyDescent="0.2">
      <c r="B60" s="381"/>
      <c r="L60" s="381"/>
    </row>
    <row r="61" spans="2:12" s="388" customFormat="1" ht="12.75" x14ac:dyDescent="0.2">
      <c r="B61" s="387"/>
      <c r="D61" s="415" t="s">
        <v>1148</v>
      </c>
      <c r="E61" s="416"/>
      <c r="F61" s="417" t="s">
        <v>1149</v>
      </c>
      <c r="G61" s="415" t="s">
        <v>1148</v>
      </c>
      <c r="H61" s="416"/>
      <c r="I61" s="416"/>
      <c r="J61" s="418" t="s">
        <v>1149</v>
      </c>
      <c r="K61" s="416"/>
      <c r="L61" s="387"/>
    </row>
    <row r="62" spans="2:12" x14ac:dyDescent="0.2">
      <c r="B62" s="381"/>
      <c r="L62" s="381"/>
    </row>
    <row r="63" spans="2:12" x14ac:dyDescent="0.2">
      <c r="B63" s="381"/>
      <c r="L63" s="381"/>
    </row>
    <row r="64" spans="2:12" x14ac:dyDescent="0.2">
      <c r="B64" s="381"/>
      <c r="L64" s="381"/>
    </row>
    <row r="65" spans="2:12" s="388" customFormat="1" ht="12.75" x14ac:dyDescent="0.2">
      <c r="B65" s="387"/>
      <c r="D65" s="413" t="s">
        <v>1150</v>
      </c>
      <c r="E65" s="414"/>
      <c r="F65" s="414"/>
      <c r="G65" s="413" t="s">
        <v>1151</v>
      </c>
      <c r="H65" s="414"/>
      <c r="I65" s="414"/>
      <c r="J65" s="414"/>
      <c r="K65" s="414"/>
      <c r="L65" s="387"/>
    </row>
    <row r="66" spans="2:12" x14ac:dyDescent="0.2">
      <c r="B66" s="381"/>
      <c r="L66" s="381"/>
    </row>
    <row r="67" spans="2:12" x14ac:dyDescent="0.2">
      <c r="B67" s="381"/>
      <c r="L67" s="381"/>
    </row>
    <row r="68" spans="2:12" x14ac:dyDescent="0.2">
      <c r="B68" s="381"/>
      <c r="L68" s="381"/>
    </row>
    <row r="69" spans="2:12" x14ac:dyDescent="0.2">
      <c r="B69" s="381"/>
      <c r="L69" s="381"/>
    </row>
    <row r="70" spans="2:12" x14ac:dyDescent="0.2">
      <c r="B70" s="381"/>
      <c r="L70" s="381"/>
    </row>
    <row r="71" spans="2:12" x14ac:dyDescent="0.2">
      <c r="B71" s="381"/>
      <c r="L71" s="381"/>
    </row>
    <row r="72" spans="2:12" x14ac:dyDescent="0.2">
      <c r="B72" s="381"/>
      <c r="L72" s="381"/>
    </row>
    <row r="73" spans="2:12" x14ac:dyDescent="0.2">
      <c r="B73" s="381"/>
      <c r="L73" s="381"/>
    </row>
    <row r="74" spans="2:12" x14ac:dyDescent="0.2">
      <c r="B74" s="381"/>
      <c r="L74" s="381"/>
    </row>
    <row r="75" spans="2:12" x14ac:dyDescent="0.2">
      <c r="B75" s="381"/>
      <c r="L75" s="381"/>
    </row>
    <row r="76" spans="2:12" s="388" customFormat="1" ht="12.75" x14ac:dyDescent="0.2">
      <c r="B76" s="387"/>
      <c r="D76" s="415" t="s">
        <v>1148</v>
      </c>
      <c r="E76" s="416"/>
      <c r="F76" s="417" t="s">
        <v>1149</v>
      </c>
      <c r="G76" s="415" t="s">
        <v>1148</v>
      </c>
      <c r="H76" s="416"/>
      <c r="I76" s="416"/>
      <c r="J76" s="418" t="s">
        <v>1149</v>
      </c>
      <c r="K76" s="416"/>
      <c r="L76" s="387"/>
    </row>
    <row r="77" spans="2:12" s="388" customFormat="1" ht="14.45" customHeight="1" x14ac:dyDescent="0.2">
      <c r="B77" s="419"/>
      <c r="C77" s="420"/>
      <c r="D77" s="420"/>
      <c r="E77" s="420"/>
      <c r="F77" s="420"/>
      <c r="G77" s="420"/>
      <c r="H77" s="420"/>
      <c r="I77" s="420"/>
      <c r="J77" s="420"/>
      <c r="K77" s="420"/>
      <c r="L77" s="387"/>
    </row>
    <row r="81" spans="2:47" s="388" customFormat="1" ht="6.95" customHeight="1" x14ac:dyDescent="0.2">
      <c r="B81" s="421"/>
      <c r="C81" s="422"/>
      <c r="D81" s="422"/>
      <c r="E81" s="422"/>
      <c r="F81" s="422"/>
      <c r="G81" s="422"/>
      <c r="H81" s="422"/>
      <c r="I81" s="422"/>
      <c r="J81" s="422"/>
      <c r="K81" s="422"/>
      <c r="L81" s="387"/>
    </row>
    <row r="82" spans="2:47" s="388" customFormat="1" ht="24.95" customHeight="1" x14ac:dyDescent="0.2">
      <c r="B82" s="387"/>
      <c r="C82" s="382" t="s">
        <v>1185</v>
      </c>
      <c r="L82" s="387"/>
    </row>
    <row r="83" spans="2:47" s="388" customFormat="1" ht="6.95" customHeight="1" x14ac:dyDescent="0.2">
      <c r="B83" s="387"/>
      <c r="L83" s="387"/>
    </row>
    <row r="84" spans="2:47" s="388" customFormat="1" ht="12" customHeight="1" x14ac:dyDescent="0.2">
      <c r="B84" s="387"/>
      <c r="C84" s="384" t="s">
        <v>22</v>
      </c>
      <c r="L84" s="387"/>
    </row>
    <row r="85" spans="2:47" s="388" customFormat="1" ht="26.25" customHeight="1" x14ac:dyDescent="0.2">
      <c r="B85" s="387"/>
      <c r="E85" s="385" t="str">
        <f>E7</f>
        <v>STAVEBNÍ ÚPRAVY PRO ENERGETICKÉ ÚSPORY MŠ KLÁŠTERNÍ - ODLOUČENÉ PRACOVIŠTĚ HUSOVA</v>
      </c>
      <c r="F85" s="386"/>
      <c r="G85" s="386"/>
      <c r="H85" s="386"/>
      <c r="L85" s="387"/>
    </row>
    <row r="86" spans="2:47" s="388" customFormat="1" ht="12" customHeight="1" x14ac:dyDescent="0.2">
      <c r="B86" s="387"/>
      <c r="C86" s="384" t="s">
        <v>47</v>
      </c>
      <c r="L86" s="387"/>
    </row>
    <row r="87" spans="2:47" s="388" customFormat="1" ht="16.5" customHeight="1" x14ac:dyDescent="0.2">
      <c r="B87" s="387"/>
      <c r="E87" s="389" t="str">
        <f>E9</f>
        <v xml:space="preserve">D.1.4.2. - VYTÁPĚNÍ </v>
      </c>
      <c r="F87" s="390"/>
      <c r="G87" s="390"/>
      <c r="H87" s="390"/>
      <c r="L87" s="387"/>
    </row>
    <row r="88" spans="2:47" s="388" customFormat="1" ht="6.95" customHeight="1" x14ac:dyDescent="0.2">
      <c r="B88" s="387"/>
      <c r="L88" s="387"/>
    </row>
    <row r="89" spans="2:47" s="388" customFormat="1" ht="12" customHeight="1" x14ac:dyDescent="0.2">
      <c r="B89" s="387"/>
      <c r="C89" s="384" t="s">
        <v>1126</v>
      </c>
      <c r="F89" s="391" t="str">
        <f>F12</f>
        <v xml:space="preserve"> </v>
      </c>
      <c r="I89" s="384" t="s">
        <v>1128</v>
      </c>
      <c r="J89" s="392" t="str">
        <f>IF(J12="","",J12)</f>
        <v>5. 2. 2021</v>
      </c>
      <c r="L89" s="387"/>
    </row>
    <row r="90" spans="2:47" s="388" customFormat="1" ht="6.95" customHeight="1" x14ac:dyDescent="0.2">
      <c r="B90" s="387"/>
      <c r="L90" s="387"/>
    </row>
    <row r="91" spans="2:47" s="388" customFormat="1" ht="15.2" customHeight="1" x14ac:dyDescent="0.2">
      <c r="B91" s="387"/>
      <c r="C91" s="384" t="s">
        <v>1130</v>
      </c>
      <c r="F91" s="391" t="str">
        <f>E15</f>
        <v xml:space="preserve"> </v>
      </c>
      <c r="I91" s="384" t="s">
        <v>20</v>
      </c>
      <c r="J91" s="423" t="str">
        <f>E21</f>
        <v xml:space="preserve"> </v>
      </c>
      <c r="L91" s="387"/>
    </row>
    <row r="92" spans="2:47" s="388" customFormat="1" ht="15.2" customHeight="1" x14ac:dyDescent="0.2">
      <c r="B92" s="387"/>
      <c r="C92" s="384" t="s">
        <v>1132</v>
      </c>
      <c r="F92" s="391" t="str">
        <f>IF(E18="","",E18)</f>
        <v>Vyplň údaj</v>
      </c>
      <c r="I92" s="384" t="s">
        <v>1135</v>
      </c>
      <c r="J92" s="423" t="str">
        <f>E24</f>
        <v xml:space="preserve"> </v>
      </c>
      <c r="L92" s="387"/>
    </row>
    <row r="93" spans="2:47" s="388" customFormat="1" ht="10.35" customHeight="1" x14ac:dyDescent="0.2">
      <c r="B93" s="387"/>
      <c r="L93" s="387"/>
    </row>
    <row r="94" spans="2:47" s="388" customFormat="1" ht="29.25" customHeight="1" x14ac:dyDescent="0.2">
      <c r="B94" s="387"/>
      <c r="C94" s="424" t="s">
        <v>1186</v>
      </c>
      <c r="D94" s="406"/>
      <c r="E94" s="406"/>
      <c r="F94" s="406"/>
      <c r="G94" s="406"/>
      <c r="H94" s="406"/>
      <c r="I94" s="406"/>
      <c r="J94" s="425" t="s">
        <v>1187</v>
      </c>
      <c r="K94" s="406"/>
      <c r="L94" s="387"/>
    </row>
    <row r="95" spans="2:47" s="388" customFormat="1" ht="10.35" customHeight="1" x14ac:dyDescent="0.2">
      <c r="B95" s="387"/>
      <c r="L95" s="387"/>
    </row>
    <row r="96" spans="2:47" s="388" customFormat="1" ht="22.9" customHeight="1" x14ac:dyDescent="0.2">
      <c r="B96" s="387"/>
      <c r="C96" s="426" t="s">
        <v>1188</v>
      </c>
      <c r="J96" s="401">
        <f>J127</f>
        <v>0</v>
      </c>
      <c r="L96" s="387"/>
      <c r="AU96" s="378" t="s">
        <v>1189</v>
      </c>
    </row>
    <row r="97" spans="2:12" s="428" customFormat="1" ht="24.95" customHeight="1" x14ac:dyDescent="0.2">
      <c r="B97" s="427"/>
      <c r="D97" s="429" t="s">
        <v>1190</v>
      </c>
      <c r="E97" s="430"/>
      <c r="F97" s="430"/>
      <c r="G97" s="430"/>
      <c r="H97" s="430"/>
      <c r="I97" s="430"/>
      <c r="J97" s="431">
        <f>J128</f>
        <v>0</v>
      </c>
      <c r="L97" s="427"/>
    </row>
    <row r="98" spans="2:12" s="433" customFormat="1" ht="19.899999999999999" customHeight="1" x14ac:dyDescent="0.2">
      <c r="B98" s="432"/>
      <c r="D98" s="434" t="s">
        <v>1191</v>
      </c>
      <c r="E98" s="435"/>
      <c r="F98" s="435"/>
      <c r="G98" s="435"/>
      <c r="H98" s="435"/>
      <c r="I98" s="435"/>
      <c r="J98" s="436">
        <f>J129</f>
        <v>0</v>
      </c>
      <c r="L98" s="432"/>
    </row>
    <row r="99" spans="2:12" s="433" customFormat="1" ht="19.899999999999999" customHeight="1" x14ac:dyDescent="0.2">
      <c r="B99" s="432"/>
      <c r="D99" s="434" t="s">
        <v>1192</v>
      </c>
      <c r="E99" s="435"/>
      <c r="F99" s="435"/>
      <c r="G99" s="435"/>
      <c r="H99" s="435"/>
      <c r="I99" s="435"/>
      <c r="J99" s="436">
        <f>J135</f>
        <v>0</v>
      </c>
      <c r="L99" s="432"/>
    </row>
    <row r="100" spans="2:12" s="433" customFormat="1" ht="19.899999999999999" customHeight="1" x14ac:dyDescent="0.2">
      <c r="B100" s="432"/>
      <c r="D100" s="434" t="s">
        <v>1193</v>
      </c>
      <c r="E100" s="435"/>
      <c r="F100" s="435"/>
      <c r="G100" s="435"/>
      <c r="H100" s="435"/>
      <c r="I100" s="435"/>
      <c r="J100" s="436">
        <f>J137</f>
        <v>0</v>
      </c>
      <c r="L100" s="432"/>
    </row>
    <row r="101" spans="2:12" s="433" customFormat="1" ht="19.899999999999999" customHeight="1" x14ac:dyDescent="0.2">
      <c r="B101" s="432"/>
      <c r="D101" s="434" t="s">
        <v>1194</v>
      </c>
      <c r="E101" s="435"/>
      <c r="F101" s="435"/>
      <c r="G101" s="435"/>
      <c r="H101" s="435"/>
      <c r="I101" s="435"/>
      <c r="J101" s="436">
        <f>J143</f>
        <v>0</v>
      </c>
      <c r="L101" s="432"/>
    </row>
    <row r="102" spans="2:12" s="433" customFormat="1" ht="19.899999999999999" customHeight="1" x14ac:dyDescent="0.2">
      <c r="B102" s="432"/>
      <c r="D102" s="434" t="s">
        <v>1195</v>
      </c>
      <c r="E102" s="435"/>
      <c r="F102" s="435"/>
      <c r="G102" s="435"/>
      <c r="H102" s="435"/>
      <c r="I102" s="435"/>
      <c r="J102" s="436">
        <f>J151</f>
        <v>0</v>
      </c>
      <c r="L102" s="432"/>
    </row>
    <row r="103" spans="2:12" s="428" customFormat="1" ht="24.95" customHeight="1" x14ac:dyDescent="0.2">
      <c r="B103" s="427"/>
      <c r="D103" s="429" t="s">
        <v>1196</v>
      </c>
      <c r="E103" s="430"/>
      <c r="F103" s="430"/>
      <c r="G103" s="430"/>
      <c r="H103" s="430"/>
      <c r="I103" s="430"/>
      <c r="J103" s="431">
        <f>J158</f>
        <v>0</v>
      </c>
      <c r="L103" s="427"/>
    </row>
    <row r="104" spans="2:12" s="433" customFormat="1" ht="19.899999999999999" customHeight="1" x14ac:dyDescent="0.2">
      <c r="B104" s="432"/>
      <c r="D104" s="434" t="s">
        <v>1197</v>
      </c>
      <c r="E104" s="435"/>
      <c r="F104" s="435"/>
      <c r="G104" s="435"/>
      <c r="H104" s="435"/>
      <c r="I104" s="435"/>
      <c r="J104" s="436">
        <f>J159</f>
        <v>0</v>
      </c>
      <c r="L104" s="432"/>
    </row>
    <row r="105" spans="2:12" s="428" customFormat="1" ht="24.95" customHeight="1" x14ac:dyDescent="0.2">
      <c r="B105" s="427"/>
      <c r="D105" s="429" t="s">
        <v>1198</v>
      </c>
      <c r="E105" s="430"/>
      <c r="F105" s="430"/>
      <c r="G105" s="430"/>
      <c r="H105" s="430"/>
      <c r="I105" s="430"/>
      <c r="J105" s="431">
        <f>J164</f>
        <v>0</v>
      </c>
      <c r="L105" s="427"/>
    </row>
    <row r="106" spans="2:12" s="428" customFormat="1" ht="24.95" customHeight="1" x14ac:dyDescent="0.2">
      <c r="B106" s="427"/>
      <c r="D106" s="429" t="s">
        <v>1199</v>
      </c>
      <c r="E106" s="430"/>
      <c r="F106" s="430"/>
      <c r="G106" s="430"/>
      <c r="H106" s="430"/>
      <c r="I106" s="430"/>
      <c r="J106" s="431">
        <f>J171</f>
        <v>0</v>
      </c>
      <c r="L106" s="427"/>
    </row>
    <row r="107" spans="2:12" s="433" customFormat="1" ht="19.899999999999999" customHeight="1" x14ac:dyDescent="0.2">
      <c r="B107" s="432"/>
      <c r="D107" s="434" t="s">
        <v>1200</v>
      </c>
      <c r="E107" s="435"/>
      <c r="F107" s="435"/>
      <c r="G107" s="435"/>
      <c r="H107" s="435"/>
      <c r="I107" s="435"/>
      <c r="J107" s="436">
        <f>J172</f>
        <v>0</v>
      </c>
      <c r="L107" s="432"/>
    </row>
    <row r="108" spans="2:12" s="388" customFormat="1" ht="21.75" customHeight="1" x14ac:dyDescent="0.2">
      <c r="B108" s="387"/>
      <c r="L108" s="387"/>
    </row>
    <row r="109" spans="2:12" s="388" customFormat="1" ht="6.95" customHeight="1" x14ac:dyDescent="0.2">
      <c r="B109" s="419"/>
      <c r="C109" s="420"/>
      <c r="D109" s="420"/>
      <c r="E109" s="420"/>
      <c r="F109" s="420"/>
      <c r="G109" s="420"/>
      <c r="H109" s="420"/>
      <c r="I109" s="420"/>
      <c r="J109" s="420"/>
      <c r="K109" s="420"/>
      <c r="L109" s="387"/>
    </row>
    <row r="113" spans="2:63" s="388" customFormat="1" ht="6.95" customHeight="1" x14ac:dyDescent="0.2">
      <c r="B113" s="421"/>
      <c r="C113" s="422"/>
      <c r="D113" s="422"/>
      <c r="E113" s="422"/>
      <c r="F113" s="422"/>
      <c r="G113" s="422"/>
      <c r="H113" s="422"/>
      <c r="I113" s="422"/>
      <c r="J113" s="422"/>
      <c r="K113" s="422"/>
      <c r="L113" s="387"/>
    </row>
    <row r="114" spans="2:63" s="388" customFormat="1" ht="24.95" customHeight="1" x14ac:dyDescent="0.2">
      <c r="B114" s="387"/>
      <c r="C114" s="382" t="s">
        <v>1201</v>
      </c>
      <c r="L114" s="387"/>
    </row>
    <row r="115" spans="2:63" s="388" customFormat="1" ht="6.95" customHeight="1" x14ac:dyDescent="0.2">
      <c r="B115" s="387"/>
      <c r="L115" s="387"/>
    </row>
    <row r="116" spans="2:63" s="388" customFormat="1" ht="12" customHeight="1" x14ac:dyDescent="0.2">
      <c r="B116" s="387"/>
      <c r="C116" s="384" t="s">
        <v>22</v>
      </c>
      <c r="L116" s="387"/>
    </row>
    <row r="117" spans="2:63" s="388" customFormat="1" ht="26.25" customHeight="1" x14ac:dyDescent="0.2">
      <c r="B117" s="387"/>
      <c r="E117" s="385" t="str">
        <f>E7</f>
        <v>STAVEBNÍ ÚPRAVY PRO ENERGETICKÉ ÚSPORY MŠ KLÁŠTERNÍ - ODLOUČENÉ PRACOVIŠTĚ HUSOVA</v>
      </c>
      <c r="F117" s="386"/>
      <c r="G117" s="386"/>
      <c r="H117" s="386"/>
      <c r="L117" s="387"/>
    </row>
    <row r="118" spans="2:63" s="388" customFormat="1" ht="12" customHeight="1" x14ac:dyDescent="0.2">
      <c r="B118" s="387"/>
      <c r="C118" s="384" t="s">
        <v>47</v>
      </c>
      <c r="L118" s="387"/>
    </row>
    <row r="119" spans="2:63" s="388" customFormat="1" ht="16.5" customHeight="1" x14ac:dyDescent="0.2">
      <c r="B119" s="387"/>
      <c r="E119" s="389" t="str">
        <f>E9</f>
        <v xml:space="preserve">D.1.4.2. - VYTÁPĚNÍ </v>
      </c>
      <c r="F119" s="390"/>
      <c r="G119" s="390"/>
      <c r="H119" s="390"/>
      <c r="L119" s="387"/>
    </row>
    <row r="120" spans="2:63" s="388" customFormat="1" ht="6.95" customHeight="1" x14ac:dyDescent="0.2">
      <c r="B120" s="387"/>
      <c r="L120" s="387"/>
    </row>
    <row r="121" spans="2:63" s="388" customFormat="1" ht="12" customHeight="1" x14ac:dyDescent="0.2">
      <c r="B121" s="387"/>
      <c r="C121" s="384" t="s">
        <v>1126</v>
      </c>
      <c r="F121" s="391" t="str">
        <f>F12</f>
        <v xml:space="preserve"> </v>
      </c>
      <c r="I121" s="384" t="s">
        <v>1128</v>
      </c>
      <c r="J121" s="392" t="str">
        <f>IF(J12="","",J12)</f>
        <v>5. 2. 2021</v>
      </c>
      <c r="L121" s="387"/>
    </row>
    <row r="122" spans="2:63" s="388" customFormat="1" ht="6.95" customHeight="1" x14ac:dyDescent="0.2">
      <c r="B122" s="387"/>
      <c r="L122" s="387"/>
    </row>
    <row r="123" spans="2:63" s="388" customFormat="1" ht="15.2" customHeight="1" x14ac:dyDescent="0.2">
      <c r="B123" s="387"/>
      <c r="C123" s="384" t="s">
        <v>1130</v>
      </c>
      <c r="F123" s="391" t="str">
        <f>E15</f>
        <v xml:space="preserve"> </v>
      </c>
      <c r="I123" s="384" t="s">
        <v>20</v>
      </c>
      <c r="J123" s="423" t="str">
        <f>E21</f>
        <v xml:space="preserve"> </v>
      </c>
      <c r="L123" s="387"/>
    </row>
    <row r="124" spans="2:63" s="388" customFormat="1" ht="15.2" customHeight="1" x14ac:dyDescent="0.2">
      <c r="B124" s="387"/>
      <c r="C124" s="384" t="s">
        <v>1132</v>
      </c>
      <c r="F124" s="391" t="str">
        <f>IF(E18="","",E18)</f>
        <v>Vyplň údaj</v>
      </c>
      <c r="I124" s="384" t="s">
        <v>1135</v>
      </c>
      <c r="J124" s="423" t="str">
        <f>E24</f>
        <v xml:space="preserve"> </v>
      </c>
      <c r="L124" s="387"/>
    </row>
    <row r="125" spans="2:63" s="388" customFormat="1" ht="10.35" customHeight="1" x14ac:dyDescent="0.2">
      <c r="B125" s="387"/>
      <c r="L125" s="387"/>
    </row>
    <row r="126" spans="2:63" s="444" customFormat="1" ht="29.25" customHeight="1" x14ac:dyDescent="0.2">
      <c r="B126" s="437"/>
      <c r="C126" s="438" t="s">
        <v>1202</v>
      </c>
      <c r="D126" s="439" t="s">
        <v>1158</v>
      </c>
      <c r="E126" s="439" t="s">
        <v>1154</v>
      </c>
      <c r="F126" s="439" t="s">
        <v>1155</v>
      </c>
      <c r="G126" s="439" t="s">
        <v>136</v>
      </c>
      <c r="H126" s="439" t="s">
        <v>137</v>
      </c>
      <c r="I126" s="439" t="s">
        <v>1203</v>
      </c>
      <c r="J126" s="439" t="s">
        <v>1187</v>
      </c>
      <c r="K126" s="440" t="s">
        <v>1204</v>
      </c>
      <c r="L126" s="437"/>
      <c r="M126" s="441" t="s">
        <v>1108</v>
      </c>
      <c r="N126" s="442" t="s">
        <v>141</v>
      </c>
      <c r="O126" s="442" t="s">
        <v>1205</v>
      </c>
      <c r="P126" s="442" t="s">
        <v>1206</v>
      </c>
      <c r="Q126" s="442" t="s">
        <v>1207</v>
      </c>
      <c r="R126" s="442" t="s">
        <v>1208</v>
      </c>
      <c r="S126" s="442" t="s">
        <v>1209</v>
      </c>
      <c r="T126" s="443" t="s">
        <v>1210</v>
      </c>
    </row>
    <row r="127" spans="2:63" s="388" customFormat="1" ht="22.9" customHeight="1" x14ac:dyDescent="0.25">
      <c r="B127" s="387"/>
      <c r="C127" s="445" t="s">
        <v>1211</v>
      </c>
      <c r="J127" s="446">
        <f>BK127</f>
        <v>0</v>
      </c>
      <c r="L127" s="387"/>
      <c r="M127" s="447"/>
      <c r="N127" s="399"/>
      <c r="O127" s="399"/>
      <c r="P127" s="448">
        <f>P128+P158+P164+P171</f>
        <v>0</v>
      </c>
      <c r="Q127" s="399"/>
      <c r="R127" s="448">
        <f>R128+R158+R164+R171</f>
        <v>0.41949000000000003</v>
      </c>
      <c r="S127" s="399"/>
      <c r="T127" s="449">
        <f>T128+T158+T164+T171</f>
        <v>0</v>
      </c>
      <c r="AT127" s="378" t="s">
        <v>1172</v>
      </c>
      <c r="AU127" s="378" t="s">
        <v>1189</v>
      </c>
      <c r="BK127" s="450">
        <f>BK128+BK158+BK164+BK171</f>
        <v>0</v>
      </c>
    </row>
    <row r="128" spans="2:63" s="452" customFormat="1" ht="25.9" customHeight="1" x14ac:dyDescent="0.2">
      <c r="B128" s="451"/>
      <c r="D128" s="453" t="s">
        <v>1172</v>
      </c>
      <c r="E128" s="454" t="s">
        <v>25</v>
      </c>
      <c r="F128" s="454" t="s">
        <v>1212</v>
      </c>
      <c r="J128" s="455">
        <f>BK128</f>
        <v>0</v>
      </c>
      <c r="L128" s="451"/>
      <c r="M128" s="456"/>
      <c r="P128" s="457">
        <f>P129+P135+P137+P143+P151</f>
        <v>0</v>
      </c>
      <c r="R128" s="457">
        <f>R129+R135+R137+R143+R151</f>
        <v>0.39789000000000002</v>
      </c>
      <c r="T128" s="458">
        <f>T129+T135+T137+T143+T151</f>
        <v>0</v>
      </c>
      <c r="AR128" s="453" t="s">
        <v>1181</v>
      </c>
      <c r="AT128" s="459" t="s">
        <v>1172</v>
      </c>
      <c r="AU128" s="459" t="s">
        <v>1173</v>
      </c>
      <c r="AY128" s="453" t="s">
        <v>1213</v>
      </c>
      <c r="BK128" s="460">
        <f>BK129+BK135+BK137+BK143+BK151</f>
        <v>0</v>
      </c>
    </row>
    <row r="129" spans="2:65" s="452" customFormat="1" ht="22.9" customHeight="1" x14ac:dyDescent="0.2">
      <c r="B129" s="451"/>
      <c r="D129" s="453" t="s">
        <v>1172</v>
      </c>
      <c r="E129" s="461" t="s">
        <v>95</v>
      </c>
      <c r="F129" s="461" t="s">
        <v>96</v>
      </c>
      <c r="J129" s="462">
        <f>BK129</f>
        <v>0</v>
      </c>
      <c r="L129" s="451"/>
      <c r="M129" s="456"/>
      <c r="P129" s="457">
        <f>SUM(P130:P134)</f>
        <v>0</v>
      </c>
      <c r="R129" s="457">
        <f>SUM(R130:R134)</f>
        <v>0.02</v>
      </c>
      <c r="T129" s="458">
        <f>SUM(T130:T134)</f>
        <v>0</v>
      </c>
      <c r="AR129" s="453" t="s">
        <v>1181</v>
      </c>
      <c r="AT129" s="459" t="s">
        <v>1172</v>
      </c>
      <c r="AU129" s="459" t="s">
        <v>71</v>
      </c>
      <c r="AY129" s="453" t="s">
        <v>1213</v>
      </c>
      <c r="BK129" s="460">
        <f>SUM(BK130:BK134)</f>
        <v>0</v>
      </c>
    </row>
    <row r="130" spans="2:65" s="388" customFormat="1" ht="66.75" customHeight="1" x14ac:dyDescent="0.2">
      <c r="B130" s="387"/>
      <c r="C130" s="463" t="s">
        <v>71</v>
      </c>
      <c r="D130" s="463" t="s">
        <v>1214</v>
      </c>
      <c r="E130" s="464" t="s">
        <v>1215</v>
      </c>
      <c r="F130" s="465" t="s">
        <v>1216</v>
      </c>
      <c r="G130" s="466" t="s">
        <v>281</v>
      </c>
      <c r="H130" s="467">
        <v>150</v>
      </c>
      <c r="I130" s="468"/>
      <c r="J130" s="469">
        <f>ROUND(I130*H130,2)</f>
        <v>0</v>
      </c>
      <c r="K130" s="465" t="s">
        <v>1217</v>
      </c>
      <c r="L130" s="387"/>
      <c r="M130" s="470" t="s">
        <v>1108</v>
      </c>
      <c r="N130" s="471" t="s">
        <v>1141</v>
      </c>
      <c r="P130" s="472">
        <f>O130*H130</f>
        <v>0</v>
      </c>
      <c r="Q130" s="472">
        <v>6.0000000000000002E-5</v>
      </c>
      <c r="R130" s="472">
        <f>Q130*H130</f>
        <v>9.0000000000000011E-3</v>
      </c>
      <c r="S130" s="472">
        <v>0</v>
      </c>
      <c r="T130" s="473">
        <f>S130*H130</f>
        <v>0</v>
      </c>
      <c r="AR130" s="474" t="s">
        <v>1218</v>
      </c>
      <c r="AT130" s="474" t="s">
        <v>1214</v>
      </c>
      <c r="AU130" s="474" t="s">
        <v>1181</v>
      </c>
      <c r="AY130" s="378" t="s">
        <v>1213</v>
      </c>
      <c r="BE130" s="475">
        <f>IF(N130="základní",J130,0)</f>
        <v>0</v>
      </c>
      <c r="BF130" s="475">
        <f>IF(N130="snížená",J130,0)</f>
        <v>0</v>
      </c>
      <c r="BG130" s="475">
        <f>IF(N130="zákl. přenesená",J130,0)</f>
        <v>0</v>
      </c>
      <c r="BH130" s="475">
        <f>IF(N130="sníž. přenesená",J130,0)</f>
        <v>0</v>
      </c>
      <c r="BI130" s="475">
        <f>IF(N130="nulová",J130,0)</f>
        <v>0</v>
      </c>
      <c r="BJ130" s="378" t="s">
        <v>71</v>
      </c>
      <c r="BK130" s="475">
        <f>ROUND(I130*H130,2)</f>
        <v>0</v>
      </c>
      <c r="BL130" s="378" t="s">
        <v>1218</v>
      </c>
      <c r="BM130" s="474" t="s">
        <v>1219</v>
      </c>
    </row>
    <row r="131" spans="2:65" s="388" customFormat="1" ht="24" x14ac:dyDescent="0.2">
      <c r="B131" s="387"/>
      <c r="C131" s="476" t="s">
        <v>1181</v>
      </c>
      <c r="D131" s="476" t="s">
        <v>1220</v>
      </c>
      <c r="E131" s="477" t="s">
        <v>1221</v>
      </c>
      <c r="F131" s="478" t="s">
        <v>1222</v>
      </c>
      <c r="G131" s="479" t="s">
        <v>281</v>
      </c>
      <c r="H131" s="480">
        <v>70</v>
      </c>
      <c r="I131" s="481"/>
      <c r="J131" s="482">
        <f>ROUND(I131*H131,2)</f>
        <v>0</v>
      </c>
      <c r="K131" s="478" t="s">
        <v>1217</v>
      </c>
      <c r="L131" s="483"/>
      <c r="M131" s="484" t="s">
        <v>1108</v>
      </c>
      <c r="N131" s="485" t="s">
        <v>1141</v>
      </c>
      <c r="P131" s="472">
        <f>O131*H131</f>
        <v>0</v>
      </c>
      <c r="Q131" s="472">
        <v>6.9999999999999994E-5</v>
      </c>
      <c r="R131" s="472">
        <f>Q131*H131</f>
        <v>4.8999999999999998E-3</v>
      </c>
      <c r="S131" s="472">
        <v>0</v>
      </c>
      <c r="T131" s="473">
        <f>S131*H131</f>
        <v>0</v>
      </c>
      <c r="AR131" s="474" t="s">
        <v>1223</v>
      </c>
      <c r="AT131" s="474" t="s">
        <v>1220</v>
      </c>
      <c r="AU131" s="474" t="s">
        <v>1181</v>
      </c>
      <c r="AY131" s="378" t="s">
        <v>1213</v>
      </c>
      <c r="BE131" s="475">
        <f>IF(N131="základní",J131,0)</f>
        <v>0</v>
      </c>
      <c r="BF131" s="475">
        <f>IF(N131="snížená",J131,0)</f>
        <v>0</v>
      </c>
      <c r="BG131" s="475">
        <f>IF(N131="zákl. přenesená",J131,0)</f>
        <v>0</v>
      </c>
      <c r="BH131" s="475">
        <f>IF(N131="sníž. přenesená",J131,0)</f>
        <v>0</v>
      </c>
      <c r="BI131" s="475">
        <f>IF(N131="nulová",J131,0)</f>
        <v>0</v>
      </c>
      <c r="BJ131" s="378" t="s">
        <v>71</v>
      </c>
      <c r="BK131" s="475">
        <f>ROUND(I131*H131,2)</f>
        <v>0</v>
      </c>
      <c r="BL131" s="378" t="s">
        <v>1218</v>
      </c>
      <c r="BM131" s="474" t="s">
        <v>1224</v>
      </c>
    </row>
    <row r="132" spans="2:65" s="388" customFormat="1" ht="24" x14ac:dyDescent="0.2">
      <c r="B132" s="387"/>
      <c r="C132" s="476" t="s">
        <v>73</v>
      </c>
      <c r="D132" s="476" t="s">
        <v>1220</v>
      </c>
      <c r="E132" s="477" t="s">
        <v>1225</v>
      </c>
      <c r="F132" s="478" t="s">
        <v>1226</v>
      </c>
      <c r="G132" s="479" t="s">
        <v>281</v>
      </c>
      <c r="H132" s="480">
        <v>30</v>
      </c>
      <c r="I132" s="481"/>
      <c r="J132" s="482">
        <f>ROUND(I132*H132,2)</f>
        <v>0</v>
      </c>
      <c r="K132" s="478" t="s">
        <v>1217</v>
      </c>
      <c r="L132" s="483"/>
      <c r="M132" s="484" t="s">
        <v>1108</v>
      </c>
      <c r="N132" s="485" t="s">
        <v>1141</v>
      </c>
      <c r="P132" s="472">
        <f>O132*H132</f>
        <v>0</v>
      </c>
      <c r="Q132" s="472">
        <v>6.9999999999999994E-5</v>
      </c>
      <c r="R132" s="472">
        <f>Q132*H132</f>
        <v>2.0999999999999999E-3</v>
      </c>
      <c r="S132" s="472">
        <v>0</v>
      </c>
      <c r="T132" s="473">
        <f>S132*H132</f>
        <v>0</v>
      </c>
      <c r="AR132" s="474" t="s">
        <v>1223</v>
      </c>
      <c r="AT132" s="474" t="s">
        <v>1220</v>
      </c>
      <c r="AU132" s="474" t="s">
        <v>1181</v>
      </c>
      <c r="AY132" s="378" t="s">
        <v>1213</v>
      </c>
      <c r="BE132" s="475">
        <f>IF(N132="základní",J132,0)</f>
        <v>0</v>
      </c>
      <c r="BF132" s="475">
        <f>IF(N132="snížená",J132,0)</f>
        <v>0</v>
      </c>
      <c r="BG132" s="475">
        <f>IF(N132="zákl. přenesená",J132,0)</f>
        <v>0</v>
      </c>
      <c r="BH132" s="475">
        <f>IF(N132="sníž. přenesená",J132,0)</f>
        <v>0</v>
      </c>
      <c r="BI132" s="475">
        <f>IF(N132="nulová",J132,0)</f>
        <v>0</v>
      </c>
      <c r="BJ132" s="378" t="s">
        <v>71</v>
      </c>
      <c r="BK132" s="475">
        <f>ROUND(I132*H132,2)</f>
        <v>0</v>
      </c>
      <c r="BL132" s="378" t="s">
        <v>1218</v>
      </c>
      <c r="BM132" s="474" t="s">
        <v>1227</v>
      </c>
    </row>
    <row r="133" spans="2:65" s="388" customFormat="1" ht="24" x14ac:dyDescent="0.2">
      <c r="B133" s="387"/>
      <c r="C133" s="476" t="s">
        <v>75</v>
      </c>
      <c r="D133" s="476" t="s">
        <v>1220</v>
      </c>
      <c r="E133" s="477" t="s">
        <v>1228</v>
      </c>
      <c r="F133" s="478" t="s">
        <v>1229</v>
      </c>
      <c r="G133" s="479" t="s">
        <v>281</v>
      </c>
      <c r="H133" s="480">
        <v>50</v>
      </c>
      <c r="I133" s="481"/>
      <c r="J133" s="482">
        <f>ROUND(I133*H133,2)</f>
        <v>0</v>
      </c>
      <c r="K133" s="478" t="s">
        <v>1217</v>
      </c>
      <c r="L133" s="483"/>
      <c r="M133" s="484" t="s">
        <v>1108</v>
      </c>
      <c r="N133" s="485" t="s">
        <v>1141</v>
      </c>
      <c r="P133" s="472">
        <f>O133*H133</f>
        <v>0</v>
      </c>
      <c r="Q133" s="472">
        <v>8.0000000000000007E-5</v>
      </c>
      <c r="R133" s="472">
        <f>Q133*H133</f>
        <v>4.0000000000000001E-3</v>
      </c>
      <c r="S133" s="472">
        <v>0</v>
      </c>
      <c r="T133" s="473">
        <f>S133*H133</f>
        <v>0</v>
      </c>
      <c r="AR133" s="474" t="s">
        <v>1223</v>
      </c>
      <c r="AT133" s="474" t="s">
        <v>1220</v>
      </c>
      <c r="AU133" s="474" t="s">
        <v>1181</v>
      </c>
      <c r="AY133" s="378" t="s">
        <v>1213</v>
      </c>
      <c r="BE133" s="475">
        <f>IF(N133="základní",J133,0)</f>
        <v>0</v>
      </c>
      <c r="BF133" s="475">
        <f>IF(N133="snížená",J133,0)</f>
        <v>0</v>
      </c>
      <c r="BG133" s="475">
        <f>IF(N133="zákl. přenesená",J133,0)</f>
        <v>0</v>
      </c>
      <c r="BH133" s="475">
        <f>IF(N133="sníž. přenesená",J133,0)</f>
        <v>0</v>
      </c>
      <c r="BI133" s="475">
        <f>IF(N133="nulová",J133,0)</f>
        <v>0</v>
      </c>
      <c r="BJ133" s="378" t="s">
        <v>71</v>
      </c>
      <c r="BK133" s="475">
        <f>ROUND(I133*H133,2)</f>
        <v>0</v>
      </c>
      <c r="BL133" s="378" t="s">
        <v>1218</v>
      </c>
      <c r="BM133" s="474" t="s">
        <v>1230</v>
      </c>
    </row>
    <row r="134" spans="2:65" s="388" customFormat="1" ht="44.25" customHeight="1" x14ac:dyDescent="0.2">
      <c r="B134" s="387"/>
      <c r="C134" s="463" t="s">
        <v>1231</v>
      </c>
      <c r="D134" s="463" t="s">
        <v>1214</v>
      </c>
      <c r="E134" s="464" t="s">
        <v>1232</v>
      </c>
      <c r="F134" s="465" t="s">
        <v>1233</v>
      </c>
      <c r="G134" s="466" t="s">
        <v>0</v>
      </c>
      <c r="H134" s="486"/>
      <c r="I134" s="468"/>
      <c r="J134" s="469">
        <f>ROUND(I134*H134,2)</f>
        <v>0</v>
      </c>
      <c r="K134" s="465" t="s">
        <v>1217</v>
      </c>
      <c r="L134" s="387"/>
      <c r="M134" s="470" t="s">
        <v>1108</v>
      </c>
      <c r="N134" s="471" t="s">
        <v>1141</v>
      </c>
      <c r="P134" s="472">
        <f>O134*H134</f>
        <v>0</v>
      </c>
      <c r="Q134" s="472">
        <v>0</v>
      </c>
      <c r="R134" s="472">
        <f>Q134*H134</f>
        <v>0</v>
      </c>
      <c r="S134" s="472">
        <v>0</v>
      </c>
      <c r="T134" s="473">
        <f>S134*H134</f>
        <v>0</v>
      </c>
      <c r="AR134" s="474" t="s">
        <v>1218</v>
      </c>
      <c r="AT134" s="474" t="s">
        <v>1214</v>
      </c>
      <c r="AU134" s="474" t="s">
        <v>1181</v>
      </c>
      <c r="AY134" s="378" t="s">
        <v>1213</v>
      </c>
      <c r="BE134" s="475">
        <f>IF(N134="základní",J134,0)</f>
        <v>0</v>
      </c>
      <c r="BF134" s="475">
        <f>IF(N134="snížená",J134,0)</f>
        <v>0</v>
      </c>
      <c r="BG134" s="475">
        <f>IF(N134="zákl. přenesená",J134,0)</f>
        <v>0</v>
      </c>
      <c r="BH134" s="475">
        <f>IF(N134="sníž. přenesená",J134,0)</f>
        <v>0</v>
      </c>
      <c r="BI134" s="475">
        <f>IF(N134="nulová",J134,0)</f>
        <v>0</v>
      </c>
      <c r="BJ134" s="378" t="s">
        <v>71</v>
      </c>
      <c r="BK134" s="475">
        <f>ROUND(I134*H134,2)</f>
        <v>0</v>
      </c>
      <c r="BL134" s="378" t="s">
        <v>1218</v>
      </c>
      <c r="BM134" s="474" t="s">
        <v>1234</v>
      </c>
    </row>
    <row r="135" spans="2:65" s="452" customFormat="1" ht="22.9" customHeight="1" x14ac:dyDescent="0.2">
      <c r="B135" s="451"/>
      <c r="D135" s="453" t="s">
        <v>1172</v>
      </c>
      <c r="E135" s="461" t="s">
        <v>1235</v>
      </c>
      <c r="F135" s="461" t="s">
        <v>1236</v>
      </c>
      <c r="J135" s="462">
        <f>BK135</f>
        <v>0</v>
      </c>
      <c r="L135" s="451"/>
      <c r="M135" s="456"/>
      <c r="P135" s="457">
        <f>P136</f>
        <v>0</v>
      </c>
      <c r="R135" s="457">
        <f>R136</f>
        <v>1.16E-3</v>
      </c>
      <c r="T135" s="458">
        <f>T136</f>
        <v>0</v>
      </c>
      <c r="AR135" s="453" t="s">
        <v>1181</v>
      </c>
      <c r="AT135" s="459" t="s">
        <v>1172</v>
      </c>
      <c r="AU135" s="459" t="s">
        <v>71</v>
      </c>
      <c r="AY135" s="453" t="s">
        <v>1213</v>
      </c>
      <c r="BK135" s="460">
        <f>BK136</f>
        <v>0</v>
      </c>
    </row>
    <row r="136" spans="2:65" s="388" customFormat="1" ht="36" x14ac:dyDescent="0.2">
      <c r="B136" s="387"/>
      <c r="C136" s="463" t="s">
        <v>1237</v>
      </c>
      <c r="D136" s="463" t="s">
        <v>1214</v>
      </c>
      <c r="E136" s="464" t="s">
        <v>1238</v>
      </c>
      <c r="F136" s="465" t="s">
        <v>1239</v>
      </c>
      <c r="G136" s="466" t="s">
        <v>934</v>
      </c>
      <c r="H136" s="467">
        <v>2</v>
      </c>
      <c r="I136" s="468"/>
      <c r="J136" s="469">
        <f>ROUND(I136*H136,2)</f>
        <v>0</v>
      </c>
      <c r="K136" s="465" t="s">
        <v>1217</v>
      </c>
      <c r="L136" s="387"/>
      <c r="M136" s="470" t="s">
        <v>1108</v>
      </c>
      <c r="N136" s="471" t="s">
        <v>1141</v>
      </c>
      <c r="P136" s="472">
        <f>O136*H136</f>
        <v>0</v>
      </c>
      <c r="Q136" s="472">
        <v>5.8E-4</v>
      </c>
      <c r="R136" s="472">
        <f>Q136*H136</f>
        <v>1.16E-3</v>
      </c>
      <c r="S136" s="472">
        <v>0</v>
      </c>
      <c r="T136" s="473">
        <f>S136*H136</f>
        <v>0</v>
      </c>
      <c r="AR136" s="474" t="s">
        <v>1218</v>
      </c>
      <c r="AT136" s="474" t="s">
        <v>1214</v>
      </c>
      <c r="AU136" s="474" t="s">
        <v>1181</v>
      </c>
      <c r="AY136" s="378" t="s">
        <v>1213</v>
      </c>
      <c r="BE136" s="475">
        <f>IF(N136="základní",J136,0)</f>
        <v>0</v>
      </c>
      <c r="BF136" s="475">
        <f>IF(N136="snížená",J136,0)</f>
        <v>0</v>
      </c>
      <c r="BG136" s="475">
        <f>IF(N136="zákl. přenesená",J136,0)</f>
        <v>0</v>
      </c>
      <c r="BH136" s="475">
        <f>IF(N136="sníž. přenesená",J136,0)</f>
        <v>0</v>
      </c>
      <c r="BI136" s="475">
        <f>IF(N136="nulová",J136,0)</f>
        <v>0</v>
      </c>
      <c r="BJ136" s="378" t="s">
        <v>71</v>
      </c>
      <c r="BK136" s="475">
        <f>ROUND(I136*H136,2)</f>
        <v>0</v>
      </c>
      <c r="BL136" s="378" t="s">
        <v>1218</v>
      </c>
      <c r="BM136" s="474" t="s">
        <v>1240</v>
      </c>
    </row>
    <row r="137" spans="2:65" s="452" customFormat="1" ht="22.9" customHeight="1" x14ac:dyDescent="0.2">
      <c r="B137" s="451"/>
      <c r="D137" s="453" t="s">
        <v>1172</v>
      </c>
      <c r="E137" s="461" t="s">
        <v>1241</v>
      </c>
      <c r="F137" s="461" t="s">
        <v>1242</v>
      </c>
      <c r="J137" s="462">
        <f>BK137</f>
        <v>0</v>
      </c>
      <c r="L137" s="451"/>
      <c r="M137" s="456"/>
      <c r="P137" s="457">
        <f>SUM(P138:P142)</f>
        <v>0</v>
      </c>
      <c r="R137" s="457">
        <f>SUM(R138:R142)</f>
        <v>8.4199999999999997E-2</v>
      </c>
      <c r="T137" s="458">
        <f>SUM(T138:T142)</f>
        <v>0</v>
      </c>
      <c r="AR137" s="453" t="s">
        <v>1181</v>
      </c>
      <c r="AT137" s="459" t="s">
        <v>1172</v>
      </c>
      <c r="AU137" s="459" t="s">
        <v>71</v>
      </c>
      <c r="AY137" s="453" t="s">
        <v>1213</v>
      </c>
      <c r="BK137" s="460">
        <f>SUM(BK138:BK142)</f>
        <v>0</v>
      </c>
    </row>
    <row r="138" spans="2:65" s="388" customFormat="1" ht="24" x14ac:dyDescent="0.2">
      <c r="B138" s="387"/>
      <c r="C138" s="463" t="s">
        <v>1243</v>
      </c>
      <c r="D138" s="463" t="s">
        <v>1214</v>
      </c>
      <c r="E138" s="464" t="s">
        <v>1244</v>
      </c>
      <c r="F138" s="465" t="s">
        <v>1245</v>
      </c>
      <c r="G138" s="466" t="s">
        <v>281</v>
      </c>
      <c r="H138" s="467">
        <v>70</v>
      </c>
      <c r="I138" s="468"/>
      <c r="J138" s="469">
        <f>ROUND(I138*H138,2)</f>
        <v>0</v>
      </c>
      <c r="K138" s="465" t="s">
        <v>1217</v>
      </c>
      <c r="L138" s="387"/>
      <c r="M138" s="470" t="s">
        <v>1108</v>
      </c>
      <c r="N138" s="471" t="s">
        <v>1141</v>
      </c>
      <c r="P138" s="472">
        <f>O138*H138</f>
        <v>0</v>
      </c>
      <c r="Q138" s="472">
        <v>4.6000000000000001E-4</v>
      </c>
      <c r="R138" s="472">
        <f>Q138*H138</f>
        <v>3.2199999999999999E-2</v>
      </c>
      <c r="S138" s="472">
        <v>0</v>
      </c>
      <c r="T138" s="473">
        <f>S138*H138</f>
        <v>0</v>
      </c>
      <c r="AR138" s="474" t="s">
        <v>1218</v>
      </c>
      <c r="AT138" s="474" t="s">
        <v>1214</v>
      </c>
      <c r="AU138" s="474" t="s">
        <v>1181</v>
      </c>
      <c r="AY138" s="378" t="s">
        <v>1213</v>
      </c>
      <c r="BE138" s="475">
        <f>IF(N138="základní",J138,0)</f>
        <v>0</v>
      </c>
      <c r="BF138" s="475">
        <f>IF(N138="snížená",J138,0)</f>
        <v>0</v>
      </c>
      <c r="BG138" s="475">
        <f>IF(N138="zákl. přenesená",J138,0)</f>
        <v>0</v>
      </c>
      <c r="BH138" s="475">
        <f>IF(N138="sníž. přenesená",J138,0)</f>
        <v>0</v>
      </c>
      <c r="BI138" s="475">
        <f>IF(N138="nulová",J138,0)</f>
        <v>0</v>
      </c>
      <c r="BJ138" s="378" t="s">
        <v>71</v>
      </c>
      <c r="BK138" s="475">
        <f>ROUND(I138*H138,2)</f>
        <v>0</v>
      </c>
      <c r="BL138" s="378" t="s">
        <v>1218</v>
      </c>
      <c r="BM138" s="474" t="s">
        <v>1246</v>
      </c>
    </row>
    <row r="139" spans="2:65" s="388" customFormat="1" ht="24" x14ac:dyDescent="0.2">
      <c r="B139" s="387"/>
      <c r="C139" s="463" t="s">
        <v>1247</v>
      </c>
      <c r="D139" s="463" t="s">
        <v>1214</v>
      </c>
      <c r="E139" s="464" t="s">
        <v>1248</v>
      </c>
      <c r="F139" s="465" t="s">
        <v>1249</v>
      </c>
      <c r="G139" s="466" t="s">
        <v>281</v>
      </c>
      <c r="H139" s="467">
        <v>30</v>
      </c>
      <c r="I139" s="468"/>
      <c r="J139" s="469">
        <f>ROUND(I139*H139,2)</f>
        <v>0</v>
      </c>
      <c r="K139" s="465" t="s">
        <v>1217</v>
      </c>
      <c r="L139" s="387"/>
      <c r="M139" s="470" t="s">
        <v>1108</v>
      </c>
      <c r="N139" s="471" t="s">
        <v>1141</v>
      </c>
      <c r="P139" s="472">
        <f>O139*H139</f>
        <v>0</v>
      </c>
      <c r="Q139" s="472">
        <v>5.5000000000000003E-4</v>
      </c>
      <c r="R139" s="472">
        <f>Q139*H139</f>
        <v>1.6500000000000001E-2</v>
      </c>
      <c r="S139" s="472">
        <v>0</v>
      </c>
      <c r="T139" s="473">
        <f>S139*H139</f>
        <v>0</v>
      </c>
      <c r="AR139" s="474" t="s">
        <v>1218</v>
      </c>
      <c r="AT139" s="474" t="s">
        <v>1214</v>
      </c>
      <c r="AU139" s="474" t="s">
        <v>1181</v>
      </c>
      <c r="AY139" s="378" t="s">
        <v>1213</v>
      </c>
      <c r="BE139" s="475">
        <f>IF(N139="základní",J139,0)</f>
        <v>0</v>
      </c>
      <c r="BF139" s="475">
        <f>IF(N139="snížená",J139,0)</f>
        <v>0</v>
      </c>
      <c r="BG139" s="475">
        <f>IF(N139="zákl. přenesená",J139,0)</f>
        <v>0</v>
      </c>
      <c r="BH139" s="475">
        <f>IF(N139="sníž. přenesená",J139,0)</f>
        <v>0</v>
      </c>
      <c r="BI139" s="475">
        <f>IF(N139="nulová",J139,0)</f>
        <v>0</v>
      </c>
      <c r="BJ139" s="378" t="s">
        <v>71</v>
      </c>
      <c r="BK139" s="475">
        <f>ROUND(I139*H139,2)</f>
        <v>0</v>
      </c>
      <c r="BL139" s="378" t="s">
        <v>1218</v>
      </c>
      <c r="BM139" s="474" t="s">
        <v>1250</v>
      </c>
    </row>
    <row r="140" spans="2:65" s="388" customFormat="1" ht="24" x14ac:dyDescent="0.2">
      <c r="B140" s="387"/>
      <c r="C140" s="463" t="s">
        <v>1251</v>
      </c>
      <c r="D140" s="463" t="s">
        <v>1214</v>
      </c>
      <c r="E140" s="464" t="s">
        <v>1252</v>
      </c>
      <c r="F140" s="465" t="s">
        <v>1253</v>
      </c>
      <c r="G140" s="466" t="s">
        <v>281</v>
      </c>
      <c r="H140" s="467">
        <v>50</v>
      </c>
      <c r="I140" s="468"/>
      <c r="J140" s="469">
        <f>ROUND(I140*H140,2)</f>
        <v>0</v>
      </c>
      <c r="K140" s="465" t="s">
        <v>1217</v>
      </c>
      <c r="L140" s="387"/>
      <c r="M140" s="470" t="s">
        <v>1108</v>
      </c>
      <c r="N140" s="471" t="s">
        <v>1141</v>
      </c>
      <c r="P140" s="472">
        <f>O140*H140</f>
        <v>0</v>
      </c>
      <c r="Q140" s="472">
        <v>7.1000000000000002E-4</v>
      </c>
      <c r="R140" s="472">
        <f>Q140*H140</f>
        <v>3.5500000000000004E-2</v>
      </c>
      <c r="S140" s="472">
        <v>0</v>
      </c>
      <c r="T140" s="473">
        <f>S140*H140</f>
        <v>0</v>
      </c>
      <c r="AR140" s="474" t="s">
        <v>1218</v>
      </c>
      <c r="AT140" s="474" t="s">
        <v>1214</v>
      </c>
      <c r="AU140" s="474" t="s">
        <v>1181</v>
      </c>
      <c r="AY140" s="378" t="s">
        <v>1213</v>
      </c>
      <c r="BE140" s="475">
        <f>IF(N140="základní",J140,0)</f>
        <v>0</v>
      </c>
      <c r="BF140" s="475">
        <f>IF(N140="snížená",J140,0)</f>
        <v>0</v>
      </c>
      <c r="BG140" s="475">
        <f>IF(N140="zákl. přenesená",J140,0)</f>
        <v>0</v>
      </c>
      <c r="BH140" s="475">
        <f>IF(N140="sníž. přenesená",J140,0)</f>
        <v>0</v>
      </c>
      <c r="BI140" s="475">
        <f>IF(N140="nulová",J140,0)</f>
        <v>0</v>
      </c>
      <c r="BJ140" s="378" t="s">
        <v>71</v>
      </c>
      <c r="BK140" s="475">
        <f>ROUND(I140*H140,2)</f>
        <v>0</v>
      </c>
      <c r="BL140" s="378" t="s">
        <v>1218</v>
      </c>
      <c r="BM140" s="474" t="s">
        <v>1254</v>
      </c>
    </row>
    <row r="141" spans="2:65" s="388" customFormat="1" ht="24" x14ac:dyDescent="0.2">
      <c r="B141" s="387"/>
      <c r="C141" s="463" t="s">
        <v>1255</v>
      </c>
      <c r="D141" s="463" t="s">
        <v>1214</v>
      </c>
      <c r="E141" s="464" t="s">
        <v>1256</v>
      </c>
      <c r="F141" s="465" t="s">
        <v>1257</v>
      </c>
      <c r="G141" s="466" t="s">
        <v>281</v>
      </c>
      <c r="H141" s="467">
        <v>150</v>
      </c>
      <c r="I141" s="468"/>
      <c r="J141" s="469">
        <f>ROUND(I141*H141,2)</f>
        <v>0</v>
      </c>
      <c r="K141" s="465" t="s">
        <v>1217</v>
      </c>
      <c r="L141" s="387"/>
      <c r="M141" s="470" t="s">
        <v>1108</v>
      </c>
      <c r="N141" s="471" t="s">
        <v>1141</v>
      </c>
      <c r="P141" s="472">
        <f>O141*H141</f>
        <v>0</v>
      </c>
      <c r="Q141" s="472">
        <v>0</v>
      </c>
      <c r="R141" s="472">
        <f>Q141*H141</f>
        <v>0</v>
      </c>
      <c r="S141" s="472">
        <v>0</v>
      </c>
      <c r="T141" s="473">
        <f>S141*H141</f>
        <v>0</v>
      </c>
      <c r="AR141" s="474" t="s">
        <v>1218</v>
      </c>
      <c r="AT141" s="474" t="s">
        <v>1214</v>
      </c>
      <c r="AU141" s="474" t="s">
        <v>1181</v>
      </c>
      <c r="AY141" s="378" t="s">
        <v>1213</v>
      </c>
      <c r="BE141" s="475">
        <f>IF(N141="základní",J141,0)</f>
        <v>0</v>
      </c>
      <c r="BF141" s="475">
        <f>IF(N141="snížená",J141,0)</f>
        <v>0</v>
      </c>
      <c r="BG141" s="475">
        <f>IF(N141="zákl. přenesená",J141,0)</f>
        <v>0</v>
      </c>
      <c r="BH141" s="475">
        <f>IF(N141="sníž. přenesená",J141,0)</f>
        <v>0</v>
      </c>
      <c r="BI141" s="475">
        <f>IF(N141="nulová",J141,0)</f>
        <v>0</v>
      </c>
      <c r="BJ141" s="378" t="s">
        <v>71</v>
      </c>
      <c r="BK141" s="475">
        <f>ROUND(I141*H141,2)</f>
        <v>0</v>
      </c>
      <c r="BL141" s="378" t="s">
        <v>1218</v>
      </c>
      <c r="BM141" s="474" t="s">
        <v>1258</v>
      </c>
    </row>
    <row r="142" spans="2:65" s="388" customFormat="1" ht="36" x14ac:dyDescent="0.2">
      <c r="B142" s="387"/>
      <c r="C142" s="463" t="s">
        <v>1259</v>
      </c>
      <c r="D142" s="463" t="s">
        <v>1214</v>
      </c>
      <c r="E142" s="464" t="s">
        <v>1260</v>
      </c>
      <c r="F142" s="465" t="s">
        <v>1261</v>
      </c>
      <c r="G142" s="466" t="s">
        <v>0</v>
      </c>
      <c r="H142" s="486"/>
      <c r="I142" s="468"/>
      <c r="J142" s="469">
        <f>ROUND(I142*H142,2)</f>
        <v>0</v>
      </c>
      <c r="K142" s="465" t="s">
        <v>1217</v>
      </c>
      <c r="L142" s="387"/>
      <c r="M142" s="470" t="s">
        <v>1108</v>
      </c>
      <c r="N142" s="471" t="s">
        <v>1141</v>
      </c>
      <c r="P142" s="472">
        <f>O142*H142</f>
        <v>0</v>
      </c>
      <c r="Q142" s="472">
        <v>0</v>
      </c>
      <c r="R142" s="472">
        <f>Q142*H142</f>
        <v>0</v>
      </c>
      <c r="S142" s="472">
        <v>0</v>
      </c>
      <c r="T142" s="473">
        <f>S142*H142</f>
        <v>0</v>
      </c>
      <c r="AR142" s="474" t="s">
        <v>1218</v>
      </c>
      <c r="AT142" s="474" t="s">
        <v>1214</v>
      </c>
      <c r="AU142" s="474" t="s">
        <v>1181</v>
      </c>
      <c r="AY142" s="378" t="s">
        <v>1213</v>
      </c>
      <c r="BE142" s="475">
        <f>IF(N142="základní",J142,0)</f>
        <v>0</v>
      </c>
      <c r="BF142" s="475">
        <f>IF(N142="snížená",J142,0)</f>
        <v>0</v>
      </c>
      <c r="BG142" s="475">
        <f>IF(N142="zákl. přenesená",J142,0)</f>
        <v>0</v>
      </c>
      <c r="BH142" s="475">
        <f>IF(N142="sníž. přenesená",J142,0)</f>
        <v>0</v>
      </c>
      <c r="BI142" s="475">
        <f>IF(N142="nulová",J142,0)</f>
        <v>0</v>
      </c>
      <c r="BJ142" s="378" t="s">
        <v>71</v>
      </c>
      <c r="BK142" s="475">
        <f>ROUND(I142*H142,2)</f>
        <v>0</v>
      </c>
      <c r="BL142" s="378" t="s">
        <v>1218</v>
      </c>
      <c r="BM142" s="474" t="s">
        <v>1262</v>
      </c>
    </row>
    <row r="143" spans="2:65" s="452" customFormat="1" ht="22.9" customHeight="1" x14ac:dyDescent="0.2">
      <c r="B143" s="451"/>
      <c r="D143" s="453" t="s">
        <v>1172</v>
      </c>
      <c r="E143" s="461" t="s">
        <v>1263</v>
      </c>
      <c r="F143" s="461" t="s">
        <v>1264</v>
      </c>
      <c r="J143" s="462">
        <f>BK143</f>
        <v>0</v>
      </c>
      <c r="L143" s="451"/>
      <c r="M143" s="456"/>
      <c r="P143" s="457">
        <f>SUM(P144:P150)</f>
        <v>0</v>
      </c>
      <c r="R143" s="457">
        <f>SUM(R144:R150)</f>
        <v>6.4800000000000005E-3</v>
      </c>
      <c r="T143" s="458">
        <f>SUM(T144:T150)</f>
        <v>0</v>
      </c>
      <c r="AR143" s="453" t="s">
        <v>1181</v>
      </c>
      <c r="AT143" s="459" t="s">
        <v>1172</v>
      </c>
      <c r="AU143" s="459" t="s">
        <v>71</v>
      </c>
      <c r="AY143" s="453" t="s">
        <v>1213</v>
      </c>
      <c r="BK143" s="460">
        <f>SUM(BK144:BK150)</f>
        <v>0</v>
      </c>
    </row>
    <row r="144" spans="2:65" s="388" customFormat="1" ht="24" x14ac:dyDescent="0.2">
      <c r="B144" s="387"/>
      <c r="C144" s="463" t="s">
        <v>1265</v>
      </c>
      <c r="D144" s="463" t="s">
        <v>1214</v>
      </c>
      <c r="E144" s="464" t="s">
        <v>1266</v>
      </c>
      <c r="F144" s="465" t="s">
        <v>1267</v>
      </c>
      <c r="G144" s="466" t="s">
        <v>598</v>
      </c>
      <c r="H144" s="467">
        <v>1</v>
      </c>
      <c r="I144" s="468"/>
      <c r="J144" s="469">
        <f t="shared" ref="J144:J150" si="0">ROUND(I144*H144,2)</f>
        <v>0</v>
      </c>
      <c r="K144" s="465" t="s">
        <v>1217</v>
      </c>
      <c r="L144" s="387"/>
      <c r="M144" s="470" t="s">
        <v>1108</v>
      </c>
      <c r="N144" s="471" t="s">
        <v>1141</v>
      </c>
      <c r="P144" s="472">
        <f t="shared" ref="P144:P150" si="1">O144*H144</f>
        <v>0</v>
      </c>
      <c r="Q144" s="472">
        <v>5.1999999999999995E-4</v>
      </c>
      <c r="R144" s="472">
        <f t="shared" ref="R144:R150" si="2">Q144*H144</f>
        <v>5.1999999999999995E-4</v>
      </c>
      <c r="S144" s="472">
        <v>0</v>
      </c>
      <c r="T144" s="473">
        <f t="shared" ref="T144:T150" si="3">S144*H144</f>
        <v>0</v>
      </c>
      <c r="AR144" s="474" t="s">
        <v>1218</v>
      </c>
      <c r="AT144" s="474" t="s">
        <v>1214</v>
      </c>
      <c r="AU144" s="474" t="s">
        <v>1181</v>
      </c>
      <c r="AY144" s="378" t="s">
        <v>1213</v>
      </c>
      <c r="BE144" s="475">
        <f t="shared" ref="BE144:BE150" si="4">IF(N144="základní",J144,0)</f>
        <v>0</v>
      </c>
      <c r="BF144" s="475">
        <f t="shared" ref="BF144:BF150" si="5">IF(N144="snížená",J144,0)</f>
        <v>0</v>
      </c>
      <c r="BG144" s="475">
        <f t="shared" ref="BG144:BG150" si="6">IF(N144="zákl. přenesená",J144,0)</f>
        <v>0</v>
      </c>
      <c r="BH144" s="475">
        <f t="shared" ref="BH144:BH150" si="7">IF(N144="sníž. přenesená",J144,0)</f>
        <v>0</v>
      </c>
      <c r="BI144" s="475">
        <f t="shared" ref="BI144:BI150" si="8">IF(N144="nulová",J144,0)</f>
        <v>0</v>
      </c>
      <c r="BJ144" s="378" t="s">
        <v>71</v>
      </c>
      <c r="BK144" s="475">
        <f t="shared" ref="BK144:BK150" si="9">ROUND(I144*H144,2)</f>
        <v>0</v>
      </c>
      <c r="BL144" s="378" t="s">
        <v>1218</v>
      </c>
      <c r="BM144" s="474" t="s">
        <v>1268</v>
      </c>
    </row>
    <row r="145" spans="2:65" s="388" customFormat="1" ht="48" x14ac:dyDescent="0.2">
      <c r="B145" s="387"/>
      <c r="C145" s="463" t="s">
        <v>1269</v>
      </c>
      <c r="D145" s="463" t="s">
        <v>1214</v>
      </c>
      <c r="E145" s="464" t="s">
        <v>1270</v>
      </c>
      <c r="F145" s="465" t="s">
        <v>1271</v>
      </c>
      <c r="G145" s="466" t="s">
        <v>598</v>
      </c>
      <c r="H145" s="467">
        <v>5</v>
      </c>
      <c r="I145" s="468"/>
      <c r="J145" s="469">
        <f t="shared" si="0"/>
        <v>0</v>
      </c>
      <c r="K145" s="465" t="s">
        <v>1108</v>
      </c>
      <c r="L145" s="387"/>
      <c r="M145" s="470" t="s">
        <v>1108</v>
      </c>
      <c r="N145" s="471" t="s">
        <v>1141</v>
      </c>
      <c r="P145" s="472">
        <f t="shared" si="1"/>
        <v>0</v>
      </c>
      <c r="Q145" s="472">
        <v>1.3999999999999999E-4</v>
      </c>
      <c r="R145" s="472">
        <f t="shared" si="2"/>
        <v>6.9999999999999988E-4</v>
      </c>
      <c r="S145" s="472">
        <v>0</v>
      </c>
      <c r="T145" s="473">
        <f t="shared" si="3"/>
        <v>0</v>
      </c>
      <c r="AR145" s="474" t="s">
        <v>1218</v>
      </c>
      <c r="AT145" s="474" t="s">
        <v>1214</v>
      </c>
      <c r="AU145" s="474" t="s">
        <v>1181</v>
      </c>
      <c r="AY145" s="378" t="s">
        <v>1213</v>
      </c>
      <c r="BE145" s="475">
        <f t="shared" si="4"/>
        <v>0</v>
      </c>
      <c r="BF145" s="475">
        <f t="shared" si="5"/>
        <v>0</v>
      </c>
      <c r="BG145" s="475">
        <f t="shared" si="6"/>
        <v>0</v>
      </c>
      <c r="BH145" s="475">
        <f t="shared" si="7"/>
        <v>0</v>
      </c>
      <c r="BI145" s="475">
        <f t="shared" si="8"/>
        <v>0</v>
      </c>
      <c r="BJ145" s="378" t="s">
        <v>71</v>
      </c>
      <c r="BK145" s="475">
        <f t="shared" si="9"/>
        <v>0</v>
      </c>
      <c r="BL145" s="378" t="s">
        <v>1218</v>
      </c>
      <c r="BM145" s="474" t="s">
        <v>1272</v>
      </c>
    </row>
    <row r="146" spans="2:65" s="388" customFormat="1" ht="33" customHeight="1" x14ac:dyDescent="0.2">
      <c r="B146" s="387"/>
      <c r="C146" s="463" t="s">
        <v>1273</v>
      </c>
      <c r="D146" s="463" t="s">
        <v>1214</v>
      </c>
      <c r="E146" s="464" t="s">
        <v>1274</v>
      </c>
      <c r="F146" s="465" t="s">
        <v>1275</v>
      </c>
      <c r="G146" s="466" t="s">
        <v>598</v>
      </c>
      <c r="H146" s="467">
        <v>1</v>
      </c>
      <c r="I146" s="468"/>
      <c r="J146" s="469">
        <f t="shared" si="0"/>
        <v>0</v>
      </c>
      <c r="K146" s="465" t="s">
        <v>1217</v>
      </c>
      <c r="L146" s="387"/>
      <c r="M146" s="470" t="s">
        <v>1108</v>
      </c>
      <c r="N146" s="471" t="s">
        <v>1141</v>
      </c>
      <c r="P146" s="472">
        <f t="shared" si="1"/>
        <v>0</v>
      </c>
      <c r="Q146" s="472">
        <v>6.9999999999999999E-4</v>
      </c>
      <c r="R146" s="472">
        <f t="shared" si="2"/>
        <v>6.9999999999999999E-4</v>
      </c>
      <c r="S146" s="472">
        <v>0</v>
      </c>
      <c r="T146" s="473">
        <f t="shared" si="3"/>
        <v>0</v>
      </c>
      <c r="AR146" s="474" t="s">
        <v>1218</v>
      </c>
      <c r="AT146" s="474" t="s">
        <v>1214</v>
      </c>
      <c r="AU146" s="474" t="s">
        <v>1181</v>
      </c>
      <c r="AY146" s="378" t="s">
        <v>1213</v>
      </c>
      <c r="BE146" s="475">
        <f t="shared" si="4"/>
        <v>0</v>
      </c>
      <c r="BF146" s="475">
        <f t="shared" si="5"/>
        <v>0</v>
      </c>
      <c r="BG146" s="475">
        <f t="shared" si="6"/>
        <v>0</v>
      </c>
      <c r="BH146" s="475">
        <f t="shared" si="7"/>
        <v>0</v>
      </c>
      <c r="BI146" s="475">
        <f t="shared" si="8"/>
        <v>0</v>
      </c>
      <c r="BJ146" s="378" t="s">
        <v>71</v>
      </c>
      <c r="BK146" s="475">
        <f t="shared" si="9"/>
        <v>0</v>
      </c>
      <c r="BL146" s="378" t="s">
        <v>1218</v>
      </c>
      <c r="BM146" s="474" t="s">
        <v>1276</v>
      </c>
    </row>
    <row r="147" spans="2:65" s="388" customFormat="1" ht="33" customHeight="1" x14ac:dyDescent="0.2">
      <c r="B147" s="387"/>
      <c r="C147" s="463" t="s">
        <v>1115</v>
      </c>
      <c r="D147" s="463" t="s">
        <v>1214</v>
      </c>
      <c r="E147" s="464" t="s">
        <v>1277</v>
      </c>
      <c r="F147" s="465" t="s">
        <v>1278</v>
      </c>
      <c r="G147" s="466" t="s">
        <v>598</v>
      </c>
      <c r="H147" s="467">
        <v>4</v>
      </c>
      <c r="I147" s="468"/>
      <c r="J147" s="469">
        <f t="shared" si="0"/>
        <v>0</v>
      </c>
      <c r="K147" s="465" t="s">
        <v>1217</v>
      </c>
      <c r="L147" s="387"/>
      <c r="M147" s="470" t="s">
        <v>1108</v>
      </c>
      <c r="N147" s="471" t="s">
        <v>1141</v>
      </c>
      <c r="P147" s="472">
        <f t="shared" si="1"/>
        <v>0</v>
      </c>
      <c r="Q147" s="472">
        <v>8.5999999999999998E-4</v>
      </c>
      <c r="R147" s="472">
        <f t="shared" si="2"/>
        <v>3.4399999999999999E-3</v>
      </c>
      <c r="S147" s="472">
        <v>0</v>
      </c>
      <c r="T147" s="473">
        <f t="shared" si="3"/>
        <v>0</v>
      </c>
      <c r="AR147" s="474" t="s">
        <v>1218</v>
      </c>
      <c r="AT147" s="474" t="s">
        <v>1214</v>
      </c>
      <c r="AU147" s="474" t="s">
        <v>1181</v>
      </c>
      <c r="AY147" s="378" t="s">
        <v>1213</v>
      </c>
      <c r="BE147" s="475">
        <f t="shared" si="4"/>
        <v>0</v>
      </c>
      <c r="BF147" s="475">
        <f t="shared" si="5"/>
        <v>0</v>
      </c>
      <c r="BG147" s="475">
        <f t="shared" si="6"/>
        <v>0</v>
      </c>
      <c r="BH147" s="475">
        <f t="shared" si="7"/>
        <v>0</v>
      </c>
      <c r="BI147" s="475">
        <f t="shared" si="8"/>
        <v>0</v>
      </c>
      <c r="BJ147" s="378" t="s">
        <v>71</v>
      </c>
      <c r="BK147" s="475">
        <f t="shared" si="9"/>
        <v>0</v>
      </c>
      <c r="BL147" s="378" t="s">
        <v>1218</v>
      </c>
      <c r="BM147" s="474" t="s">
        <v>1279</v>
      </c>
    </row>
    <row r="148" spans="2:65" s="388" customFormat="1" ht="24" x14ac:dyDescent="0.2">
      <c r="B148" s="387"/>
      <c r="C148" s="463" t="s">
        <v>1218</v>
      </c>
      <c r="D148" s="463" t="s">
        <v>1214</v>
      </c>
      <c r="E148" s="464" t="s">
        <v>1280</v>
      </c>
      <c r="F148" s="465" t="s">
        <v>1281</v>
      </c>
      <c r="G148" s="466" t="s">
        <v>598</v>
      </c>
      <c r="H148" s="467">
        <v>2</v>
      </c>
      <c r="I148" s="468"/>
      <c r="J148" s="469">
        <f t="shared" si="0"/>
        <v>0</v>
      </c>
      <c r="K148" s="465" t="s">
        <v>1217</v>
      </c>
      <c r="L148" s="387"/>
      <c r="M148" s="470" t="s">
        <v>1108</v>
      </c>
      <c r="N148" s="471" t="s">
        <v>1141</v>
      </c>
      <c r="P148" s="472">
        <f t="shared" si="1"/>
        <v>0</v>
      </c>
      <c r="Q148" s="472">
        <v>2.2000000000000001E-4</v>
      </c>
      <c r="R148" s="472">
        <f t="shared" si="2"/>
        <v>4.4000000000000002E-4</v>
      </c>
      <c r="S148" s="472">
        <v>0</v>
      </c>
      <c r="T148" s="473">
        <f t="shared" si="3"/>
        <v>0</v>
      </c>
      <c r="AR148" s="474" t="s">
        <v>1218</v>
      </c>
      <c r="AT148" s="474" t="s">
        <v>1214</v>
      </c>
      <c r="AU148" s="474" t="s">
        <v>1181</v>
      </c>
      <c r="AY148" s="378" t="s">
        <v>1213</v>
      </c>
      <c r="BE148" s="475">
        <f t="shared" si="4"/>
        <v>0</v>
      </c>
      <c r="BF148" s="475">
        <f t="shared" si="5"/>
        <v>0</v>
      </c>
      <c r="BG148" s="475">
        <f t="shared" si="6"/>
        <v>0</v>
      </c>
      <c r="BH148" s="475">
        <f t="shared" si="7"/>
        <v>0</v>
      </c>
      <c r="BI148" s="475">
        <f t="shared" si="8"/>
        <v>0</v>
      </c>
      <c r="BJ148" s="378" t="s">
        <v>71</v>
      </c>
      <c r="BK148" s="475">
        <f t="shared" si="9"/>
        <v>0</v>
      </c>
      <c r="BL148" s="378" t="s">
        <v>1218</v>
      </c>
      <c r="BM148" s="474" t="s">
        <v>1282</v>
      </c>
    </row>
    <row r="149" spans="2:65" s="388" customFormat="1" ht="24" x14ac:dyDescent="0.2">
      <c r="B149" s="387"/>
      <c r="C149" s="463" t="s">
        <v>1283</v>
      </c>
      <c r="D149" s="463" t="s">
        <v>1214</v>
      </c>
      <c r="E149" s="464" t="s">
        <v>1284</v>
      </c>
      <c r="F149" s="465" t="s">
        <v>1285</v>
      </c>
      <c r="G149" s="466" t="s">
        <v>598</v>
      </c>
      <c r="H149" s="467">
        <v>2</v>
      </c>
      <c r="I149" s="468"/>
      <c r="J149" s="469">
        <f t="shared" si="0"/>
        <v>0</v>
      </c>
      <c r="K149" s="465" t="s">
        <v>1217</v>
      </c>
      <c r="L149" s="387"/>
      <c r="M149" s="470" t="s">
        <v>1108</v>
      </c>
      <c r="N149" s="471" t="s">
        <v>1141</v>
      </c>
      <c r="P149" s="472">
        <f t="shared" si="1"/>
        <v>0</v>
      </c>
      <c r="Q149" s="472">
        <v>3.4000000000000002E-4</v>
      </c>
      <c r="R149" s="472">
        <f t="shared" si="2"/>
        <v>6.8000000000000005E-4</v>
      </c>
      <c r="S149" s="472">
        <v>0</v>
      </c>
      <c r="T149" s="473">
        <f t="shared" si="3"/>
        <v>0</v>
      </c>
      <c r="AR149" s="474" t="s">
        <v>1218</v>
      </c>
      <c r="AT149" s="474" t="s">
        <v>1214</v>
      </c>
      <c r="AU149" s="474" t="s">
        <v>1181</v>
      </c>
      <c r="AY149" s="378" t="s">
        <v>1213</v>
      </c>
      <c r="BE149" s="475">
        <f t="shared" si="4"/>
        <v>0</v>
      </c>
      <c r="BF149" s="475">
        <f t="shared" si="5"/>
        <v>0</v>
      </c>
      <c r="BG149" s="475">
        <f t="shared" si="6"/>
        <v>0</v>
      </c>
      <c r="BH149" s="475">
        <f t="shared" si="7"/>
        <v>0</v>
      </c>
      <c r="BI149" s="475">
        <f t="shared" si="8"/>
        <v>0</v>
      </c>
      <c r="BJ149" s="378" t="s">
        <v>71</v>
      </c>
      <c r="BK149" s="475">
        <f t="shared" si="9"/>
        <v>0</v>
      </c>
      <c r="BL149" s="378" t="s">
        <v>1218</v>
      </c>
      <c r="BM149" s="474" t="s">
        <v>1286</v>
      </c>
    </row>
    <row r="150" spans="2:65" s="388" customFormat="1" ht="36" x14ac:dyDescent="0.2">
      <c r="B150" s="387"/>
      <c r="C150" s="463" t="s">
        <v>1287</v>
      </c>
      <c r="D150" s="463" t="s">
        <v>1214</v>
      </c>
      <c r="E150" s="464" t="s">
        <v>1288</v>
      </c>
      <c r="F150" s="465" t="s">
        <v>1289</v>
      </c>
      <c r="G150" s="466" t="s">
        <v>0</v>
      </c>
      <c r="H150" s="486"/>
      <c r="I150" s="468"/>
      <c r="J150" s="469">
        <f t="shared" si="0"/>
        <v>0</v>
      </c>
      <c r="K150" s="465" t="s">
        <v>1217</v>
      </c>
      <c r="L150" s="387"/>
      <c r="M150" s="470" t="s">
        <v>1108</v>
      </c>
      <c r="N150" s="471" t="s">
        <v>1141</v>
      </c>
      <c r="P150" s="472">
        <f t="shared" si="1"/>
        <v>0</v>
      </c>
      <c r="Q150" s="472">
        <v>0</v>
      </c>
      <c r="R150" s="472">
        <f t="shared" si="2"/>
        <v>0</v>
      </c>
      <c r="S150" s="472">
        <v>0</v>
      </c>
      <c r="T150" s="473">
        <f t="shared" si="3"/>
        <v>0</v>
      </c>
      <c r="AR150" s="474" t="s">
        <v>1218</v>
      </c>
      <c r="AT150" s="474" t="s">
        <v>1214</v>
      </c>
      <c r="AU150" s="474" t="s">
        <v>1181</v>
      </c>
      <c r="AY150" s="378" t="s">
        <v>1213</v>
      </c>
      <c r="BE150" s="475">
        <f t="shared" si="4"/>
        <v>0</v>
      </c>
      <c r="BF150" s="475">
        <f t="shared" si="5"/>
        <v>0</v>
      </c>
      <c r="BG150" s="475">
        <f t="shared" si="6"/>
        <v>0</v>
      </c>
      <c r="BH150" s="475">
        <f t="shared" si="7"/>
        <v>0</v>
      </c>
      <c r="BI150" s="475">
        <f t="shared" si="8"/>
        <v>0</v>
      </c>
      <c r="BJ150" s="378" t="s">
        <v>71</v>
      </c>
      <c r="BK150" s="475">
        <f t="shared" si="9"/>
        <v>0</v>
      </c>
      <c r="BL150" s="378" t="s">
        <v>1218</v>
      </c>
      <c r="BM150" s="474" t="s">
        <v>1290</v>
      </c>
    </row>
    <row r="151" spans="2:65" s="452" customFormat="1" ht="22.9" customHeight="1" x14ac:dyDescent="0.2">
      <c r="B151" s="451"/>
      <c r="D151" s="453" t="s">
        <v>1172</v>
      </c>
      <c r="E151" s="461" t="s">
        <v>1291</v>
      </c>
      <c r="F151" s="461" t="s">
        <v>1292</v>
      </c>
      <c r="J151" s="462">
        <f>BK151</f>
        <v>0</v>
      </c>
      <c r="L151" s="451"/>
      <c r="M151" s="456"/>
      <c r="P151" s="457">
        <f>SUM(P152:P157)</f>
        <v>0</v>
      </c>
      <c r="R151" s="457">
        <f>SUM(R152:R157)</f>
        <v>0.28605000000000003</v>
      </c>
      <c r="T151" s="458">
        <f>SUM(T152:T157)</f>
        <v>0</v>
      </c>
      <c r="AR151" s="453" t="s">
        <v>1181</v>
      </c>
      <c r="AT151" s="459" t="s">
        <v>1172</v>
      </c>
      <c r="AU151" s="459" t="s">
        <v>71</v>
      </c>
      <c r="AY151" s="453" t="s">
        <v>1213</v>
      </c>
      <c r="BK151" s="460">
        <f>SUM(BK152:BK157)</f>
        <v>0</v>
      </c>
    </row>
    <row r="152" spans="2:65" s="388" customFormat="1" ht="48" x14ac:dyDescent="0.2">
      <c r="B152" s="387"/>
      <c r="C152" s="463" t="s">
        <v>1293</v>
      </c>
      <c r="D152" s="463" t="s">
        <v>1214</v>
      </c>
      <c r="E152" s="464" t="s">
        <v>1294</v>
      </c>
      <c r="F152" s="465" t="s">
        <v>1295</v>
      </c>
      <c r="G152" s="466" t="s">
        <v>598</v>
      </c>
      <c r="H152" s="467">
        <v>1</v>
      </c>
      <c r="I152" s="468"/>
      <c r="J152" s="469">
        <f t="shared" ref="J152:J157" si="10">ROUND(I152*H152,2)</f>
        <v>0</v>
      </c>
      <c r="K152" s="465" t="s">
        <v>1217</v>
      </c>
      <c r="L152" s="387"/>
      <c r="M152" s="470" t="s">
        <v>1108</v>
      </c>
      <c r="N152" s="471" t="s">
        <v>1141</v>
      </c>
      <c r="P152" s="472">
        <f t="shared" ref="P152:P157" si="11">O152*H152</f>
        <v>0</v>
      </c>
      <c r="Q152" s="472">
        <v>2.8029999999999999E-2</v>
      </c>
      <c r="R152" s="472">
        <f t="shared" ref="R152:R157" si="12">Q152*H152</f>
        <v>2.8029999999999999E-2</v>
      </c>
      <c r="S152" s="472">
        <v>0</v>
      </c>
      <c r="T152" s="473">
        <f t="shared" ref="T152:T157" si="13">S152*H152</f>
        <v>0</v>
      </c>
      <c r="AR152" s="474" t="s">
        <v>1218</v>
      </c>
      <c r="AT152" s="474" t="s">
        <v>1214</v>
      </c>
      <c r="AU152" s="474" t="s">
        <v>1181</v>
      </c>
      <c r="AY152" s="378" t="s">
        <v>1213</v>
      </c>
      <c r="BE152" s="475">
        <f t="shared" ref="BE152:BE157" si="14">IF(N152="základní",J152,0)</f>
        <v>0</v>
      </c>
      <c r="BF152" s="475">
        <f t="shared" ref="BF152:BF157" si="15">IF(N152="snížená",J152,0)</f>
        <v>0</v>
      </c>
      <c r="BG152" s="475">
        <f t="shared" ref="BG152:BG157" si="16">IF(N152="zákl. přenesená",J152,0)</f>
        <v>0</v>
      </c>
      <c r="BH152" s="475">
        <f t="shared" ref="BH152:BH157" si="17">IF(N152="sníž. přenesená",J152,0)</f>
        <v>0</v>
      </c>
      <c r="BI152" s="475">
        <f t="shared" ref="BI152:BI157" si="18">IF(N152="nulová",J152,0)</f>
        <v>0</v>
      </c>
      <c r="BJ152" s="378" t="s">
        <v>71</v>
      </c>
      <c r="BK152" s="475">
        <f t="shared" ref="BK152:BK157" si="19">ROUND(I152*H152,2)</f>
        <v>0</v>
      </c>
      <c r="BL152" s="378" t="s">
        <v>1218</v>
      </c>
      <c r="BM152" s="474" t="s">
        <v>1296</v>
      </c>
    </row>
    <row r="153" spans="2:65" s="388" customFormat="1" ht="48" x14ac:dyDescent="0.2">
      <c r="B153" s="387"/>
      <c r="C153" s="463" t="s">
        <v>1297</v>
      </c>
      <c r="D153" s="463" t="s">
        <v>1214</v>
      </c>
      <c r="E153" s="464" t="s">
        <v>1298</v>
      </c>
      <c r="F153" s="465" t="s">
        <v>1299</v>
      </c>
      <c r="G153" s="466" t="s">
        <v>598</v>
      </c>
      <c r="H153" s="467">
        <v>1</v>
      </c>
      <c r="I153" s="468"/>
      <c r="J153" s="469">
        <f t="shared" si="10"/>
        <v>0</v>
      </c>
      <c r="K153" s="465" t="s">
        <v>1217</v>
      </c>
      <c r="L153" s="387"/>
      <c r="M153" s="470" t="s">
        <v>1108</v>
      </c>
      <c r="N153" s="471" t="s">
        <v>1141</v>
      </c>
      <c r="P153" s="472">
        <f t="shared" si="11"/>
        <v>0</v>
      </c>
      <c r="Q153" s="472">
        <v>5.4960000000000002E-2</v>
      </c>
      <c r="R153" s="472">
        <f t="shared" si="12"/>
        <v>5.4960000000000002E-2</v>
      </c>
      <c r="S153" s="472">
        <v>0</v>
      </c>
      <c r="T153" s="473">
        <f t="shared" si="13"/>
        <v>0</v>
      </c>
      <c r="AR153" s="474" t="s">
        <v>1218</v>
      </c>
      <c r="AT153" s="474" t="s">
        <v>1214</v>
      </c>
      <c r="AU153" s="474" t="s">
        <v>1181</v>
      </c>
      <c r="AY153" s="378" t="s">
        <v>1213</v>
      </c>
      <c r="BE153" s="475">
        <f t="shared" si="14"/>
        <v>0</v>
      </c>
      <c r="BF153" s="475">
        <f t="shared" si="15"/>
        <v>0</v>
      </c>
      <c r="BG153" s="475">
        <f t="shared" si="16"/>
        <v>0</v>
      </c>
      <c r="BH153" s="475">
        <f t="shared" si="17"/>
        <v>0</v>
      </c>
      <c r="BI153" s="475">
        <f t="shared" si="18"/>
        <v>0</v>
      </c>
      <c r="BJ153" s="378" t="s">
        <v>71</v>
      </c>
      <c r="BK153" s="475">
        <f t="shared" si="19"/>
        <v>0</v>
      </c>
      <c r="BL153" s="378" t="s">
        <v>1218</v>
      </c>
      <c r="BM153" s="474" t="s">
        <v>1300</v>
      </c>
    </row>
    <row r="154" spans="2:65" s="388" customFormat="1" ht="48" x14ac:dyDescent="0.2">
      <c r="B154" s="387"/>
      <c r="C154" s="463" t="s">
        <v>1114</v>
      </c>
      <c r="D154" s="463" t="s">
        <v>1214</v>
      </c>
      <c r="E154" s="464" t="s">
        <v>1301</v>
      </c>
      <c r="F154" s="465" t="s">
        <v>1302</v>
      </c>
      <c r="G154" s="466" t="s">
        <v>598</v>
      </c>
      <c r="H154" s="467">
        <v>1</v>
      </c>
      <c r="I154" s="468"/>
      <c r="J154" s="469">
        <f t="shared" si="10"/>
        <v>0</v>
      </c>
      <c r="K154" s="465" t="s">
        <v>1217</v>
      </c>
      <c r="L154" s="387"/>
      <c r="M154" s="470" t="s">
        <v>1108</v>
      </c>
      <c r="N154" s="471" t="s">
        <v>1141</v>
      </c>
      <c r="P154" s="472">
        <f t="shared" si="11"/>
        <v>0</v>
      </c>
      <c r="Q154" s="472">
        <v>3.7199999999999997E-2</v>
      </c>
      <c r="R154" s="472">
        <f t="shared" si="12"/>
        <v>3.7199999999999997E-2</v>
      </c>
      <c r="S154" s="472">
        <v>0</v>
      </c>
      <c r="T154" s="473">
        <f t="shared" si="13"/>
        <v>0</v>
      </c>
      <c r="AR154" s="474" t="s">
        <v>1218</v>
      </c>
      <c r="AT154" s="474" t="s">
        <v>1214</v>
      </c>
      <c r="AU154" s="474" t="s">
        <v>1181</v>
      </c>
      <c r="AY154" s="378" t="s">
        <v>1213</v>
      </c>
      <c r="BE154" s="475">
        <f t="shared" si="14"/>
        <v>0</v>
      </c>
      <c r="BF154" s="475">
        <f t="shared" si="15"/>
        <v>0</v>
      </c>
      <c r="BG154" s="475">
        <f t="shared" si="16"/>
        <v>0</v>
      </c>
      <c r="BH154" s="475">
        <f t="shared" si="17"/>
        <v>0</v>
      </c>
      <c r="BI154" s="475">
        <f t="shared" si="18"/>
        <v>0</v>
      </c>
      <c r="BJ154" s="378" t="s">
        <v>71</v>
      </c>
      <c r="BK154" s="475">
        <f t="shared" si="19"/>
        <v>0</v>
      </c>
      <c r="BL154" s="378" t="s">
        <v>1218</v>
      </c>
      <c r="BM154" s="474" t="s">
        <v>1303</v>
      </c>
    </row>
    <row r="155" spans="2:65" s="388" customFormat="1" ht="48" x14ac:dyDescent="0.2">
      <c r="B155" s="387"/>
      <c r="C155" s="463" t="s">
        <v>1304</v>
      </c>
      <c r="D155" s="463" t="s">
        <v>1214</v>
      </c>
      <c r="E155" s="464" t="s">
        <v>1305</v>
      </c>
      <c r="F155" s="465" t="s">
        <v>1306</v>
      </c>
      <c r="G155" s="466" t="s">
        <v>598</v>
      </c>
      <c r="H155" s="467">
        <v>1</v>
      </c>
      <c r="I155" s="468"/>
      <c r="J155" s="469">
        <f t="shared" si="10"/>
        <v>0</v>
      </c>
      <c r="K155" s="465" t="s">
        <v>1108</v>
      </c>
      <c r="L155" s="387"/>
      <c r="M155" s="470" t="s">
        <v>1108</v>
      </c>
      <c r="N155" s="471" t="s">
        <v>1141</v>
      </c>
      <c r="P155" s="472">
        <f t="shared" si="11"/>
        <v>0</v>
      </c>
      <c r="Q155" s="472">
        <v>7.7660000000000007E-2</v>
      </c>
      <c r="R155" s="472">
        <f t="shared" si="12"/>
        <v>7.7660000000000007E-2</v>
      </c>
      <c r="S155" s="472">
        <v>0</v>
      </c>
      <c r="T155" s="473">
        <f t="shared" si="13"/>
        <v>0</v>
      </c>
      <c r="AR155" s="474" t="s">
        <v>1218</v>
      </c>
      <c r="AT155" s="474" t="s">
        <v>1214</v>
      </c>
      <c r="AU155" s="474" t="s">
        <v>1181</v>
      </c>
      <c r="AY155" s="378" t="s">
        <v>1213</v>
      </c>
      <c r="BE155" s="475">
        <f t="shared" si="14"/>
        <v>0</v>
      </c>
      <c r="BF155" s="475">
        <f t="shared" si="15"/>
        <v>0</v>
      </c>
      <c r="BG155" s="475">
        <f t="shared" si="16"/>
        <v>0</v>
      </c>
      <c r="BH155" s="475">
        <f t="shared" si="17"/>
        <v>0</v>
      </c>
      <c r="BI155" s="475">
        <f t="shared" si="18"/>
        <v>0</v>
      </c>
      <c r="BJ155" s="378" t="s">
        <v>71</v>
      </c>
      <c r="BK155" s="475">
        <f t="shared" si="19"/>
        <v>0</v>
      </c>
      <c r="BL155" s="378" t="s">
        <v>1218</v>
      </c>
      <c r="BM155" s="474" t="s">
        <v>1307</v>
      </c>
    </row>
    <row r="156" spans="2:65" s="388" customFormat="1" ht="48" x14ac:dyDescent="0.2">
      <c r="B156" s="387"/>
      <c r="C156" s="463" t="s">
        <v>1308</v>
      </c>
      <c r="D156" s="463" t="s">
        <v>1214</v>
      </c>
      <c r="E156" s="464" t="s">
        <v>1309</v>
      </c>
      <c r="F156" s="465" t="s">
        <v>1310</v>
      </c>
      <c r="G156" s="466" t="s">
        <v>598</v>
      </c>
      <c r="H156" s="467">
        <v>1</v>
      </c>
      <c r="I156" s="468"/>
      <c r="J156" s="469">
        <f t="shared" si="10"/>
        <v>0</v>
      </c>
      <c r="K156" s="465" t="s">
        <v>1108</v>
      </c>
      <c r="L156" s="387"/>
      <c r="M156" s="470" t="s">
        <v>1108</v>
      </c>
      <c r="N156" s="471" t="s">
        <v>1141</v>
      </c>
      <c r="P156" s="472">
        <f t="shared" si="11"/>
        <v>0</v>
      </c>
      <c r="Q156" s="472">
        <v>8.8200000000000001E-2</v>
      </c>
      <c r="R156" s="472">
        <f t="shared" si="12"/>
        <v>8.8200000000000001E-2</v>
      </c>
      <c r="S156" s="472">
        <v>0</v>
      </c>
      <c r="T156" s="473">
        <f t="shared" si="13"/>
        <v>0</v>
      </c>
      <c r="AR156" s="474" t="s">
        <v>1218</v>
      </c>
      <c r="AT156" s="474" t="s">
        <v>1214</v>
      </c>
      <c r="AU156" s="474" t="s">
        <v>1181</v>
      </c>
      <c r="AY156" s="378" t="s">
        <v>1213</v>
      </c>
      <c r="BE156" s="475">
        <f t="shared" si="14"/>
        <v>0</v>
      </c>
      <c r="BF156" s="475">
        <f t="shared" si="15"/>
        <v>0</v>
      </c>
      <c r="BG156" s="475">
        <f t="shared" si="16"/>
        <v>0</v>
      </c>
      <c r="BH156" s="475">
        <f t="shared" si="17"/>
        <v>0</v>
      </c>
      <c r="BI156" s="475">
        <f t="shared" si="18"/>
        <v>0</v>
      </c>
      <c r="BJ156" s="378" t="s">
        <v>71</v>
      </c>
      <c r="BK156" s="475">
        <f t="shared" si="19"/>
        <v>0</v>
      </c>
      <c r="BL156" s="378" t="s">
        <v>1218</v>
      </c>
      <c r="BM156" s="474" t="s">
        <v>1311</v>
      </c>
    </row>
    <row r="157" spans="2:65" s="388" customFormat="1" ht="44.25" customHeight="1" x14ac:dyDescent="0.2">
      <c r="B157" s="387"/>
      <c r="C157" s="463" t="s">
        <v>1312</v>
      </c>
      <c r="D157" s="463" t="s">
        <v>1214</v>
      </c>
      <c r="E157" s="464" t="s">
        <v>1313</v>
      </c>
      <c r="F157" s="465" t="s">
        <v>1314</v>
      </c>
      <c r="G157" s="466" t="s">
        <v>0</v>
      </c>
      <c r="H157" s="486"/>
      <c r="I157" s="468"/>
      <c r="J157" s="469">
        <f t="shared" si="10"/>
        <v>0</v>
      </c>
      <c r="K157" s="465" t="s">
        <v>1217</v>
      </c>
      <c r="L157" s="387"/>
      <c r="M157" s="470" t="s">
        <v>1108</v>
      </c>
      <c r="N157" s="471" t="s">
        <v>1141</v>
      </c>
      <c r="P157" s="472">
        <f t="shared" si="11"/>
        <v>0</v>
      </c>
      <c r="Q157" s="472">
        <v>0</v>
      </c>
      <c r="R157" s="472">
        <f t="shared" si="12"/>
        <v>0</v>
      </c>
      <c r="S157" s="472">
        <v>0</v>
      </c>
      <c r="T157" s="473">
        <f t="shared" si="13"/>
        <v>0</v>
      </c>
      <c r="AR157" s="474" t="s">
        <v>1218</v>
      </c>
      <c r="AT157" s="474" t="s">
        <v>1214</v>
      </c>
      <c r="AU157" s="474" t="s">
        <v>1181</v>
      </c>
      <c r="AY157" s="378" t="s">
        <v>1213</v>
      </c>
      <c r="BE157" s="475">
        <f t="shared" si="14"/>
        <v>0</v>
      </c>
      <c r="BF157" s="475">
        <f t="shared" si="15"/>
        <v>0</v>
      </c>
      <c r="BG157" s="475">
        <f t="shared" si="16"/>
        <v>0</v>
      </c>
      <c r="BH157" s="475">
        <f t="shared" si="17"/>
        <v>0</v>
      </c>
      <c r="BI157" s="475">
        <f t="shared" si="18"/>
        <v>0</v>
      </c>
      <c r="BJ157" s="378" t="s">
        <v>71</v>
      </c>
      <c r="BK157" s="475">
        <f t="shared" si="19"/>
        <v>0</v>
      </c>
      <c r="BL157" s="378" t="s">
        <v>1218</v>
      </c>
      <c r="BM157" s="474" t="s">
        <v>1315</v>
      </c>
    </row>
    <row r="158" spans="2:65" s="452" customFormat="1" ht="25.9" customHeight="1" x14ac:dyDescent="0.2">
      <c r="B158" s="451"/>
      <c r="D158" s="453" t="s">
        <v>1172</v>
      </c>
      <c r="E158" s="454" t="s">
        <v>1220</v>
      </c>
      <c r="F158" s="454" t="s">
        <v>1316</v>
      </c>
      <c r="J158" s="455">
        <f>BK158</f>
        <v>0</v>
      </c>
      <c r="L158" s="451"/>
      <c r="M158" s="456"/>
      <c r="P158" s="457">
        <f>P159</f>
        <v>0</v>
      </c>
      <c r="R158" s="457">
        <f>R159</f>
        <v>2.1600000000000001E-2</v>
      </c>
      <c r="T158" s="458">
        <f>T159</f>
        <v>0</v>
      </c>
      <c r="AR158" s="453" t="s">
        <v>73</v>
      </c>
      <c r="AT158" s="459" t="s">
        <v>1172</v>
      </c>
      <c r="AU158" s="459" t="s">
        <v>1173</v>
      </c>
      <c r="AY158" s="453" t="s">
        <v>1213</v>
      </c>
      <c r="BK158" s="460">
        <f>BK159</f>
        <v>0</v>
      </c>
    </row>
    <row r="159" spans="2:65" s="452" customFormat="1" ht="22.9" customHeight="1" x14ac:dyDescent="0.2">
      <c r="B159" s="451"/>
      <c r="D159" s="453" t="s">
        <v>1172</v>
      </c>
      <c r="E159" s="461" t="s">
        <v>1317</v>
      </c>
      <c r="F159" s="461" t="s">
        <v>1318</v>
      </c>
      <c r="J159" s="462">
        <f>BK159</f>
        <v>0</v>
      </c>
      <c r="L159" s="451"/>
      <c r="M159" s="456"/>
      <c r="P159" s="457">
        <f>SUM(P160:P163)</f>
        <v>0</v>
      </c>
      <c r="R159" s="457">
        <f>SUM(R160:R163)</f>
        <v>2.1600000000000001E-2</v>
      </c>
      <c r="T159" s="458">
        <f>SUM(T160:T163)</f>
        <v>0</v>
      </c>
      <c r="AR159" s="453" t="s">
        <v>73</v>
      </c>
      <c r="AT159" s="459" t="s">
        <v>1172</v>
      </c>
      <c r="AU159" s="459" t="s">
        <v>71</v>
      </c>
      <c r="AY159" s="453" t="s">
        <v>1213</v>
      </c>
      <c r="BK159" s="460">
        <f>SUM(BK160:BK163)</f>
        <v>0</v>
      </c>
    </row>
    <row r="160" spans="2:65" s="388" customFormat="1" ht="24" x14ac:dyDescent="0.2">
      <c r="B160" s="387"/>
      <c r="C160" s="463" t="s">
        <v>1319</v>
      </c>
      <c r="D160" s="463" t="s">
        <v>1214</v>
      </c>
      <c r="E160" s="464" t="s">
        <v>1320</v>
      </c>
      <c r="F160" s="465" t="s">
        <v>1321</v>
      </c>
      <c r="G160" s="466" t="s">
        <v>934</v>
      </c>
      <c r="H160" s="467">
        <v>25</v>
      </c>
      <c r="I160" s="468"/>
      <c r="J160" s="469">
        <f>ROUND(I160*H160,2)</f>
        <v>0</v>
      </c>
      <c r="K160" s="465" t="s">
        <v>1217</v>
      </c>
      <c r="L160" s="387"/>
      <c r="M160" s="470" t="s">
        <v>1108</v>
      </c>
      <c r="N160" s="471" t="s">
        <v>1141</v>
      </c>
      <c r="P160" s="472">
        <f>O160*H160</f>
        <v>0</v>
      </c>
      <c r="Q160" s="472">
        <v>8.0000000000000007E-5</v>
      </c>
      <c r="R160" s="472">
        <f>Q160*H160</f>
        <v>2E-3</v>
      </c>
      <c r="S160" s="472">
        <v>0</v>
      </c>
      <c r="T160" s="473">
        <f>S160*H160</f>
        <v>0</v>
      </c>
      <c r="AR160" s="474" t="s">
        <v>83</v>
      </c>
      <c r="AT160" s="474" t="s">
        <v>1214</v>
      </c>
      <c r="AU160" s="474" t="s">
        <v>1181</v>
      </c>
      <c r="AY160" s="378" t="s">
        <v>1213</v>
      </c>
      <c r="BE160" s="475">
        <f>IF(N160="základní",J160,0)</f>
        <v>0</v>
      </c>
      <c r="BF160" s="475">
        <f>IF(N160="snížená",J160,0)</f>
        <v>0</v>
      </c>
      <c r="BG160" s="475">
        <f>IF(N160="zákl. přenesená",J160,0)</f>
        <v>0</v>
      </c>
      <c r="BH160" s="475">
        <f>IF(N160="sníž. přenesená",J160,0)</f>
        <v>0</v>
      </c>
      <c r="BI160" s="475">
        <f>IF(N160="nulová",J160,0)</f>
        <v>0</v>
      </c>
      <c r="BJ160" s="378" t="s">
        <v>71</v>
      </c>
      <c r="BK160" s="475">
        <f>ROUND(I160*H160,2)</f>
        <v>0</v>
      </c>
      <c r="BL160" s="378" t="s">
        <v>83</v>
      </c>
      <c r="BM160" s="474" t="s">
        <v>1322</v>
      </c>
    </row>
    <row r="161" spans="2:65" s="388" customFormat="1" ht="16.5" customHeight="1" x14ac:dyDescent="0.2">
      <c r="B161" s="387"/>
      <c r="C161" s="476" t="s">
        <v>1323</v>
      </c>
      <c r="D161" s="476" t="s">
        <v>1220</v>
      </c>
      <c r="E161" s="477" t="s">
        <v>1324</v>
      </c>
      <c r="F161" s="478" t="s">
        <v>1325</v>
      </c>
      <c r="G161" s="479" t="s">
        <v>281</v>
      </c>
      <c r="H161" s="480">
        <v>10</v>
      </c>
      <c r="I161" s="481"/>
      <c r="J161" s="482">
        <f>ROUND(I161*H161,2)</f>
        <v>0</v>
      </c>
      <c r="K161" s="478" t="s">
        <v>1217</v>
      </c>
      <c r="L161" s="483"/>
      <c r="M161" s="484" t="s">
        <v>1108</v>
      </c>
      <c r="N161" s="485" t="s">
        <v>1141</v>
      </c>
      <c r="P161" s="472">
        <f>O161*H161</f>
        <v>0</v>
      </c>
      <c r="Q161" s="472">
        <v>4.6000000000000001E-4</v>
      </c>
      <c r="R161" s="472">
        <f>Q161*H161</f>
        <v>4.5999999999999999E-3</v>
      </c>
      <c r="S161" s="472">
        <v>0</v>
      </c>
      <c r="T161" s="473">
        <f>S161*H161</f>
        <v>0</v>
      </c>
      <c r="AR161" s="474" t="s">
        <v>1326</v>
      </c>
      <c r="AT161" s="474" t="s">
        <v>1220</v>
      </c>
      <c r="AU161" s="474" t="s">
        <v>1181</v>
      </c>
      <c r="AY161" s="378" t="s">
        <v>1213</v>
      </c>
      <c r="BE161" s="475">
        <f>IF(N161="základní",J161,0)</f>
        <v>0</v>
      </c>
      <c r="BF161" s="475">
        <f>IF(N161="snížená",J161,0)</f>
        <v>0</v>
      </c>
      <c r="BG161" s="475">
        <f>IF(N161="zákl. přenesená",J161,0)</f>
        <v>0</v>
      </c>
      <c r="BH161" s="475">
        <f>IF(N161="sníž. přenesená",J161,0)</f>
        <v>0</v>
      </c>
      <c r="BI161" s="475">
        <f>IF(N161="nulová",J161,0)</f>
        <v>0</v>
      </c>
      <c r="BJ161" s="378" t="s">
        <v>71</v>
      </c>
      <c r="BK161" s="475">
        <f>ROUND(I161*H161,2)</f>
        <v>0</v>
      </c>
      <c r="BL161" s="378" t="s">
        <v>1326</v>
      </c>
      <c r="BM161" s="474" t="s">
        <v>1327</v>
      </c>
    </row>
    <row r="162" spans="2:65" s="388" customFormat="1" ht="24" x14ac:dyDescent="0.2">
      <c r="B162" s="387"/>
      <c r="C162" s="476" t="s">
        <v>1328</v>
      </c>
      <c r="D162" s="476" t="s">
        <v>1220</v>
      </c>
      <c r="E162" s="477" t="s">
        <v>1329</v>
      </c>
      <c r="F162" s="478" t="s">
        <v>1330</v>
      </c>
      <c r="G162" s="479" t="s">
        <v>226</v>
      </c>
      <c r="H162" s="480">
        <v>1.4999999999999999E-2</v>
      </c>
      <c r="I162" s="481"/>
      <c r="J162" s="482">
        <f>ROUND(I162*H162,2)</f>
        <v>0</v>
      </c>
      <c r="K162" s="478" t="s">
        <v>1217</v>
      </c>
      <c r="L162" s="483"/>
      <c r="M162" s="484" t="s">
        <v>1108</v>
      </c>
      <c r="N162" s="485" t="s">
        <v>1141</v>
      </c>
      <c r="P162" s="472">
        <f>O162*H162</f>
        <v>0</v>
      </c>
      <c r="Q162" s="472">
        <v>1</v>
      </c>
      <c r="R162" s="472">
        <f>Q162*H162</f>
        <v>1.4999999999999999E-2</v>
      </c>
      <c r="S162" s="472">
        <v>0</v>
      </c>
      <c r="T162" s="473">
        <f>S162*H162</f>
        <v>0</v>
      </c>
      <c r="AR162" s="474" t="s">
        <v>1326</v>
      </c>
      <c r="AT162" s="474" t="s">
        <v>1220</v>
      </c>
      <c r="AU162" s="474" t="s">
        <v>1181</v>
      </c>
      <c r="AY162" s="378" t="s">
        <v>1213</v>
      </c>
      <c r="BE162" s="475">
        <f>IF(N162="základní",J162,0)</f>
        <v>0</v>
      </c>
      <c r="BF162" s="475">
        <f>IF(N162="snížená",J162,0)</f>
        <v>0</v>
      </c>
      <c r="BG162" s="475">
        <f>IF(N162="zákl. přenesená",J162,0)</f>
        <v>0</v>
      </c>
      <c r="BH162" s="475">
        <f>IF(N162="sníž. přenesená",J162,0)</f>
        <v>0</v>
      </c>
      <c r="BI162" s="475">
        <f>IF(N162="nulová",J162,0)</f>
        <v>0</v>
      </c>
      <c r="BJ162" s="378" t="s">
        <v>71</v>
      </c>
      <c r="BK162" s="475">
        <f>ROUND(I162*H162,2)</f>
        <v>0</v>
      </c>
      <c r="BL162" s="378" t="s">
        <v>1326</v>
      </c>
      <c r="BM162" s="474" t="s">
        <v>1331</v>
      </c>
    </row>
    <row r="163" spans="2:65" s="388" customFormat="1" ht="19.5" x14ac:dyDescent="0.2">
      <c r="B163" s="387"/>
      <c r="D163" s="487" t="s">
        <v>1332</v>
      </c>
      <c r="F163" s="488" t="s">
        <v>1333</v>
      </c>
      <c r="L163" s="387"/>
      <c r="M163" s="489"/>
      <c r="T163" s="490"/>
      <c r="AT163" s="378" t="s">
        <v>1332</v>
      </c>
      <c r="AU163" s="378" t="s">
        <v>1181</v>
      </c>
    </row>
    <row r="164" spans="2:65" s="452" customFormat="1" ht="25.9" customHeight="1" x14ac:dyDescent="0.2">
      <c r="B164" s="451"/>
      <c r="D164" s="453" t="s">
        <v>1172</v>
      </c>
      <c r="E164" s="454" t="s">
        <v>577</v>
      </c>
      <c r="F164" s="454" t="s">
        <v>1334</v>
      </c>
      <c r="J164" s="455">
        <f>BK164</f>
        <v>0</v>
      </c>
      <c r="L164" s="451"/>
      <c r="M164" s="456"/>
      <c r="P164" s="457">
        <f>SUM(P165:P170)</f>
        <v>0</v>
      </c>
      <c r="R164" s="457">
        <f>SUM(R165:R170)</f>
        <v>0</v>
      </c>
      <c r="T164" s="458">
        <f>SUM(T165:T170)</f>
        <v>0</v>
      </c>
      <c r="AR164" s="453" t="s">
        <v>75</v>
      </c>
      <c r="AT164" s="459" t="s">
        <v>1172</v>
      </c>
      <c r="AU164" s="459" t="s">
        <v>1173</v>
      </c>
      <c r="AY164" s="453" t="s">
        <v>1213</v>
      </c>
      <c r="BK164" s="460">
        <f>SUM(BK165:BK170)</f>
        <v>0</v>
      </c>
    </row>
    <row r="165" spans="2:65" s="388" customFormat="1" ht="24" x14ac:dyDescent="0.2">
      <c r="B165" s="387"/>
      <c r="C165" s="463" t="s">
        <v>1335</v>
      </c>
      <c r="D165" s="463" t="s">
        <v>1214</v>
      </c>
      <c r="E165" s="464" t="s">
        <v>1336</v>
      </c>
      <c r="F165" s="465" t="s">
        <v>1337</v>
      </c>
      <c r="G165" s="466" t="s">
        <v>1338</v>
      </c>
      <c r="H165" s="467">
        <v>20</v>
      </c>
      <c r="I165" s="468"/>
      <c r="J165" s="469">
        <f>ROUND(I165*H165,2)</f>
        <v>0</v>
      </c>
      <c r="K165" s="465" t="s">
        <v>1217</v>
      </c>
      <c r="L165" s="387"/>
      <c r="M165" s="470" t="s">
        <v>1108</v>
      </c>
      <c r="N165" s="471" t="s">
        <v>1141</v>
      </c>
      <c r="P165" s="472">
        <f>O165*H165</f>
        <v>0</v>
      </c>
      <c r="Q165" s="472">
        <v>0</v>
      </c>
      <c r="R165" s="472">
        <f>Q165*H165</f>
        <v>0</v>
      </c>
      <c r="S165" s="472">
        <v>0</v>
      </c>
      <c r="T165" s="473">
        <f>S165*H165</f>
        <v>0</v>
      </c>
      <c r="AR165" s="474" t="s">
        <v>1339</v>
      </c>
      <c r="AT165" s="474" t="s">
        <v>1214</v>
      </c>
      <c r="AU165" s="474" t="s">
        <v>71</v>
      </c>
      <c r="AY165" s="378" t="s">
        <v>1213</v>
      </c>
      <c r="BE165" s="475">
        <f>IF(N165="základní",J165,0)</f>
        <v>0</v>
      </c>
      <c r="BF165" s="475">
        <f>IF(N165="snížená",J165,0)</f>
        <v>0</v>
      </c>
      <c r="BG165" s="475">
        <f>IF(N165="zákl. přenesená",J165,0)</f>
        <v>0</v>
      </c>
      <c r="BH165" s="475">
        <f>IF(N165="sníž. přenesená",J165,0)</f>
        <v>0</v>
      </c>
      <c r="BI165" s="475">
        <f>IF(N165="nulová",J165,0)</f>
        <v>0</v>
      </c>
      <c r="BJ165" s="378" t="s">
        <v>71</v>
      </c>
      <c r="BK165" s="475">
        <f>ROUND(I165*H165,2)</f>
        <v>0</v>
      </c>
      <c r="BL165" s="378" t="s">
        <v>1339</v>
      </c>
      <c r="BM165" s="474" t="s">
        <v>1340</v>
      </c>
    </row>
    <row r="166" spans="2:65" s="388" customFormat="1" ht="39" x14ac:dyDescent="0.2">
      <c r="B166" s="387"/>
      <c r="D166" s="487" t="s">
        <v>1332</v>
      </c>
      <c r="F166" s="488" t="s">
        <v>1341</v>
      </c>
      <c r="L166" s="387"/>
      <c r="M166" s="489"/>
      <c r="T166" s="490"/>
      <c r="AT166" s="378" t="s">
        <v>1332</v>
      </c>
      <c r="AU166" s="378" t="s">
        <v>71</v>
      </c>
    </row>
    <row r="167" spans="2:65" s="388" customFormat="1" ht="36" x14ac:dyDescent="0.2">
      <c r="B167" s="387"/>
      <c r="C167" s="463" t="s">
        <v>1342</v>
      </c>
      <c r="D167" s="463" t="s">
        <v>1214</v>
      </c>
      <c r="E167" s="464" t="s">
        <v>1343</v>
      </c>
      <c r="F167" s="465" t="s">
        <v>1344</v>
      </c>
      <c r="G167" s="466" t="s">
        <v>1338</v>
      </c>
      <c r="H167" s="467">
        <v>10</v>
      </c>
      <c r="I167" s="468"/>
      <c r="J167" s="469">
        <f>ROUND(I167*H167,2)</f>
        <v>0</v>
      </c>
      <c r="K167" s="465" t="s">
        <v>1217</v>
      </c>
      <c r="L167" s="387"/>
      <c r="M167" s="470" t="s">
        <v>1108</v>
      </c>
      <c r="N167" s="471" t="s">
        <v>1141</v>
      </c>
      <c r="P167" s="472">
        <f>O167*H167</f>
        <v>0</v>
      </c>
      <c r="Q167" s="472">
        <v>0</v>
      </c>
      <c r="R167" s="472">
        <f>Q167*H167</f>
        <v>0</v>
      </c>
      <c r="S167" s="472">
        <v>0</v>
      </c>
      <c r="T167" s="473">
        <f>S167*H167</f>
        <v>0</v>
      </c>
      <c r="AR167" s="474" t="s">
        <v>1339</v>
      </c>
      <c r="AT167" s="474" t="s">
        <v>1214</v>
      </c>
      <c r="AU167" s="474" t="s">
        <v>71</v>
      </c>
      <c r="AY167" s="378" t="s">
        <v>1213</v>
      </c>
      <c r="BE167" s="475">
        <f>IF(N167="základní",J167,0)</f>
        <v>0</v>
      </c>
      <c r="BF167" s="475">
        <f>IF(N167="snížená",J167,0)</f>
        <v>0</v>
      </c>
      <c r="BG167" s="475">
        <f>IF(N167="zákl. přenesená",J167,0)</f>
        <v>0</v>
      </c>
      <c r="BH167" s="475">
        <f>IF(N167="sníž. přenesená",J167,0)</f>
        <v>0</v>
      </c>
      <c r="BI167" s="475">
        <f>IF(N167="nulová",J167,0)</f>
        <v>0</v>
      </c>
      <c r="BJ167" s="378" t="s">
        <v>71</v>
      </c>
      <c r="BK167" s="475">
        <f>ROUND(I167*H167,2)</f>
        <v>0</v>
      </c>
      <c r="BL167" s="378" t="s">
        <v>1339</v>
      </c>
      <c r="BM167" s="474" t="s">
        <v>1345</v>
      </c>
    </row>
    <row r="168" spans="2:65" s="388" customFormat="1" ht="29.25" x14ac:dyDescent="0.2">
      <c r="B168" s="387"/>
      <c r="D168" s="487" t="s">
        <v>1332</v>
      </c>
      <c r="F168" s="488" t="s">
        <v>1346</v>
      </c>
      <c r="L168" s="387"/>
      <c r="M168" s="489"/>
      <c r="T168" s="490"/>
      <c r="AT168" s="378" t="s">
        <v>1332</v>
      </c>
      <c r="AU168" s="378" t="s">
        <v>71</v>
      </c>
    </row>
    <row r="169" spans="2:65" s="388" customFormat="1" ht="24" x14ac:dyDescent="0.2">
      <c r="B169" s="387"/>
      <c r="C169" s="463" t="s">
        <v>1347</v>
      </c>
      <c r="D169" s="463" t="s">
        <v>1214</v>
      </c>
      <c r="E169" s="464" t="s">
        <v>1348</v>
      </c>
      <c r="F169" s="465" t="s">
        <v>1349</v>
      </c>
      <c r="G169" s="466" t="s">
        <v>1338</v>
      </c>
      <c r="H169" s="467">
        <v>24</v>
      </c>
      <c r="I169" s="468"/>
      <c r="J169" s="469">
        <f>ROUND(I169*H169,2)</f>
        <v>0</v>
      </c>
      <c r="K169" s="465" t="s">
        <v>1217</v>
      </c>
      <c r="L169" s="387"/>
      <c r="M169" s="470" t="s">
        <v>1108</v>
      </c>
      <c r="N169" s="471" t="s">
        <v>1141</v>
      </c>
      <c r="P169" s="472">
        <f>O169*H169</f>
        <v>0</v>
      </c>
      <c r="Q169" s="472">
        <v>0</v>
      </c>
      <c r="R169" s="472">
        <f>Q169*H169</f>
        <v>0</v>
      </c>
      <c r="S169" s="472">
        <v>0</v>
      </c>
      <c r="T169" s="473">
        <f>S169*H169</f>
        <v>0</v>
      </c>
      <c r="AR169" s="474" t="s">
        <v>1339</v>
      </c>
      <c r="AT169" s="474" t="s">
        <v>1214</v>
      </c>
      <c r="AU169" s="474" t="s">
        <v>71</v>
      </c>
      <c r="AY169" s="378" t="s">
        <v>1213</v>
      </c>
      <c r="BE169" s="475">
        <f>IF(N169="základní",J169,0)</f>
        <v>0</v>
      </c>
      <c r="BF169" s="475">
        <f>IF(N169="snížená",J169,0)</f>
        <v>0</v>
      </c>
      <c r="BG169" s="475">
        <f>IF(N169="zákl. přenesená",J169,0)</f>
        <v>0</v>
      </c>
      <c r="BH169" s="475">
        <f>IF(N169="sníž. přenesená",J169,0)</f>
        <v>0</v>
      </c>
      <c r="BI169" s="475">
        <f>IF(N169="nulová",J169,0)</f>
        <v>0</v>
      </c>
      <c r="BJ169" s="378" t="s">
        <v>71</v>
      </c>
      <c r="BK169" s="475">
        <f>ROUND(I169*H169,2)</f>
        <v>0</v>
      </c>
      <c r="BL169" s="378" t="s">
        <v>1339</v>
      </c>
      <c r="BM169" s="474" t="s">
        <v>1350</v>
      </c>
    </row>
    <row r="170" spans="2:65" s="388" customFormat="1" ht="39" x14ac:dyDescent="0.2">
      <c r="B170" s="387"/>
      <c r="D170" s="487" t="s">
        <v>1332</v>
      </c>
      <c r="F170" s="488" t="s">
        <v>1351</v>
      </c>
      <c r="L170" s="387"/>
      <c r="M170" s="489"/>
      <c r="T170" s="490"/>
      <c r="AT170" s="378" t="s">
        <v>1332</v>
      </c>
      <c r="AU170" s="378" t="s">
        <v>71</v>
      </c>
    </row>
    <row r="171" spans="2:65" s="452" customFormat="1" ht="25.9" customHeight="1" x14ac:dyDescent="0.2">
      <c r="B171" s="451"/>
      <c r="D171" s="453" t="s">
        <v>1172</v>
      </c>
      <c r="E171" s="454" t="s">
        <v>1091</v>
      </c>
      <c r="F171" s="454" t="s">
        <v>1352</v>
      </c>
      <c r="J171" s="455">
        <f>BK171</f>
        <v>0</v>
      </c>
      <c r="L171" s="451"/>
      <c r="M171" s="456"/>
      <c r="P171" s="457">
        <f>P172</f>
        <v>0</v>
      </c>
      <c r="R171" s="457">
        <f>R172</f>
        <v>0</v>
      </c>
      <c r="T171" s="458">
        <f>T172</f>
        <v>0</v>
      </c>
      <c r="AR171" s="453" t="s">
        <v>1231</v>
      </c>
      <c r="AT171" s="459" t="s">
        <v>1172</v>
      </c>
      <c r="AU171" s="459" t="s">
        <v>1173</v>
      </c>
      <c r="AY171" s="453" t="s">
        <v>1213</v>
      </c>
      <c r="BK171" s="460">
        <f>BK172</f>
        <v>0</v>
      </c>
    </row>
    <row r="172" spans="2:65" s="452" customFormat="1" ht="22.9" customHeight="1" x14ac:dyDescent="0.2">
      <c r="B172" s="451"/>
      <c r="D172" s="453" t="s">
        <v>1172</v>
      </c>
      <c r="E172" s="461" t="s">
        <v>1353</v>
      </c>
      <c r="F172" s="461" t="s">
        <v>1354</v>
      </c>
      <c r="J172" s="462">
        <f>BK172</f>
        <v>0</v>
      </c>
      <c r="L172" s="451"/>
      <c r="M172" s="456"/>
      <c r="P172" s="457">
        <f>P173</f>
        <v>0</v>
      </c>
      <c r="R172" s="457">
        <f>R173</f>
        <v>0</v>
      </c>
      <c r="T172" s="458">
        <f>T173</f>
        <v>0</v>
      </c>
      <c r="AR172" s="453" t="s">
        <v>1231</v>
      </c>
      <c r="AT172" s="459" t="s">
        <v>1172</v>
      </c>
      <c r="AU172" s="459" t="s">
        <v>71</v>
      </c>
      <c r="AY172" s="453" t="s">
        <v>1213</v>
      </c>
      <c r="BK172" s="460">
        <f>BK173</f>
        <v>0</v>
      </c>
    </row>
    <row r="173" spans="2:65" s="388" customFormat="1" ht="16.5" customHeight="1" x14ac:dyDescent="0.2">
      <c r="B173" s="387"/>
      <c r="C173" s="463" t="s">
        <v>1355</v>
      </c>
      <c r="D173" s="463" t="s">
        <v>1214</v>
      </c>
      <c r="E173" s="464" t="s">
        <v>1356</v>
      </c>
      <c r="F173" s="465" t="s">
        <v>1357</v>
      </c>
      <c r="G173" s="466" t="s">
        <v>1358</v>
      </c>
      <c r="H173" s="467">
        <v>1</v>
      </c>
      <c r="I173" s="468"/>
      <c r="J173" s="469">
        <f>ROUND(I173*H173,2)</f>
        <v>0</v>
      </c>
      <c r="K173" s="465" t="s">
        <v>1217</v>
      </c>
      <c r="L173" s="387"/>
      <c r="M173" s="491" t="s">
        <v>1108</v>
      </c>
      <c r="N173" s="492" t="s">
        <v>1141</v>
      </c>
      <c r="O173" s="493"/>
      <c r="P173" s="494">
        <f>O173*H173</f>
        <v>0</v>
      </c>
      <c r="Q173" s="494">
        <v>0</v>
      </c>
      <c r="R173" s="494">
        <f>Q173*H173</f>
        <v>0</v>
      </c>
      <c r="S173" s="494">
        <v>0</v>
      </c>
      <c r="T173" s="495">
        <f>S173*H173</f>
        <v>0</v>
      </c>
      <c r="AR173" s="474" t="s">
        <v>1359</v>
      </c>
      <c r="AT173" s="474" t="s">
        <v>1214</v>
      </c>
      <c r="AU173" s="474" t="s">
        <v>1181</v>
      </c>
      <c r="AY173" s="378" t="s">
        <v>1213</v>
      </c>
      <c r="BE173" s="475">
        <f>IF(N173="základní",J173,0)</f>
        <v>0</v>
      </c>
      <c r="BF173" s="475">
        <f>IF(N173="snížená",J173,0)</f>
        <v>0</v>
      </c>
      <c r="BG173" s="475">
        <f>IF(N173="zákl. přenesená",J173,0)</f>
        <v>0</v>
      </c>
      <c r="BH173" s="475">
        <f>IF(N173="sníž. přenesená",J173,0)</f>
        <v>0</v>
      </c>
      <c r="BI173" s="475">
        <f>IF(N173="nulová",J173,0)</f>
        <v>0</v>
      </c>
      <c r="BJ173" s="378" t="s">
        <v>71</v>
      </c>
      <c r="BK173" s="475">
        <f>ROUND(I173*H173,2)</f>
        <v>0</v>
      </c>
      <c r="BL173" s="378" t="s">
        <v>1359</v>
      </c>
      <c r="BM173" s="474" t="s">
        <v>1360</v>
      </c>
    </row>
    <row r="174" spans="2:65" s="388" customFormat="1" ht="6.95" customHeight="1" x14ac:dyDescent="0.2">
      <c r="B174" s="419"/>
      <c r="C174" s="420"/>
      <c r="D174" s="420"/>
      <c r="E174" s="420"/>
      <c r="F174" s="420"/>
      <c r="G174" s="420"/>
      <c r="H174" s="420"/>
      <c r="I174" s="420"/>
      <c r="J174" s="420"/>
      <c r="K174" s="420"/>
      <c r="L174" s="387"/>
    </row>
  </sheetData>
  <sheetProtection algorithmName="SHA-512" hashValue="tcdGlGXYSS3nb/zEvIUo+W7tGYalGmGCKquoJUn3LOe7RwbtYOVA5nRYkIxCsYE/okZbJ7bBAYShSZr4IviRaw==" saltValue="p0LYyiYf9jdPJTdfB43I1g==" spinCount="100000" sheet="1" objects="1" scenarios="1"/>
  <protectedRanges>
    <protectedRange sqref="H157" name="Oblast5"/>
    <protectedRange sqref="H142" name="Oblast3"/>
    <protectedRange sqref="I130:I173" name="Oblast1"/>
    <protectedRange sqref="H134" name="Oblast2"/>
    <protectedRange sqref="H150" name="Oblast4"/>
  </protectedRanges>
  <autoFilter ref="C126:K173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SO1 1.04 Pol</vt:lpstr>
      <vt:lpstr>Příloha 730 rekapitulace</vt:lpstr>
      <vt:lpstr>Příloha 730 položky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'Příloha 730 položky'!Názvy_tisku</vt:lpstr>
      <vt:lpstr>'Příloha 730 rekapitulace'!Názvy_tisku</vt:lpstr>
      <vt:lpstr>'SO1 1.04 Pol'!Názvy_tisku</vt:lpstr>
      <vt:lpstr>oadresa</vt:lpstr>
      <vt:lpstr>Stavba!Objednatel</vt:lpstr>
      <vt:lpstr>Stavba!Objekt</vt:lpstr>
      <vt:lpstr>'Příloha 730 položky'!Oblast_tisku</vt:lpstr>
      <vt:lpstr>'Příloha 730 rekapitulace'!Oblast_tisku</vt:lpstr>
      <vt:lpstr>'SO1 1.04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Rozpoctylbc</dc:creator>
  <cp:lastModifiedBy>Rozpoctylbc</cp:lastModifiedBy>
  <cp:lastPrinted>2019-03-19T12:27:02Z</cp:lastPrinted>
  <dcterms:created xsi:type="dcterms:W3CDTF">2009-04-08T07:15:50Z</dcterms:created>
  <dcterms:modified xsi:type="dcterms:W3CDTF">2021-02-19T17:16:33Z</dcterms:modified>
</cp:coreProperties>
</file>