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PC33\Desktop\Nová složka\"/>
    </mc:Choice>
  </mc:AlternateContent>
  <bookViews>
    <workbookView xWindow="0" yWindow="0" windowWidth="0" windowHeight="0"/>
  </bookViews>
  <sheets>
    <sheet name="Rekapitulace stavby" sheetId="1" r:id="rId1"/>
    <sheet name="19047-I - 19047-I - Podze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'19047-I - 19047-I - Podze...'!$C$129:$K$304</definedName>
    <definedName name="_xlnm.Print_Area" localSheetId="1">'19047-I - 19047-I - Podze...'!$C$4:$J$76,'19047-I - 19047-I - Podze...'!$C$82:$J$111,'19047-I - 19047-I - Podze...'!$C$117:$J$304</definedName>
    <definedName name="_xlnm.Print_Titles" localSheetId="1">'19047-I - 19047-I - Podze...'!$129:$129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303"/>
  <c r="BH303"/>
  <c r="BG303"/>
  <c r="BF303"/>
  <c r="T303"/>
  <c r="T302"/>
  <c r="R303"/>
  <c r="R302"/>
  <c r="P303"/>
  <c r="P302"/>
  <c r="BI300"/>
  <c r="BH300"/>
  <c r="BG300"/>
  <c r="BF300"/>
  <c r="T300"/>
  <c r="R300"/>
  <c r="P300"/>
  <c r="BI298"/>
  <c r="BH298"/>
  <c r="BG298"/>
  <c r="BF298"/>
  <c r="T298"/>
  <c r="R298"/>
  <c r="P298"/>
  <c r="BI296"/>
  <c r="BH296"/>
  <c r="BG296"/>
  <c r="BF296"/>
  <c r="T296"/>
  <c r="R296"/>
  <c r="P296"/>
  <c r="BI293"/>
  <c r="BH293"/>
  <c r="BG293"/>
  <c r="BF293"/>
  <c r="T293"/>
  <c r="R293"/>
  <c r="P293"/>
  <c r="BI291"/>
  <c r="BH291"/>
  <c r="BG291"/>
  <c r="BF291"/>
  <c r="T291"/>
  <c r="R291"/>
  <c r="P291"/>
  <c r="BI289"/>
  <c r="BH289"/>
  <c r="BG289"/>
  <c r="BF289"/>
  <c r="T289"/>
  <c r="R289"/>
  <c r="P289"/>
  <c r="BI285"/>
  <c r="BH285"/>
  <c r="BG285"/>
  <c r="BF285"/>
  <c r="T285"/>
  <c r="R285"/>
  <c r="P285"/>
  <c r="BI283"/>
  <c r="BH283"/>
  <c r="BG283"/>
  <c r="BF283"/>
  <c r="T283"/>
  <c r="R283"/>
  <c r="P283"/>
  <c r="BI279"/>
  <c r="BH279"/>
  <c r="BG279"/>
  <c r="BF279"/>
  <c r="T279"/>
  <c r="T278"/>
  <c r="R279"/>
  <c r="R278"/>
  <c r="P279"/>
  <c r="P278"/>
  <c r="BI276"/>
  <c r="BH276"/>
  <c r="BG276"/>
  <c r="BF276"/>
  <c r="T276"/>
  <c r="R276"/>
  <c r="P276"/>
  <c r="BI274"/>
  <c r="BH274"/>
  <c r="BG274"/>
  <c r="BF274"/>
  <c r="T274"/>
  <c r="R274"/>
  <c r="P274"/>
  <c r="BI271"/>
  <c r="BH271"/>
  <c r="BG271"/>
  <c r="BF271"/>
  <c r="T271"/>
  <c r="R271"/>
  <c r="P271"/>
  <c r="BI268"/>
  <c r="BH268"/>
  <c r="BG268"/>
  <c r="BF268"/>
  <c r="T268"/>
  <c r="R268"/>
  <c r="P268"/>
  <c r="BI266"/>
  <c r="BH266"/>
  <c r="BG266"/>
  <c r="BF266"/>
  <c r="T266"/>
  <c r="R266"/>
  <c r="P266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48"/>
  <c r="BH248"/>
  <c r="BG248"/>
  <c r="BF248"/>
  <c r="T248"/>
  <c r="R248"/>
  <c r="P248"/>
  <c r="BI241"/>
  <c r="BH241"/>
  <c r="BG241"/>
  <c r="BF241"/>
  <c r="T241"/>
  <c r="R241"/>
  <c r="P241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28"/>
  <c r="BH228"/>
  <c r="BG228"/>
  <c r="BF228"/>
  <c r="T228"/>
  <c r="R228"/>
  <c r="P228"/>
  <c r="BI226"/>
  <c r="BH226"/>
  <c r="BG226"/>
  <c r="BF226"/>
  <c r="T226"/>
  <c r="R226"/>
  <c r="P226"/>
  <c r="BI223"/>
  <c r="BH223"/>
  <c r="BG223"/>
  <c r="BF223"/>
  <c r="T223"/>
  <c r="T222"/>
  <c r="R223"/>
  <c r="R222"/>
  <c r="P223"/>
  <c r="P222"/>
  <c r="BI218"/>
  <c r="BH218"/>
  <c r="BG218"/>
  <c r="BF218"/>
  <c r="T218"/>
  <c r="R218"/>
  <c r="P218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1"/>
  <c r="BH201"/>
  <c r="BG201"/>
  <c r="BF201"/>
  <c r="T201"/>
  <c r="R201"/>
  <c r="P201"/>
  <c r="BI197"/>
  <c r="BH197"/>
  <c r="BG197"/>
  <c r="BF197"/>
  <c r="T197"/>
  <c r="R197"/>
  <c r="P197"/>
  <c r="BI193"/>
  <c r="BH193"/>
  <c r="BG193"/>
  <c r="BF193"/>
  <c r="T193"/>
  <c r="R193"/>
  <c r="P193"/>
  <c r="BI188"/>
  <c r="BH188"/>
  <c r="BG188"/>
  <c r="BF188"/>
  <c r="T188"/>
  <c r="R188"/>
  <c r="P188"/>
  <c r="BI184"/>
  <c r="BH184"/>
  <c r="BG184"/>
  <c r="BF184"/>
  <c r="T184"/>
  <c r="R184"/>
  <c r="P184"/>
  <c r="BI181"/>
  <c r="BH181"/>
  <c r="BG181"/>
  <c r="BF181"/>
  <c r="T181"/>
  <c r="R181"/>
  <c r="P181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7"/>
  <c r="BH167"/>
  <c r="BG167"/>
  <c r="BF167"/>
  <c r="T167"/>
  <c r="R167"/>
  <c r="P167"/>
  <c r="BI165"/>
  <c r="BH165"/>
  <c r="BG165"/>
  <c r="BF165"/>
  <c r="T165"/>
  <c r="R165"/>
  <c r="P165"/>
  <c r="BI161"/>
  <c r="BH161"/>
  <c r="BG161"/>
  <c r="BF161"/>
  <c r="T161"/>
  <c r="R161"/>
  <c r="P161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F124"/>
  <c r="E122"/>
  <c r="F89"/>
  <c r="E87"/>
  <c r="J24"/>
  <c r="E24"/>
  <c r="J127"/>
  <c r="J23"/>
  <c r="J21"/>
  <c r="E21"/>
  <c r="J126"/>
  <c r="J20"/>
  <c r="J18"/>
  <c r="E18"/>
  <c r="F92"/>
  <c r="J17"/>
  <c r="J15"/>
  <c r="E15"/>
  <c r="F126"/>
  <c r="J14"/>
  <c r="J12"/>
  <c r="J89"/>
  <c r="E7"/>
  <c r="E85"/>
  <c i="1" r="L90"/>
  <c r="AM90"/>
  <c r="AM89"/>
  <c r="L89"/>
  <c r="AM87"/>
  <c r="L87"/>
  <c r="L85"/>
  <c r="L84"/>
  <c i="2" r="J300"/>
  <c r="BK298"/>
  <c r="BK296"/>
  <c r="BK291"/>
  <c r="BK276"/>
  <c r="J263"/>
  <c r="J248"/>
  <c r="J236"/>
  <c r="J234"/>
  <c r="J232"/>
  <c r="BK218"/>
  <c r="BK203"/>
  <c r="J177"/>
  <c r="BK175"/>
  <c r="J172"/>
  <c r="BK158"/>
  <c r="BK148"/>
  <c r="J144"/>
  <c r="BK140"/>
  <c r="J271"/>
  <c r="BK261"/>
  <c r="J259"/>
  <c r="J238"/>
  <c r="BK228"/>
  <c r="J218"/>
  <c r="J206"/>
  <c r="J203"/>
  <c r="J193"/>
  <c r="BK181"/>
  <c r="J142"/>
  <c r="J137"/>
  <c i="1" r="AS94"/>
  <c i="2" r="J296"/>
  <c r="J283"/>
  <c r="BK279"/>
  <c r="BK271"/>
  <c r="J257"/>
  <c r="BK255"/>
  <c r="BK215"/>
  <c r="BK177"/>
  <c r="J175"/>
  <c r="J170"/>
  <c r="J167"/>
  <c r="J154"/>
  <c r="BK152"/>
  <c r="BK144"/>
  <c r="J133"/>
  <c r="BK293"/>
  <c r="J285"/>
  <c r="J276"/>
  <c r="J274"/>
  <c r="BK263"/>
  <c r="J261"/>
  <c r="BK259"/>
  <c r="BK236"/>
  <c r="BK223"/>
  <c r="J209"/>
  <c r="J197"/>
  <c r="BK161"/>
  <c r="J152"/>
  <c r="J148"/>
  <c r="J146"/>
  <c r="BK142"/>
  <c r="BK133"/>
  <c r="J303"/>
  <c r="J298"/>
  <c r="J293"/>
  <c r="J289"/>
  <c r="BK283"/>
  <c r="BK274"/>
  <c r="BK268"/>
  <c r="BK257"/>
  <c r="J226"/>
  <c r="J201"/>
  <c r="BK172"/>
  <c r="J161"/>
  <c r="J158"/>
  <c r="J156"/>
  <c r="J135"/>
  <c r="J291"/>
  <c r="BK289"/>
  <c r="J279"/>
  <c r="J266"/>
  <c r="J255"/>
  <c r="BK238"/>
  <c r="BK232"/>
  <c r="J215"/>
  <c r="J212"/>
  <c r="BK209"/>
  <c r="BK201"/>
  <c r="J188"/>
  <c r="BK184"/>
  <c r="BK303"/>
  <c r="BK300"/>
  <c r="BK285"/>
  <c r="BK266"/>
  <c r="BK248"/>
  <c r="J241"/>
  <c r="BK234"/>
  <c r="J228"/>
  <c r="BK226"/>
  <c r="BK206"/>
  <c r="J184"/>
  <c r="J181"/>
  <c r="BK167"/>
  <c r="J165"/>
  <c r="BK156"/>
  <c r="J150"/>
  <c r="BK146"/>
  <c r="J140"/>
  <c r="J268"/>
  <c r="BK241"/>
  <c r="J223"/>
  <c r="BK212"/>
  <c r="BK197"/>
  <c r="BK193"/>
  <c r="BK188"/>
  <c r="BK170"/>
  <c r="BK165"/>
  <c r="BK154"/>
  <c r="BK150"/>
  <c r="BK137"/>
  <c r="BK135"/>
  <c l="1" r="BK205"/>
  <c r="J205"/>
  <c r="J99"/>
  <c r="R225"/>
  <c r="BK265"/>
  <c r="J265"/>
  <c r="J103"/>
  <c r="P132"/>
  <c r="T205"/>
  <c r="BK240"/>
  <c r="J240"/>
  <c r="J102"/>
  <c r="T132"/>
  <c r="BK225"/>
  <c r="J225"/>
  <c r="J101"/>
  <c r="R240"/>
  <c r="T265"/>
  <c r="BK282"/>
  <c r="BK281"/>
  <c r="J281"/>
  <c r="J105"/>
  <c r="BK288"/>
  <c r="R132"/>
  <c r="P225"/>
  <c r="T225"/>
  <c r="P265"/>
  <c r="T282"/>
  <c r="T281"/>
  <c r="T288"/>
  <c r="R205"/>
  <c r="T240"/>
  <c r="R282"/>
  <c r="R281"/>
  <c r="R288"/>
  <c r="R295"/>
  <c r="BK132"/>
  <c r="J132"/>
  <c r="J98"/>
  <c r="P205"/>
  <c r="P240"/>
  <c r="R265"/>
  <c r="P282"/>
  <c r="P281"/>
  <c r="P288"/>
  <c r="P287"/>
  <c r="BK295"/>
  <c r="J295"/>
  <c r="J109"/>
  <c r="P295"/>
  <c r="T295"/>
  <c r="F91"/>
  <c r="E120"/>
  <c r="F127"/>
  <c r="BE146"/>
  <c r="BE161"/>
  <c r="BE215"/>
  <c r="BE226"/>
  <c r="BE228"/>
  <c r="BE232"/>
  <c r="BE257"/>
  <c r="BE261"/>
  <c r="BE135"/>
  <c r="BE144"/>
  <c r="BE154"/>
  <c r="BE193"/>
  <c r="BE197"/>
  <c r="BE209"/>
  <c r="BE236"/>
  <c r="BE263"/>
  <c r="BE279"/>
  <c r="J124"/>
  <c r="BE148"/>
  <c r="BE158"/>
  <c r="BE165"/>
  <c r="BE170"/>
  <c r="BE172"/>
  <c r="BE276"/>
  <c r="BE300"/>
  <c r="BE303"/>
  <c r="J91"/>
  <c r="BE140"/>
  <c r="BE175"/>
  <c r="BE177"/>
  <c r="BE203"/>
  <c r="BE206"/>
  <c r="BE218"/>
  <c r="BE238"/>
  <c r="BE285"/>
  <c r="BK278"/>
  <c r="J278"/>
  <c r="J104"/>
  <c r="BE137"/>
  <c r="BE142"/>
  <c r="BE212"/>
  <c r="BE271"/>
  <c r="BE283"/>
  <c r="BE291"/>
  <c r="BE296"/>
  <c r="BE298"/>
  <c r="BE150"/>
  <c r="BE188"/>
  <c r="BE241"/>
  <c r="BE268"/>
  <c r="BE293"/>
  <c r="BK222"/>
  <c r="J222"/>
  <c r="J100"/>
  <c r="BE133"/>
  <c r="BE223"/>
  <c r="BE234"/>
  <c r="BE248"/>
  <c r="J92"/>
  <c r="BE152"/>
  <c r="BE156"/>
  <c r="BE167"/>
  <c r="BE181"/>
  <c r="BE184"/>
  <c r="BE201"/>
  <c r="BE255"/>
  <c r="BE259"/>
  <c r="BE266"/>
  <c r="BE274"/>
  <c r="BE289"/>
  <c r="BK302"/>
  <c r="J302"/>
  <c r="J110"/>
  <c r="J34"/>
  <c i="1" r="AW95"/>
  <c i="2" r="F37"/>
  <c i="1" r="BD95"/>
  <c r="BD94"/>
  <c r="W33"/>
  <c i="2" r="F36"/>
  <c i="1" r="BC95"/>
  <c r="BC94"/>
  <c r="W32"/>
  <c i="2" r="F34"/>
  <c i="1" r="BA95"/>
  <c r="BA94"/>
  <c r="W30"/>
  <c i="2" r="F35"/>
  <c i="1" r="BB95"/>
  <c r="BB94"/>
  <c r="AX94"/>
  <c i="2" l="1" r="R287"/>
  <c r="T287"/>
  <c r="BK287"/>
  <c r="J287"/>
  <c r="J107"/>
  <c r="R131"/>
  <c r="R130"/>
  <c r="T131"/>
  <c r="T130"/>
  <c r="P131"/>
  <c r="P130"/>
  <c i="1" r="AU95"/>
  <c i="2" r="BK131"/>
  <c r="J131"/>
  <c r="J97"/>
  <c r="J282"/>
  <c r="J106"/>
  <c r="J288"/>
  <c r="J108"/>
  <c i="1" r="AW94"/>
  <c r="AK30"/>
  <c r="W31"/>
  <c r="AY94"/>
  <c i="2" r="J33"/>
  <c i="1" r="AV95"/>
  <c r="AT95"/>
  <c r="AU94"/>
  <c i="2" r="F33"/>
  <c i="1" r="AZ95"/>
  <c r="AZ94"/>
  <c r="AV94"/>
  <c r="AK29"/>
  <c i="2" l="1" r="BK130"/>
  <c r="J130"/>
  <c i="1" r="AT94"/>
  <c r="W29"/>
  <c i="2" r="J30"/>
  <c i="1" r="AG95"/>
  <c r="AG94"/>
  <c r="AN94"/>
  <c l="1" r="AN95"/>
  <c i="2" r="J96"/>
  <c r="J39"/>
  <c i="1"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<sst xmlns="http://schemas.openxmlformats.org/spreadsheetml/2006/main">
  <si>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</si>
  <si>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</si>
  <si>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</si>
  <si>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</si>
  <si>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</si>
  <si>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{0571764d-da2f-4691-8408-a6d6f53cd17e}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</si>
  <si>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</si>
  <si>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</si>
  <si>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</si>
  <si>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</si>
  <si>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</si>
  <si>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</si>
  <si>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</si>
  <si>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</si>
  <si>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19047_(03_21)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</si>
  <si>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</si>
  <si>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</si>
  <si>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19047-Umístění podzemních kontejnerů nám.Čes.btří, nám. Sukovo Liberec</t>
  </si>
  <si>
    <t>KSO:</t>
  </si>
  <si>
    <t>CC-CZ:</t>
  </si>
  <si>
    <t>Místo:</t>
  </si>
  <si>
    <t xml:space="preserve"> </t>
  </si>
  <si>
    <t>Datum:</t>
  </si>
  <si>
    <t>25. 7. 2019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</si>
  <si>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</si>
  <si>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</si>
  <si>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</si>
  <si>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</si>
  <si>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</si>
  <si>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</si>
  <si>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</si>
  <si>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</si>
  <si>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</si>
  <si>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</si>
  <si>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</si>
  <si>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</si>
  <si>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</si>
  <si>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</si>
  <si>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</si>
  <si>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</si>
  <si>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</si>
  <si>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</si>
  <si>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</si>
  <si>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</si>
  <si>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</si>
  <si>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</si>
  <si>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</si>
  <si>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</si>
  <si>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</si>
  <si>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</si>
  <si>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</si>
  <si>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</si>
  <si>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</si>
  <si>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</si>
  <si>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</si>
  <si>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</si>
  <si>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</si>
  <si>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</si>
  <si>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</si>
  <si>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</si>
  <si>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</si>
  <si>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</si>
  <si>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</si>
  <si>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</si>
  <si>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</si>
  <si>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</si>
  <si>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</si>
  <si>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</si>
  <si>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</si>
  <si>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</si>
  <si>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</si>
  <si>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</si>
  <si>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</si>
  <si>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</si>
  <si>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</si>
  <si>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</si>
  <si>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</si>
  <si>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</si>
  <si>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19047-I</t>
  </si>
  <si>
    <t>19047-I - Podzemní kontejnery Sukovo náměstí</t>
  </si>
  <si>
    <t>STA</t>
  </si>
  <si>
    <t>1</t>
  </si>
  <si>
    <t>{0199cad6-3798-4576-a6f7-e83bce2fae0d}</t>
  </si>
  <si>
    <t>2</t>
  </si>
  <si>
    <t>KRYCÍ LIST SOUPISU PRACÍ</t>
  </si>
  <si>
    <t>Objekt:</t>
  </si>
  <si>
    <t>19047-I - 19047-I - Podzemní kontejnery Sukovo náměstí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</si>
  <si>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</si>
  <si>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</si>
  <si>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</si>
  <si>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</si>
  <si>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</si>
  <si>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</si>
  <si>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</si>
  <si>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</si>
  <si>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</si>
  <si>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</si>
  <si>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</si>
  <si>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</si>
  <si>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</si>
  <si>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N00 - Nepojmenované práce</t>
  </si>
  <si>
    <t xml:space="preserve">    N01 - Nepojmenovaný díl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</si>
  <si>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</si>
  <si>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</si>
  <si>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</si>
  <si>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</si>
  <si>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</si>
  <si>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</si>
  <si>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</si>
  <si>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</si>
  <si>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</si>
  <si>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</si>
  <si>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</si>
  <si>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</si>
  <si>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</si>
  <si>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</si>
  <si>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</si>
  <si>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</si>
  <si>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</si>
  <si>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</si>
  <si>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</si>
  <si>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</si>
  <si>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</si>
  <si>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</si>
  <si>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111301111</t>
  </si>
  <si>
    <t>Sejmutí drnu tl do 100 mm s přemístěním do 50 m nebo naložením na dopravní prostředek</t>
  </si>
  <si>
    <t>m2</t>
  </si>
  <si>
    <t>4</t>
  </si>
  <si>
    <t>2076508878</t>
  </si>
  <si>
    <t>PP</t>
  </si>
  <si>
    <t>Sejmutí drnu tl. do 100 mm, v jakékoliv ploše</t>
  </si>
  <si>
    <t>113106123</t>
  </si>
  <si>
    <t>Rozebrání dlažeb ze zámkových dlaždic komunikací pro pěší ručně</t>
  </si>
  <si>
    <t>1754715618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</si>
  <si>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</si>
  <si>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3</t>
  </si>
  <si>
    <t>113107324</t>
  </si>
  <si>
    <t>Odstranění podkladu z kameniva drceného tl 400 mm strojně pl do 50 m2</t>
  </si>
  <si>
    <t>-2102012944</t>
  </si>
  <si>
    <t>Odstranění podkladů nebo krytů strojně plochy jednotlivě do 50 m2 s přemístěním hmot na skládku na vzdálenost do 3 m nebo s naložením na dopravní prostředek z kameniva hrubého drceného, o tl. vrstvy přes 300 do 400 mm</t>
  </si>
  <si>
    <t>VV</t>
  </si>
  <si>
    <t>3+9,7</t>
  </si>
  <si>
    <t>113107342</t>
  </si>
  <si>
    <t>Odstranění podkladu živičného tl 100 mm strojně pl do 50 m2</t>
  </si>
  <si>
    <t>591762804</t>
  </si>
  <si>
    <t>Odstranění podkladů nebo krytů strojně plochy jednotlivě do 50 m2 s přemístěním hmot na skládku na vzdálenost do 3 m nebo s naložením na dopravní prostředek živičných, o tl. vrstvy přes 50 do 100 mm</t>
  </si>
  <si>
    <t>5</t>
  </si>
  <si>
    <t>113202111</t>
  </si>
  <si>
    <t>Vytrhání obrub krajníků obrubníků stojatých</t>
  </si>
  <si>
    <t>m</t>
  </si>
  <si>
    <t>1198939924</t>
  </si>
  <si>
    <t xml:space="preserve">Vytrhání obrub  s vybouráním lože, s přemístěním hmot na skládku na vzdálenost do 3 m nebo s naložením na dopravní prostředek z krajníků nebo obrubníků stojatých</t>
  </si>
  <si>
    <t>6</t>
  </si>
  <si>
    <t>120001101</t>
  </si>
  <si>
    <t>Příplatek za ztížení odkopávky nebo prokopávky v blízkosti inženýrských sítí</t>
  </si>
  <si>
    <t>m3</t>
  </si>
  <si>
    <t>1404537870</t>
  </si>
  <si>
    <t xml:space="preserve">Příplatek k cenám vykopávek za ztížení vykopávky  v blízkosti inženýrských sítí nebo výbušnin v horninách jakékoliv třídy</t>
  </si>
  <si>
    <t>7</t>
  </si>
  <si>
    <t>122202201</t>
  </si>
  <si>
    <t>Odkopávky a prokopávky nezapažené pro silnice objemu do 100 m3 v hornině tř. 3</t>
  </si>
  <si>
    <t>1552658409</t>
  </si>
  <si>
    <t xml:space="preserve">Odkopávky a prokopávky nezapažené pro silnice  s přemístěním výkopku v příčných profilech na vzdálenost do 15 m nebo s naložením na dopravní prostředek v hornině tř. 3 do 100 m3</t>
  </si>
  <si>
    <t>8</t>
  </si>
  <si>
    <t>122202209</t>
  </si>
  <si>
    <t>Příplatek k odkopávkám a prokopávkám pro silnice v hornině tř. 3 za lepivost</t>
  </si>
  <si>
    <t>1060494092</t>
  </si>
  <si>
    <t xml:space="preserve">Odkopávky a prokopávky nezapažené pro silnice  s přemístěním výkopku v příčných profilech na vzdálenost do 15 m nebo s naložením na dopravní prostředek v hornině tř. 3 Příplatek k cenám za lepivost horniny tř. 3</t>
  </si>
  <si>
    <t>9</t>
  </si>
  <si>
    <t>131201201</t>
  </si>
  <si>
    <t>Hloubení jam zapažených v hornině tř. 3 objemu do 100 m3</t>
  </si>
  <si>
    <t>-1836791790</t>
  </si>
  <si>
    <t xml:space="preserve">Hloubení zapažených jam a zářezů  s urovnáním dna do předepsaného profilu a spádu v hornině tř. 3 do 100 m3</t>
  </si>
  <si>
    <t>10</t>
  </si>
  <si>
    <t>131201209</t>
  </si>
  <si>
    <t>Příplatek za lepivost u hloubení jam zapažených v hornině tř. 3</t>
  </si>
  <si>
    <t>-1293173474</t>
  </si>
  <si>
    <t xml:space="preserve">Hloubení zapažených jam a zářezů  s urovnáním dna do předepsaného profilu a spádu Příplatek k cenám za lepivost horniny tř. 3</t>
  </si>
  <si>
    <t>66</t>
  </si>
  <si>
    <t>153111114.R</t>
  </si>
  <si>
    <t>Příčné řezání ocelových zaberaněných zápor z terénu</t>
  </si>
  <si>
    <t>kus</t>
  </si>
  <si>
    <t>-1883463748</t>
  </si>
  <si>
    <t xml:space="preserve">Úprava ocelových štětovnic pro štětové stěny  řezání z terénu, štětovnic zaberaněných příčné</t>
  </si>
  <si>
    <t>13</t>
  </si>
  <si>
    <t>161101101</t>
  </si>
  <si>
    <t>Svislé přemístění výkopku z horniny tř. 1 až 4 hl výkopu do 2,5 m</t>
  </si>
  <si>
    <t>-1469688166</t>
  </si>
  <si>
    <t xml:space="preserve">Svislé přemístění výkopku  bez naložení do dopravní nádoby avšak s vyprázdněním dopravní nádoby na hromadu nebo do dopravního prostředku z horniny tř. 1 až 4, při hloubce výkopu přes 1 do 2,5 m</t>
  </si>
  <si>
    <t>14</t>
  </si>
  <si>
    <t>162701105</t>
  </si>
  <si>
    <t xml:space="preserve">Vodorovné přemístění do 10000 m výkopku/sypaniny z horniny tř. 1 až 4  - RESPEKTIVĚ SKLÁDKU ZHOTOVITELE</t>
  </si>
  <si>
    <t>-484280190</t>
  </si>
  <si>
    <t xml:space="preserve">Vodorovné přemístění výkopku nebo sypaniny po suchu  na obvyklém dopravním prostředku, bez naložení výkopku, avšak se složením bez rozhrnutí z horniny tř. 1 až 4 na vzdálenost přes 9 000 do 10 000 m - RESPEKTIVĚ SKLÁDKU ZHOTOVITELE</t>
  </si>
  <si>
    <t>109,18</t>
  </si>
  <si>
    <t>162702111</t>
  </si>
  <si>
    <t xml:space="preserve">Vodorovné přemístění drnu bez naložení se složením do 6000 m  resp. skládku zhotovitele</t>
  </si>
  <si>
    <t>1498243963</t>
  </si>
  <si>
    <t xml:space="preserve">Vodorovné přemístění drnu na suchu  na vzdálenost přes 5000 do 6000 m resp. skládku zhotovitele</t>
  </si>
  <si>
    <t>28</t>
  </si>
  <si>
    <t>Mezisoučet</t>
  </si>
  <si>
    <t>16</t>
  </si>
  <si>
    <t>171201201</t>
  </si>
  <si>
    <t>Uložení sypaniny na skládky</t>
  </si>
  <si>
    <t>-695211143</t>
  </si>
  <si>
    <t xml:space="preserve">Uložení sypaniny  na skládky</t>
  </si>
  <si>
    <t>17</t>
  </si>
  <si>
    <t>171201211</t>
  </si>
  <si>
    <t>Poplatek za uložení stavebního odpadu - zeminy a kameniva na skládce</t>
  </si>
  <si>
    <t>t</t>
  </si>
  <si>
    <t>1726322040</t>
  </si>
  <si>
    <t>Poplatek za uložení stavebního odpadu na skládce (skládkovné) zeminy a kameniva zatříděného do Katalogu odpadů pod kódem 170 504</t>
  </si>
  <si>
    <t>109,18*1,65</t>
  </si>
  <si>
    <t>18</t>
  </si>
  <si>
    <t>174101101</t>
  </si>
  <si>
    <t>Zásyp jam, šachet rýh nebo kolem objektů sypaninou se zhutněním</t>
  </si>
  <si>
    <t>-989694204</t>
  </si>
  <si>
    <t xml:space="preserve">Zásyp sypaninou z jakékoliv horniny  s uložením výkopku ve vrstvách se zhutněním jam, šachet, rýh nebo kolem objektů v těchto vykopávkách</t>
  </si>
  <si>
    <t>19</t>
  </si>
  <si>
    <t>M</t>
  </si>
  <si>
    <t>58344199</t>
  </si>
  <si>
    <t>štěrkodrť frakce 0-63</t>
  </si>
  <si>
    <t>716873571</t>
  </si>
  <si>
    <t>56,000*1,75</t>
  </si>
  <si>
    <t>20</t>
  </si>
  <si>
    <t>181301101</t>
  </si>
  <si>
    <t>Rozprostření ornice tl vrstvy do 100 mm pl do 500 m2 v rovině nebo ve svahu do 1:5 vč. dodání a dovozu ornice</t>
  </si>
  <si>
    <t>1533149736</t>
  </si>
  <si>
    <t>Rozprostření a urovnání ornice v rovině nebo ve svahu sklonu do 1:5 při souvislé ploše do 500 m2, tl. vrstvy do 100 mm vč. dodání a dovozu ornice</t>
  </si>
  <si>
    <t>181411131</t>
  </si>
  <si>
    <t>Založení parkového trávníku výsevem plochy do 1000 m2 v rovině a ve svahu do 1:5</t>
  </si>
  <si>
    <t>571990993</t>
  </si>
  <si>
    <t>Založení trávníku na půdě předem připravené plochy do 1000 m2 výsevem včetně utažení parkového v rovině nebo na svahu do 1:5</t>
  </si>
  <si>
    <t>17,4+20</t>
  </si>
  <si>
    <t>22</t>
  </si>
  <si>
    <t>00572410</t>
  </si>
  <si>
    <t>osivo směs travní parková</t>
  </si>
  <si>
    <t>kg</t>
  </si>
  <si>
    <t>913995207</t>
  </si>
  <si>
    <t>37,4*0,015 'Přepočtené koeficientem množství</t>
  </si>
  <si>
    <t>23</t>
  </si>
  <si>
    <t>181951101</t>
  </si>
  <si>
    <t>Úprava pláně v hornině tř. 1 až 4 bez zhutnění</t>
  </si>
  <si>
    <t>718574050</t>
  </si>
  <si>
    <t xml:space="preserve">Úprava pláně vyrovnáním výškových rozdílů  v hornině tř. 1 až 4 bez zhutnění</t>
  </si>
  <si>
    <t>24</t>
  </si>
  <si>
    <t>181951102</t>
  </si>
  <si>
    <t>Úprava pláně v hornině tř. 1 až 4 se zhutněním</t>
  </si>
  <si>
    <t>-1038985820</t>
  </si>
  <si>
    <t xml:space="preserve">Úprava pláně vyrovnáním výškových rozdílů  v hornině tř. 1 až 4 se zhutněním</t>
  </si>
  <si>
    <t>2,6*8,75</t>
  </si>
  <si>
    <t>25</t>
  </si>
  <si>
    <t>184802111</t>
  </si>
  <si>
    <t>Chemické odplevelení před založením kultury nad 20 m2 postřikem na široko v rovině a svahu do 1:5</t>
  </si>
  <si>
    <t>-663863024</t>
  </si>
  <si>
    <t xml:space="preserve">Chemické odplevelení půdy před založením kultury, trávníku nebo zpevněných ploch  o výměře jednotlivě přes 20 m2 v rovině nebo na svahu do 1:5 postřikem na široko</t>
  </si>
  <si>
    <t>27</t>
  </si>
  <si>
    <t>R-1-A.00-1002</t>
  </si>
  <si>
    <t>Zřízení pažení do ocelových zápor hl. výkopu do 4,00m</t>
  </si>
  <si>
    <t>-1655450038</t>
  </si>
  <si>
    <t>2*17</t>
  </si>
  <si>
    <t>M--A.00-1002</t>
  </si>
  <si>
    <t>řezivo stavební fošny tl.60mm "fošny pro pažiny"</t>
  </si>
  <si>
    <t>-1962507987</t>
  </si>
  <si>
    <t>31</t>
  </si>
  <si>
    <t>R-1-A.00-3001</t>
  </si>
  <si>
    <t xml:space="preserve">Přesazení stromů listnatých prům.do 200mm  v 4,00m vč. vč. zemních prací, zabezpečení kůly, ošetření kořenového systému, koruny, potřebné technikyzabezpečení kůlyvčetně přihnojení, aplikace hydrogelu, rákosové rohože, zálivky po dobu výstavby, nových kůlů</t>
  </si>
  <si>
    <t>kpl</t>
  </si>
  <si>
    <t>512</t>
  </si>
  <si>
    <t>-1164292598</t>
  </si>
  <si>
    <t>Zakládání</t>
  </si>
  <si>
    <t>70</t>
  </si>
  <si>
    <t>232211112</t>
  </si>
  <si>
    <t>Úprava ocelových jehel z válcovaných tyčí hmotnosti do 70 kg/m</t>
  </si>
  <si>
    <t>416703260</t>
  </si>
  <si>
    <t xml:space="preserve">Úprava ocelových jehel, pilot nebo zápor pro zaražení nebo zaberanění  z válcovaných tyčí o hmotnosti přes 15 do 70 kg/m</t>
  </si>
  <si>
    <t>2,104</t>
  </si>
  <si>
    <t>68</t>
  </si>
  <si>
    <t>232221122</t>
  </si>
  <si>
    <t>Zaražení ocelových jehel svisle hmotnosti 70 kg/m hl 5 m</t>
  </si>
  <si>
    <t>577396552</t>
  </si>
  <si>
    <t xml:space="preserve">Zaražení nebo nastražení a zaberanění ocelových jehel, pilot nebo zápor  z válcovaných tyčí nebo kolejnic, s případným zarovnáním volných konců svislých, o hmotnosti přes 15 do 70 kg/m, na délku od 0 do 5 m</t>
  </si>
  <si>
    <t>14*4,5</t>
  </si>
  <si>
    <t>69</t>
  </si>
  <si>
    <t>13010974</t>
  </si>
  <si>
    <t>ocel profilová HE-B 140 jakost 11 375</t>
  </si>
  <si>
    <t>286232414</t>
  </si>
  <si>
    <t>63*0,0334 'Přepočtené koeficientem množství</t>
  </si>
  <si>
    <t>33</t>
  </si>
  <si>
    <t>273321411</t>
  </si>
  <si>
    <t>Základové desky ze ŽB bez zvýšených nároků na prostředí tř. C 20/25</t>
  </si>
  <si>
    <t>-2108329006</t>
  </si>
  <si>
    <t>Základy z betonu železového (bez výztuže) desky z betonu bez zvýšených nároků na prostředí tř. C 20/25 FX2</t>
  </si>
  <si>
    <t>3,967</t>
  </si>
  <si>
    <t>34</t>
  </si>
  <si>
    <t>273362021</t>
  </si>
  <si>
    <t>Výztuž základových desek svařovanými sítěmi Kari</t>
  </si>
  <si>
    <t>1989030491</t>
  </si>
  <si>
    <t>Výztuž základů desek ze svařovaných sítí z drátů typu KARI</t>
  </si>
  <si>
    <t>11*2,3*0,00303*1,1</t>
  </si>
  <si>
    <t>Svislé a kompletní konstrukce</t>
  </si>
  <si>
    <t>35</t>
  </si>
  <si>
    <t>312311811</t>
  </si>
  <si>
    <t>Výplňová zeď z betonu prostého tř. C 12/15</t>
  </si>
  <si>
    <t>1228954292</t>
  </si>
  <si>
    <t>Nadzákladové zdi z betonu prostého výplňové bez zvláštních nároků na vliv prostředí tř. C 12/15</t>
  </si>
  <si>
    <t>Komunikace pozemní</t>
  </si>
  <si>
    <t>36</t>
  </si>
  <si>
    <t>564851111</t>
  </si>
  <si>
    <t>Podklad ze štěrkodrtě ŠD tl 150 mm</t>
  </si>
  <si>
    <t>-1467687088</t>
  </si>
  <si>
    <t xml:space="preserve">Podklad ze štěrkodrti ŠD  s rozprostřením a zhutněním, po zhutnění tl. 150 mm</t>
  </si>
  <si>
    <t>37</t>
  </si>
  <si>
    <t>591411111</t>
  </si>
  <si>
    <t>Kladení dlažby z mozaiky jednobarevné komunikací pro pěší lože z kameniva</t>
  </si>
  <si>
    <t>1354990426</t>
  </si>
  <si>
    <t xml:space="preserve">Kladení dlažby z mozaiky komunikací pro pěší  s vyplněním spár, s dvojím beraněním a se smetením přebytečného materiálu na vzdálenost do 3 m jednobarevné, s ložem tl. do 40 mm z kameniva</t>
  </si>
  <si>
    <t>6,8+28</t>
  </si>
  <si>
    <t>38</t>
  </si>
  <si>
    <t>58380013</t>
  </si>
  <si>
    <t>mozaika dlažební, žula 4/6 cm 1,tř.</t>
  </si>
  <si>
    <t>1503775368</t>
  </si>
  <si>
    <t>39</t>
  </si>
  <si>
    <t>591441111</t>
  </si>
  <si>
    <t>Kladení dlažby z mozaiky jednobarevné komunikací pro pěší lože z MC</t>
  </si>
  <si>
    <t>1651966386</t>
  </si>
  <si>
    <t xml:space="preserve">Kladení dlažby z mozaiky komunikací pro pěší  s vyplněním spár, s dvojím beraněním a se smetením přebytečného materiálu na vzdálenost do 3 m jednobarevné, s ložem tl. do 40 mm z cementové malty</t>
  </si>
  <si>
    <t>40</t>
  </si>
  <si>
    <t>58380010</t>
  </si>
  <si>
    <t>mozaika dlažební žula 4/6cm šedá</t>
  </si>
  <si>
    <t>709765496</t>
  </si>
  <si>
    <t>41</t>
  </si>
  <si>
    <t>R-5-A.00-1001</t>
  </si>
  <si>
    <t>D+M doplnění konstrukčních vrstev komunikace dle vzor.řezu</t>
  </si>
  <si>
    <t>-669775608</t>
  </si>
  <si>
    <t>Ostatní konstrukce a práce, bourání</t>
  </si>
  <si>
    <t>42</t>
  </si>
  <si>
    <t>916241213</t>
  </si>
  <si>
    <t>Osazení obrubníku kamenného stojatého s boční opěrou do lože z betonu prostého</t>
  </si>
  <si>
    <t>637529611</t>
  </si>
  <si>
    <t>Osazení obrubníku kamenného se zřízením lože, s vyplněním a zatřením spár cementovou maltou stojatého s boční opěrou z betonu prostého, do lože z betonu prostého</t>
  </si>
  <si>
    <t>35,8</t>
  </si>
  <si>
    <t>12,5</t>
  </si>
  <si>
    <t>Mezisoučet osazení zdemontovaných</t>
  </si>
  <si>
    <t>Součet</t>
  </si>
  <si>
    <t>43</t>
  </si>
  <si>
    <t>58380007</t>
  </si>
  <si>
    <t>obrubník kamenný přímý, žula, 15x25</t>
  </si>
  <si>
    <t>159707149</t>
  </si>
  <si>
    <t>35,8+3</t>
  </si>
  <si>
    <t>Mezisoučet pokládka</t>
  </si>
  <si>
    <t>-24,5</t>
  </si>
  <si>
    <t>Mezisoučet demontované</t>
  </si>
  <si>
    <t>Součet obrubník nový</t>
  </si>
  <si>
    <t>44</t>
  </si>
  <si>
    <t>916331112</t>
  </si>
  <si>
    <t>Osazení zahradního obrubníku betonového do lože z betonu s boční opěrou</t>
  </si>
  <si>
    <t>1505178380</t>
  </si>
  <si>
    <t>Osazení zahradního obrubníku betonového s ložem tl. od 50 do 100 mm z betonu prostého tř. C 12/15 s boční opěrou z betonu prostého tř. C 12/15</t>
  </si>
  <si>
    <t>45</t>
  </si>
  <si>
    <t>59217001</t>
  </si>
  <si>
    <t>obrubník betonový zahradní 1000x50x250mm</t>
  </si>
  <si>
    <t>1756779608</t>
  </si>
  <si>
    <t>46</t>
  </si>
  <si>
    <t>919731122</t>
  </si>
  <si>
    <t>Zarovnání styčné plochy podkladu nebo krytu živičného tl do 100 mm</t>
  </si>
  <si>
    <t>601209853</t>
  </si>
  <si>
    <t xml:space="preserve">Zarovnání styčné plochy podkladu nebo krytu podél vybourané části komunikace nebo zpevněné plochy  živičné tl. přes 50 do 100 mm</t>
  </si>
  <si>
    <t>47</t>
  </si>
  <si>
    <t>919732211</t>
  </si>
  <si>
    <t>Styčná spára napojení nového živičného povrchu na stávající za tepla š 15 mm hl 25 mm s prořezáním</t>
  </si>
  <si>
    <t>-1217140756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</si>
  <si>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</si>
  <si>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48</t>
  </si>
  <si>
    <t>919735112</t>
  </si>
  <si>
    <t>Řezání stávajícího živičného krytu hl do 100 mm</t>
  </si>
  <si>
    <t>1776215139</t>
  </si>
  <si>
    <t xml:space="preserve">Řezání stávajícího živičného krytu nebo podkladu  hloubky přes 50 do 100 mm</t>
  </si>
  <si>
    <t>997</t>
  </si>
  <si>
    <t>Přesun sutě</t>
  </si>
  <si>
    <t>50</t>
  </si>
  <si>
    <t>997013501</t>
  </si>
  <si>
    <t>Odvoz suti a vybouraných hmot na skládku nebo meziskládku do 1 km se složením</t>
  </si>
  <si>
    <t>1126857544</t>
  </si>
  <si>
    <t xml:space="preserve">Odvoz suti a vybouraných hmot na skládku nebo meziskládku  se složením, na vzdálenost do 1 km</t>
  </si>
  <si>
    <t>51</t>
  </si>
  <si>
    <t>997013509</t>
  </si>
  <si>
    <t>Příplatek k odvozu suti a vybouraných hmot na skládku ZKD 1 km přes 1 km - RESP.SKLÁDKU ZHOTOVITELE</t>
  </si>
  <si>
    <t>-467110931</t>
  </si>
  <si>
    <t xml:space="preserve">Odvoz suti a vybouraných hmot na skládku nebo meziskládku  se složením, na vzdálenost Příplatek k ceně za každý další i započatý 1 km přes 1 km - RESP.SKLÁDKU ZHOTOVITELE</t>
  </si>
  <si>
    <t>15,571*10</t>
  </si>
  <si>
    <t>52</t>
  </si>
  <si>
    <t>997013801</t>
  </si>
  <si>
    <t>Poplatek za uložení na skládce (skládkovné) stavebního odpadu betonového kód odpadu 170 101</t>
  </si>
  <si>
    <t>1533806121</t>
  </si>
  <si>
    <t>Poplatek za uložení stavebního odpadu na skládce (skládkovné) z prostého betonu zatříděného do Katalogu odpadů pod kódem 170 101</t>
  </si>
  <si>
    <t>2,522+5,023</t>
  </si>
  <si>
    <t>53</t>
  </si>
  <si>
    <t>997223845</t>
  </si>
  <si>
    <t>Poplatek za uložení na skládce (skládkovné) odpadu asfaltového bez dehtu kód odpadu 170 302</t>
  </si>
  <si>
    <t>184962518</t>
  </si>
  <si>
    <t>Poplatek za uložení stavebního odpadu na skládce (skládkovné) asfaltového bez obsahu dehtu zatříděného do Katalogu odpadů pod kódem 170 302</t>
  </si>
  <si>
    <t>54</t>
  </si>
  <si>
    <t>997223855</t>
  </si>
  <si>
    <t>Poplatek za uložení na skládce (skládkovné) zeminy a kameniva kód odpadu 170 504</t>
  </si>
  <si>
    <t>360154271</t>
  </si>
  <si>
    <t>998</t>
  </si>
  <si>
    <t>Přesun hmot</t>
  </si>
  <si>
    <t>55</t>
  </si>
  <si>
    <t>998223011</t>
  </si>
  <si>
    <t>Přesun hmot pro pozemní komunikace s krytem dlážděným</t>
  </si>
  <si>
    <t>-1813022798</t>
  </si>
  <si>
    <t xml:space="preserve">Přesun hmot pro pozemní komunikace s krytem dlážděným  dopravní vzdálenost do 200 m jakékoliv délky objektu</t>
  </si>
  <si>
    <t>N00</t>
  </si>
  <si>
    <t>Nepojmenované práce</t>
  </si>
  <si>
    <t>N01</t>
  </si>
  <si>
    <t>Nepojmenovaný díl</t>
  </si>
  <si>
    <t>56</t>
  </si>
  <si>
    <t>013294001</t>
  </si>
  <si>
    <t>Vytyčení podzemních sítí a zařízení</t>
  </si>
  <si>
    <t>Kč</t>
  </si>
  <si>
    <t>1024</t>
  </si>
  <si>
    <t>1074377095</t>
  </si>
  <si>
    <t>57</t>
  </si>
  <si>
    <t>039002001</t>
  </si>
  <si>
    <t>Zvláštní užívání komunikace</t>
  </si>
  <si>
    <t>1917392509</t>
  </si>
  <si>
    <t>VRN</t>
  </si>
  <si>
    <t>Vedlejší rozpočtové náklady</t>
  </si>
  <si>
    <t>VRN1</t>
  </si>
  <si>
    <t>Průzkumné, geodetické a projektové práce</t>
  </si>
  <si>
    <t>58</t>
  </si>
  <si>
    <t>012002000</t>
  </si>
  <si>
    <t>Geodetické práce</t>
  </si>
  <si>
    <t>-11797686</t>
  </si>
  <si>
    <t>59</t>
  </si>
  <si>
    <t>012303000</t>
  </si>
  <si>
    <t>Geodetické práce po výstavbě</t>
  </si>
  <si>
    <t>-525903952</t>
  </si>
  <si>
    <t>60</t>
  </si>
  <si>
    <t>013254000</t>
  </si>
  <si>
    <t xml:space="preserve">Dokumentace skutečného provedení stavby </t>
  </si>
  <si>
    <t>1639042789</t>
  </si>
  <si>
    <t>Dokumentace skutečného provedení stavby</t>
  </si>
  <si>
    <t>VRN3</t>
  </si>
  <si>
    <t>Zařízení staveniště</t>
  </si>
  <si>
    <t>63</t>
  </si>
  <si>
    <t>034103000</t>
  </si>
  <si>
    <t>Oplocení staveniště - ochrana stromů</t>
  </si>
  <si>
    <t>-1491972480</t>
  </si>
  <si>
    <t>Oplocení staveniště</t>
  </si>
  <si>
    <t>61</t>
  </si>
  <si>
    <t>030001000</t>
  </si>
  <si>
    <t>809280119</t>
  </si>
  <si>
    <t>62</t>
  </si>
  <si>
    <t>034002000</t>
  </si>
  <si>
    <t>Zabezpečení staveniště</t>
  </si>
  <si>
    <t>1729410936</t>
  </si>
  <si>
    <t>VRN7</t>
  </si>
  <si>
    <t>Provozní vlivy</t>
  </si>
  <si>
    <t>64</t>
  </si>
  <si>
    <t>072002000</t>
  </si>
  <si>
    <t>Silniční provoz</t>
  </si>
  <si>
    <t>1855746313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</si>
</sst>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34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35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36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37</v>
      </c>
      <c r="E29" s="47"/>
      <c r="F29" s="32" t="s">
        <v>38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39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40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41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42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44</v>
      </c>
      <c r="U35" s="54"/>
      <c r="V35" s="54"/>
      <c r="W35" s="54"/>
      <c r="X35" s="56" t="s">
        <v>45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47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49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48</v>
      </c>
      <c r="AI60" s="42"/>
      <c r="AJ60" s="42"/>
      <c r="AK60" s="42"/>
      <c r="AL60" s="42"/>
      <c r="AM60" s="64" t="s">
        <v>49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50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51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48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49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48</v>
      </c>
      <c r="AI75" s="42"/>
      <c r="AJ75" s="42"/>
      <c r="AK75" s="42"/>
      <c r="AL75" s="42"/>
      <c r="AM75" s="64" t="s">
        <v>49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52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19047_(03_21)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19047-Umístění podzemních kontejnerů nám.Čes.btří, nám. Sukovo Liberec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25. 7. 2019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53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54</v>
      </c>
      <c r="D92" s="94"/>
      <c r="E92" s="94"/>
      <c r="F92" s="94"/>
      <c r="G92" s="94"/>
      <c r="H92" s="95"/>
      <c r="I92" s="96" t="s">
        <v>55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56</v>
      </c>
      <c r="AH92" s="94"/>
      <c r="AI92" s="94"/>
      <c r="AJ92" s="94"/>
      <c r="AK92" s="94"/>
      <c r="AL92" s="94"/>
      <c r="AM92" s="94"/>
      <c r="AN92" s="96" t="s">
        <v>57</v>
      </c>
      <c r="AO92" s="94"/>
      <c r="AP92" s="98"/>
      <c r="AQ92" s="99" t="s">
        <v>58</v>
      </c>
      <c r="AR92" s="44"/>
      <c r="AS92" s="100" t="s">
        <v>59</v>
      </c>
      <c r="AT92" s="101" t="s">
        <v>60</v>
      </c>
      <c r="AU92" s="101" t="s">
        <v>61</v>
      </c>
      <c r="AV92" s="101" t="s">
        <v>62</v>
      </c>
      <c r="AW92" s="101" t="s">
        <v>63</v>
      </c>
      <c r="AX92" s="101" t="s">
        <v>64</v>
      </c>
      <c r="AY92" s="101" t="s">
        <v>65</v>
      </c>
      <c r="AZ92" s="101" t="s">
        <v>66</v>
      </c>
      <c r="BA92" s="101" t="s">
        <v>67</v>
      </c>
      <c r="BB92" s="101" t="s">
        <v>68</v>
      </c>
      <c r="BC92" s="101" t="s">
        <v>69</v>
      </c>
      <c r="BD92" s="102" t="s">
        <v>70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71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72</v>
      </c>
      <c r="BT94" s="117" t="s">
        <v>73</v>
      </c>
      <c r="BU94" s="118" t="s">
        <v>74</v>
      </c>
      <c r="BV94" s="117" t="s">
        <v>75</v>
      </c>
      <c r="BW94" s="117" t="s">
        <v>5</v>
      </c>
      <c r="BX94" s="117" t="s">
        <v>76</v>
      </c>
      <c r="CL94" s="117" t="s">
        <v>1</v>
      </c>
    </row>
    <row r="95" s="7" customFormat="1" ht="24.75" customHeight="1">
      <c r="A95" s="119" t="s">
        <v>77</v>
      </c>
      <c r="B95" s="120"/>
      <c r="C95" s="121"/>
      <c r="D95" s="122" t="s">
        <v>78</v>
      </c>
      <c r="E95" s="122"/>
      <c r="F95" s="122"/>
      <c r="G95" s="122"/>
      <c r="H95" s="122"/>
      <c r="I95" s="123"/>
      <c r="J95" s="122" t="s">
        <v>79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'19047-I - 19047-I - Podze...'!J30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80</v>
      </c>
      <c r="AR95" s="126"/>
      <c r="AS95" s="127">
        <v>0</v>
      </c>
      <c r="AT95" s="128">
        <f>ROUND(SUM(AV95:AW95),2)</f>
        <v>0</v>
      </c>
      <c r="AU95" s="129">
        <f>'19047-I - 19047-I - Podze...'!P130</f>
        <v>0</v>
      </c>
      <c r="AV95" s="128">
        <f>'19047-I - 19047-I - Podze...'!J33</f>
        <v>0</v>
      </c>
      <c r="AW95" s="128">
        <f>'19047-I - 19047-I - Podze...'!J34</f>
        <v>0</v>
      </c>
      <c r="AX95" s="128">
        <f>'19047-I - 19047-I - Podze...'!J35</f>
        <v>0</v>
      </c>
      <c r="AY95" s="128">
        <f>'19047-I - 19047-I - Podze...'!J36</f>
        <v>0</v>
      </c>
      <c r="AZ95" s="128">
        <f>'19047-I - 19047-I - Podze...'!F33</f>
        <v>0</v>
      </c>
      <c r="BA95" s="128">
        <f>'19047-I - 19047-I - Podze...'!F34</f>
        <v>0</v>
      </c>
      <c r="BB95" s="128">
        <f>'19047-I - 19047-I - Podze...'!F35</f>
        <v>0</v>
      </c>
      <c r="BC95" s="128">
        <f>'19047-I - 19047-I - Podze...'!F36</f>
        <v>0</v>
      </c>
      <c r="BD95" s="130">
        <f>'19047-I - 19047-I - Podze...'!F37</f>
        <v>0</v>
      </c>
      <c r="BE95" s="7"/>
      <c r="BT95" s="131" t="s">
        <v>81</v>
      </c>
      <c r="BV95" s="131" t="s">
        <v>75</v>
      </c>
      <c r="BW95" s="131" t="s">
        <v>82</v>
      </c>
      <c r="BX95" s="131" t="s">
        <v>5</v>
      </c>
      <c r="CL95" s="131" t="s">
        <v>1</v>
      </c>
      <c r="CM95" s="131" t="s">
        <v>83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2cMsWrJFVLK5o7HHXvkEA0Ga2eWezUZexukC/c32qa9vOQs5mSCCS5aseyXqKlGLR2YDMNJx7ZdvGbwZRsv8ug==" hashValue="272VxU+vYF4sbXUuzWtKAFGM9D+HnsJhFWNrN4YVk6PinZUyRuSXTeZLA1/hZioXzrRs+1aTgP4blo+AwmYxE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9047-I - 19047-I - Podz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82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20"/>
      <c r="AT3" s="17" t="s">
        <v>83</v>
      </c>
    </row>
    <row r="4" s="1" customFormat="1" ht="24.96" customHeight="1">
      <c r="B4" s="20"/>
      <c r="D4" s="134" t="s">
        <v>84</v>
      </c>
      <c r="L4" s="20"/>
      <c r="M4" s="135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6" t="s">
        <v>16</v>
      </c>
      <c r="L6" s="20"/>
    </row>
    <row r="7" s="1" customFormat="1" ht="26.25" customHeight="1">
      <c r="B7" s="20"/>
      <c r="E7" s="137" t="str">
        <f>'Rekapitulace stavby'!K6</f>
        <v>19047-Umístění podzemních kontejnerů nám.Čes.btří, nám. Sukovo Liberec</v>
      </c>
      <c r="F7" s="136"/>
      <c r="G7" s="136"/>
      <c r="H7" s="136"/>
      <c r="L7" s="20"/>
    </row>
    <row r="8" s="2" customFormat="1" ht="12" customHeight="1">
      <c r="A8" s="38"/>
      <c r="B8" s="44"/>
      <c r="C8" s="38"/>
      <c r="D8" s="136" t="s">
        <v>85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8" t="s">
        <v>86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6" t="s">
        <v>18</v>
      </c>
      <c r="E11" s="38"/>
      <c r="F11" s="139" t="s">
        <v>1</v>
      </c>
      <c r="G11" s="38"/>
      <c r="H11" s="38"/>
      <c r="I11" s="136" t="s">
        <v>19</v>
      </c>
      <c r="J11" s="139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6" t="s">
        <v>20</v>
      </c>
      <c r="E12" s="38"/>
      <c r="F12" s="139" t="s">
        <v>21</v>
      </c>
      <c r="G12" s="38"/>
      <c r="H12" s="38"/>
      <c r="I12" s="136" t="s">
        <v>22</v>
      </c>
      <c r="J12" s="140" t="str">
        <f>'Rekapitulace stavby'!AN8</f>
        <v>25. 7. 2019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6" t="s">
        <v>24</v>
      </c>
      <c r="E14" s="38"/>
      <c r="F14" s="38"/>
      <c r="G14" s="38"/>
      <c r="H14" s="38"/>
      <c r="I14" s="136" t="s">
        <v>25</v>
      </c>
      <c r="J14" s="139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9" t="str">
        <f>IF('Rekapitulace stavby'!E11="","",'Rekapitulace stavby'!E11)</f>
        <v xml:space="preserve"> </v>
      </c>
      <c r="F15" s="38"/>
      <c r="G15" s="38"/>
      <c r="H15" s="38"/>
      <c r="I15" s="136" t="s">
        <v>26</v>
      </c>
      <c r="J15" s="139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6" t="s">
        <v>27</v>
      </c>
      <c r="E17" s="38"/>
      <c r="F17" s="38"/>
      <c r="G17" s="38"/>
      <c r="H17" s="38"/>
      <c r="I17" s="136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9"/>
      <c r="G18" s="139"/>
      <c r="H18" s="139"/>
      <c r="I18" s="136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6" t="s">
        <v>29</v>
      </c>
      <c r="E20" s="38"/>
      <c r="F20" s="38"/>
      <c r="G20" s="38"/>
      <c r="H20" s="38"/>
      <c r="I20" s="136" t="s">
        <v>25</v>
      </c>
      <c r="J20" s="139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9" t="str">
        <f>IF('Rekapitulace stavby'!E17="","",'Rekapitulace stavby'!E17)</f>
        <v xml:space="preserve"> </v>
      </c>
      <c r="F21" s="38"/>
      <c r="G21" s="38"/>
      <c r="H21" s="38"/>
      <c r="I21" s="136" t="s">
        <v>26</v>
      </c>
      <c r="J21" s="139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6" t="s">
        <v>31</v>
      </c>
      <c r="E23" s="38"/>
      <c r="F23" s="38"/>
      <c r="G23" s="38"/>
      <c r="H23" s="38"/>
      <c r="I23" s="136" t="s">
        <v>25</v>
      </c>
      <c r="J23" s="139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9" t="str">
        <f>IF('Rekapitulace stavby'!E20="","",'Rekapitulace stavby'!E20)</f>
        <v xml:space="preserve"> </v>
      </c>
      <c r="F24" s="38"/>
      <c r="G24" s="38"/>
      <c r="H24" s="38"/>
      <c r="I24" s="136" t="s">
        <v>26</v>
      </c>
      <c r="J24" s="139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6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1"/>
      <c r="B27" s="142"/>
      <c r="C27" s="141"/>
      <c r="D27" s="141"/>
      <c r="E27" s="143" t="s">
        <v>1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5"/>
      <c r="J29" s="145"/>
      <c r="K29" s="14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6" t="s">
        <v>33</v>
      </c>
      <c r="E30" s="38"/>
      <c r="F30" s="38"/>
      <c r="G30" s="38"/>
      <c r="H30" s="38"/>
      <c r="I30" s="38"/>
      <c r="J30" s="147">
        <f>ROUND(J130,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5"/>
      <c r="J31" s="145"/>
      <c r="K31" s="14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8" t="s">
        <v>35</v>
      </c>
      <c r="G32" s="38"/>
      <c r="H32" s="38"/>
      <c r="I32" s="148" t="s">
        <v>34</v>
      </c>
      <c r="J32" s="14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9" t="s">
        <v>37</v>
      </c>
      <c r="E33" s="136" t="s">
        <v>38</v>
      </c>
      <c r="F33" s="150">
        <f>ROUND((SUM(BE130:BE304)),  2)</f>
        <v>0</v>
      </c>
      <c r="G33" s="38"/>
      <c r="H33" s="38"/>
      <c r="I33" s="151">
        <v>0.20999999999999999</v>
      </c>
      <c r="J33" s="150">
        <f>ROUND(((SUM(BE130:BE304))*I33),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6" t="s">
        <v>39</v>
      </c>
      <c r="F34" s="150">
        <f>ROUND((SUM(BF130:BF304)),  2)</f>
        <v>0</v>
      </c>
      <c r="G34" s="38"/>
      <c r="H34" s="38"/>
      <c r="I34" s="151">
        <v>0.14999999999999999</v>
      </c>
      <c r="J34" s="150">
        <f>ROUND(((SUM(BF130:BF304))*I34),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6" t="s">
        <v>40</v>
      </c>
      <c r="F35" s="150">
        <f>ROUND((SUM(BG130:BG304)),  2)</f>
        <v>0</v>
      </c>
      <c r="G35" s="38"/>
      <c r="H35" s="38"/>
      <c r="I35" s="151">
        <v>0.20999999999999999</v>
      </c>
      <c r="J35" s="150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6" t="s">
        <v>41</v>
      </c>
      <c r="F36" s="150">
        <f>ROUND((SUM(BH130:BH304)),  2)</f>
        <v>0</v>
      </c>
      <c r="G36" s="38"/>
      <c r="H36" s="38"/>
      <c r="I36" s="151">
        <v>0.14999999999999999</v>
      </c>
      <c r="J36" s="150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6" t="s">
        <v>42</v>
      </c>
      <c r="F37" s="150">
        <f>ROUND((SUM(BI130:BI304)),  2)</f>
        <v>0</v>
      </c>
      <c r="G37" s="38"/>
      <c r="H37" s="38"/>
      <c r="I37" s="151">
        <v>0</v>
      </c>
      <c r="J37" s="15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2"/>
      <c r="D39" s="153" t="s">
        <v>43</v>
      </c>
      <c r="E39" s="154"/>
      <c r="F39" s="154"/>
      <c r="G39" s="155" t="s">
        <v>44</v>
      </c>
      <c r="H39" s="156" t="s">
        <v>45</v>
      </c>
      <c r="I39" s="154"/>
      <c r="J39" s="157">
        <f>SUM(J30:J37)</f>
        <v>0</v>
      </c>
      <c r="K39" s="15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9" t="s">
        <v>46</v>
      </c>
      <c r="E50" s="160"/>
      <c r="F50" s="160"/>
      <c r="G50" s="159" t="s">
        <v>47</v>
      </c>
      <c r="H50" s="160"/>
      <c r="I50" s="160"/>
      <c r="J50" s="160"/>
      <c r="K50" s="160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1" t="s">
        <v>48</v>
      </c>
      <c r="E61" s="162"/>
      <c r="F61" s="163" t="s">
        <v>49</v>
      </c>
      <c r="G61" s="161" t="s">
        <v>48</v>
      </c>
      <c r="H61" s="162"/>
      <c r="I61" s="162"/>
      <c r="J61" s="164" t="s">
        <v>49</v>
      </c>
      <c r="K61" s="162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9" t="s">
        <v>50</v>
      </c>
      <c r="E65" s="165"/>
      <c r="F65" s="165"/>
      <c r="G65" s="159" t="s">
        <v>51</v>
      </c>
      <c r="H65" s="165"/>
      <c r="I65" s="165"/>
      <c r="J65" s="165"/>
      <c r="K65" s="165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1" t="s">
        <v>48</v>
      </c>
      <c r="E76" s="162"/>
      <c r="F76" s="163" t="s">
        <v>49</v>
      </c>
      <c r="G76" s="161" t="s">
        <v>48</v>
      </c>
      <c r="H76" s="162"/>
      <c r="I76" s="162"/>
      <c r="J76" s="164" t="s">
        <v>49</v>
      </c>
      <c r="K76" s="162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87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0" t="str">
        <f>E7</f>
        <v>19047-Umístění podzemních kontejnerů nám.Čes.btří, nám. Sukovo Liberec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85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19047-I - 19047-I - Podzemní kontejnery Sukovo náměstí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25. 7. 2019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1" t="s">
        <v>88</v>
      </c>
      <c r="D94" s="172"/>
      <c r="E94" s="172"/>
      <c r="F94" s="172"/>
      <c r="G94" s="172"/>
      <c r="H94" s="172"/>
      <c r="I94" s="172"/>
      <c r="J94" s="173" t="s">
        <v>89</v>
      </c>
      <c r="K94" s="172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4" t="s">
        <v>90</v>
      </c>
      <c r="D96" s="40"/>
      <c r="E96" s="40"/>
      <c r="F96" s="40"/>
      <c r="G96" s="40"/>
      <c r="H96" s="40"/>
      <c r="I96" s="40"/>
      <c r="J96" s="110">
        <f>J130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91</v>
      </c>
    </row>
    <row r="97" s="9" customFormat="1" ht="24.96" customHeight="1">
      <c r="A97" s="9"/>
      <c r="B97" s="175"/>
      <c r="C97" s="176"/>
      <c r="D97" s="177" t="s">
        <v>92</v>
      </c>
      <c r="E97" s="178"/>
      <c r="F97" s="178"/>
      <c r="G97" s="178"/>
      <c r="H97" s="178"/>
      <c r="I97" s="178"/>
      <c r="J97" s="179">
        <f>J131</f>
        <v>0</v>
      </c>
      <c r="K97" s="176"/>
      <c r="L97" s="18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1"/>
      <c r="C98" s="182"/>
      <c r="D98" s="183" t="s">
        <v>93</v>
      </c>
      <c r="E98" s="184"/>
      <c r="F98" s="184"/>
      <c r="G98" s="184"/>
      <c r="H98" s="184"/>
      <c r="I98" s="184"/>
      <c r="J98" s="185">
        <f>J132</f>
        <v>0</v>
      </c>
      <c r="K98" s="182"/>
      <c r="L98" s="18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1"/>
      <c r="C99" s="182"/>
      <c r="D99" s="183" t="s">
        <v>94</v>
      </c>
      <c r="E99" s="184"/>
      <c r="F99" s="184"/>
      <c r="G99" s="184"/>
      <c r="H99" s="184"/>
      <c r="I99" s="184"/>
      <c r="J99" s="185">
        <f>J205</f>
        <v>0</v>
      </c>
      <c r="K99" s="182"/>
      <c r="L99" s="18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1"/>
      <c r="C100" s="182"/>
      <c r="D100" s="183" t="s">
        <v>95</v>
      </c>
      <c r="E100" s="184"/>
      <c r="F100" s="184"/>
      <c r="G100" s="184"/>
      <c r="H100" s="184"/>
      <c r="I100" s="184"/>
      <c r="J100" s="185">
        <f>J222</f>
        <v>0</v>
      </c>
      <c r="K100" s="182"/>
      <c r="L100" s="18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1"/>
      <c r="C101" s="182"/>
      <c r="D101" s="183" t="s">
        <v>96</v>
      </c>
      <c r="E101" s="184"/>
      <c r="F101" s="184"/>
      <c r="G101" s="184"/>
      <c r="H101" s="184"/>
      <c r="I101" s="184"/>
      <c r="J101" s="185">
        <f>J225</f>
        <v>0</v>
      </c>
      <c r="K101" s="182"/>
      <c r="L101" s="18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1"/>
      <c r="C102" s="182"/>
      <c r="D102" s="183" t="s">
        <v>97</v>
      </c>
      <c r="E102" s="184"/>
      <c r="F102" s="184"/>
      <c r="G102" s="184"/>
      <c r="H102" s="184"/>
      <c r="I102" s="184"/>
      <c r="J102" s="185">
        <f>J240</f>
        <v>0</v>
      </c>
      <c r="K102" s="182"/>
      <c r="L102" s="18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1"/>
      <c r="C103" s="182"/>
      <c r="D103" s="183" t="s">
        <v>98</v>
      </c>
      <c r="E103" s="184"/>
      <c r="F103" s="184"/>
      <c r="G103" s="184"/>
      <c r="H103" s="184"/>
      <c r="I103" s="184"/>
      <c r="J103" s="185">
        <f>J265</f>
        <v>0</v>
      </c>
      <c r="K103" s="182"/>
      <c r="L103" s="18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1"/>
      <c r="C104" s="182"/>
      <c r="D104" s="183" t="s">
        <v>99</v>
      </c>
      <c r="E104" s="184"/>
      <c r="F104" s="184"/>
      <c r="G104" s="184"/>
      <c r="H104" s="184"/>
      <c r="I104" s="184"/>
      <c r="J104" s="185">
        <f>J278</f>
        <v>0</v>
      </c>
      <c r="K104" s="182"/>
      <c r="L104" s="18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5"/>
      <c r="C105" s="176"/>
      <c r="D105" s="177" t="s">
        <v>100</v>
      </c>
      <c r="E105" s="178"/>
      <c r="F105" s="178"/>
      <c r="G105" s="178"/>
      <c r="H105" s="178"/>
      <c r="I105" s="178"/>
      <c r="J105" s="179">
        <f>J281</f>
        <v>0</v>
      </c>
      <c r="K105" s="176"/>
      <c r="L105" s="18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1"/>
      <c r="C106" s="182"/>
      <c r="D106" s="183" t="s">
        <v>101</v>
      </c>
      <c r="E106" s="184"/>
      <c r="F106" s="184"/>
      <c r="G106" s="184"/>
      <c r="H106" s="184"/>
      <c r="I106" s="184"/>
      <c r="J106" s="185">
        <f>J282</f>
        <v>0</v>
      </c>
      <c r="K106" s="182"/>
      <c r="L106" s="18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5"/>
      <c r="C107" s="176"/>
      <c r="D107" s="177" t="s">
        <v>102</v>
      </c>
      <c r="E107" s="178"/>
      <c r="F107" s="178"/>
      <c r="G107" s="178"/>
      <c r="H107" s="178"/>
      <c r="I107" s="178"/>
      <c r="J107" s="179">
        <f>J287</f>
        <v>0</v>
      </c>
      <c r="K107" s="176"/>
      <c r="L107" s="18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1"/>
      <c r="C108" s="182"/>
      <c r="D108" s="183" t="s">
        <v>103</v>
      </c>
      <c r="E108" s="184"/>
      <c r="F108" s="184"/>
      <c r="G108" s="184"/>
      <c r="H108" s="184"/>
      <c r="I108" s="184"/>
      <c r="J108" s="185">
        <f>J288</f>
        <v>0</v>
      </c>
      <c r="K108" s="182"/>
      <c r="L108" s="18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1"/>
      <c r="C109" s="182"/>
      <c r="D109" s="183" t="s">
        <v>104</v>
      </c>
      <c r="E109" s="184"/>
      <c r="F109" s="184"/>
      <c r="G109" s="184"/>
      <c r="H109" s="184"/>
      <c r="I109" s="184"/>
      <c r="J109" s="185">
        <f>J295</f>
        <v>0</v>
      </c>
      <c r="K109" s="182"/>
      <c r="L109" s="18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1"/>
      <c r="C110" s="182"/>
      <c r="D110" s="183" t="s">
        <v>105</v>
      </c>
      <c r="E110" s="184"/>
      <c r="F110" s="184"/>
      <c r="G110" s="184"/>
      <c r="H110" s="184"/>
      <c r="I110" s="184"/>
      <c r="J110" s="185">
        <f>J302</f>
        <v>0</v>
      </c>
      <c r="K110" s="182"/>
      <c r="L110" s="18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8"/>
      <c r="C116" s="69"/>
      <c r="D116" s="69"/>
      <c r="E116" s="69"/>
      <c r="F116" s="69"/>
      <c r="G116" s="69"/>
      <c r="H116" s="69"/>
      <c r="I116" s="69"/>
      <c r="J116" s="69"/>
      <c r="K116" s="69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106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16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6.25" customHeight="1">
      <c r="A120" s="38"/>
      <c r="B120" s="39"/>
      <c r="C120" s="40"/>
      <c r="D120" s="40"/>
      <c r="E120" s="170" t="str">
        <f>E7</f>
        <v>19047-Umístění podzemních kontejnerů nám.Čes.btří, nám. Sukovo Liberec</v>
      </c>
      <c r="F120" s="32"/>
      <c r="G120" s="32"/>
      <c r="H120" s="32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85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E9</f>
        <v>19047-I - 19047-I - Podzemní kontejnery Sukovo náměstí</v>
      </c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20</v>
      </c>
      <c r="D124" s="40"/>
      <c r="E124" s="40"/>
      <c r="F124" s="27" t="str">
        <f>F12</f>
        <v xml:space="preserve"> </v>
      </c>
      <c r="G124" s="40"/>
      <c r="H124" s="40"/>
      <c r="I124" s="32" t="s">
        <v>22</v>
      </c>
      <c r="J124" s="79" t="str">
        <f>IF(J12="","",J12)</f>
        <v>25. 7. 2019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24</v>
      </c>
      <c r="D126" s="40"/>
      <c r="E126" s="40"/>
      <c r="F126" s="27" t="str">
        <f>E15</f>
        <v xml:space="preserve"> </v>
      </c>
      <c r="G126" s="40"/>
      <c r="H126" s="40"/>
      <c r="I126" s="32" t="s">
        <v>29</v>
      </c>
      <c r="J126" s="36" t="str">
        <f>E21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27</v>
      </c>
      <c r="D127" s="40"/>
      <c r="E127" s="40"/>
      <c r="F127" s="27" t="str">
        <f>IF(E18="","",E18)</f>
        <v>Vyplň údaj</v>
      </c>
      <c r="G127" s="40"/>
      <c r="H127" s="40"/>
      <c r="I127" s="32" t="s">
        <v>31</v>
      </c>
      <c r="J127" s="36" t="str">
        <f>E24</f>
        <v xml:space="preserve"> 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187"/>
      <c r="B129" s="188"/>
      <c r="C129" s="189" t="s">
        <v>107</v>
      </c>
      <c r="D129" s="190" t="s">
        <v>58</v>
      </c>
      <c r="E129" s="190" t="s">
        <v>54</v>
      </c>
      <c r="F129" s="190" t="s">
        <v>55</v>
      </c>
      <c r="G129" s="190" t="s">
        <v>108</v>
      </c>
      <c r="H129" s="190" t="s">
        <v>109</v>
      </c>
      <c r="I129" s="190" t="s">
        <v>110</v>
      </c>
      <c r="J129" s="191" t="s">
        <v>89</v>
      </c>
      <c r="K129" s="192" t="s">
        <v>111</v>
      </c>
      <c r="L129" s="193"/>
      <c r="M129" s="100" t="s">
        <v>1</v>
      </c>
      <c r="N129" s="101" t="s">
        <v>37</v>
      </c>
      <c r="O129" s="101" t="s">
        <v>112</v>
      </c>
      <c r="P129" s="101" t="s">
        <v>113</v>
      </c>
      <c r="Q129" s="101" t="s">
        <v>114</v>
      </c>
      <c r="R129" s="101" t="s">
        <v>115</v>
      </c>
      <c r="S129" s="101" t="s">
        <v>116</v>
      </c>
      <c r="T129" s="102" t="s">
        <v>117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</row>
    <row r="130" s="2" customFormat="1" ht="22.8" customHeight="1">
      <c r="A130" s="38"/>
      <c r="B130" s="39"/>
      <c r="C130" s="107" t="s">
        <v>118</v>
      </c>
      <c r="D130" s="40"/>
      <c r="E130" s="40"/>
      <c r="F130" s="40"/>
      <c r="G130" s="40"/>
      <c r="H130" s="40"/>
      <c r="I130" s="40"/>
      <c r="J130" s="194">
        <f>BK130</f>
        <v>0</v>
      </c>
      <c r="K130" s="40"/>
      <c r="L130" s="44"/>
      <c r="M130" s="103"/>
      <c r="N130" s="195"/>
      <c r="O130" s="104"/>
      <c r="P130" s="196">
        <f>P131+P281+P287</f>
        <v>0</v>
      </c>
      <c r="Q130" s="104"/>
      <c r="R130" s="196">
        <f>R131+R281+R287</f>
        <v>147.16306923000002</v>
      </c>
      <c r="S130" s="104"/>
      <c r="T130" s="197">
        <f>T131+T281+T287</f>
        <v>15.570499999999997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72</v>
      </c>
      <c r="AU130" s="17" t="s">
        <v>91</v>
      </c>
      <c r="BK130" s="198">
        <f>BK131+BK281+BK287</f>
        <v>0</v>
      </c>
    </row>
    <row r="131" s="12" customFormat="1" ht="25.92" customHeight="1">
      <c r="A131" s="12"/>
      <c r="B131" s="199"/>
      <c r="C131" s="200"/>
      <c r="D131" s="201" t="s">
        <v>72</v>
      </c>
      <c r="E131" s="202" t="s">
        <v>119</v>
      </c>
      <c r="F131" s="202" t="s">
        <v>120</v>
      </c>
      <c r="G131" s="200"/>
      <c r="H131" s="200"/>
      <c r="I131" s="203"/>
      <c r="J131" s="204">
        <f>BK131</f>
        <v>0</v>
      </c>
      <c r="K131" s="200"/>
      <c r="L131" s="205"/>
      <c r="M131" s="206"/>
      <c r="N131" s="207"/>
      <c r="O131" s="207"/>
      <c r="P131" s="208">
        <f>P132+P205+P222+P225+P240+P265+P278</f>
        <v>0</v>
      </c>
      <c r="Q131" s="207"/>
      <c r="R131" s="208">
        <f>R132+R205+R222+R225+R240+R265+R278</f>
        <v>147.16306923000002</v>
      </c>
      <c r="S131" s="207"/>
      <c r="T131" s="209">
        <f>T132+T205+T222+T225+T240+T265+T278</f>
        <v>15.570499999999997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0" t="s">
        <v>81</v>
      </c>
      <c r="AT131" s="211" t="s">
        <v>72</v>
      </c>
      <c r="AU131" s="211" t="s">
        <v>73</v>
      </c>
      <c r="AY131" s="210" t="s">
        <v>121</v>
      </c>
      <c r="BK131" s="212">
        <f>BK132+BK205+BK222+BK225+BK240+BK265+BK278</f>
        <v>0</v>
      </c>
    </row>
    <row r="132" s="12" customFormat="1" ht="22.8" customHeight="1">
      <c r="A132" s="12"/>
      <c r="B132" s="199"/>
      <c r="C132" s="200"/>
      <c r="D132" s="201" t="s">
        <v>72</v>
      </c>
      <c r="E132" s="213" t="s">
        <v>81</v>
      </c>
      <c r="F132" s="213" t="s">
        <v>122</v>
      </c>
      <c r="G132" s="200"/>
      <c r="H132" s="200"/>
      <c r="I132" s="203"/>
      <c r="J132" s="214">
        <f>BK132</f>
        <v>0</v>
      </c>
      <c r="K132" s="200"/>
      <c r="L132" s="205"/>
      <c r="M132" s="206"/>
      <c r="N132" s="207"/>
      <c r="O132" s="207"/>
      <c r="P132" s="208">
        <f>SUM(P133:P204)</f>
        <v>0</v>
      </c>
      <c r="Q132" s="207"/>
      <c r="R132" s="208">
        <f>SUM(R133:R204)</f>
        <v>98.003360999999998</v>
      </c>
      <c r="S132" s="207"/>
      <c r="T132" s="209">
        <f>SUM(T133:T204)</f>
        <v>15.570499999999997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0" t="s">
        <v>81</v>
      </c>
      <c r="AT132" s="211" t="s">
        <v>72</v>
      </c>
      <c r="AU132" s="211" t="s">
        <v>81</v>
      </c>
      <c r="AY132" s="210" t="s">
        <v>121</v>
      </c>
      <c r="BK132" s="212">
        <f>SUM(BK133:BK204)</f>
        <v>0</v>
      </c>
    </row>
    <row r="133" s="2" customFormat="1" ht="21.75" customHeight="1">
      <c r="A133" s="38"/>
      <c r="B133" s="39"/>
      <c r="C133" s="215" t="s">
        <v>81</v>
      </c>
      <c r="D133" s="215" t="s">
        <v>123</v>
      </c>
      <c r="E133" s="216" t="s">
        <v>124</v>
      </c>
      <c r="F133" s="217" t="s">
        <v>125</v>
      </c>
      <c r="G133" s="218" t="s">
        <v>126</v>
      </c>
      <c r="H133" s="219">
        <v>28</v>
      </c>
      <c r="I133" s="220"/>
      <c r="J133" s="221">
        <f>ROUND(I133*H133,2)</f>
        <v>0</v>
      </c>
      <c r="K133" s="222"/>
      <c r="L133" s="44"/>
      <c r="M133" s="223" t="s">
        <v>1</v>
      </c>
      <c r="N133" s="224" t="s">
        <v>38</v>
      </c>
      <c r="O133" s="91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7" t="s">
        <v>127</v>
      </c>
      <c r="AT133" s="227" t="s">
        <v>123</v>
      </c>
      <c r="AU133" s="227" t="s">
        <v>83</v>
      </c>
      <c r="AY133" s="17" t="s">
        <v>121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7" t="s">
        <v>81</v>
      </c>
      <c r="BK133" s="228">
        <f>ROUND(I133*H133,2)</f>
        <v>0</v>
      </c>
      <c r="BL133" s="17" t="s">
        <v>127</v>
      </c>
      <c r="BM133" s="227" t="s">
        <v>128</v>
      </c>
    </row>
    <row r="134" s="2" customFormat="1">
      <c r="A134" s="38"/>
      <c r="B134" s="39"/>
      <c r="C134" s="40"/>
      <c r="D134" s="229" t="s">
        <v>129</v>
      </c>
      <c r="E134" s="40"/>
      <c r="F134" s="230" t="s">
        <v>130</v>
      </c>
      <c r="G134" s="40"/>
      <c r="H134" s="40"/>
      <c r="I134" s="231"/>
      <c r="J134" s="40"/>
      <c r="K134" s="40"/>
      <c r="L134" s="44"/>
      <c r="M134" s="232"/>
      <c r="N134" s="233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129</v>
      </c>
      <c r="AU134" s="17" t="s">
        <v>83</v>
      </c>
    </row>
    <row r="135" s="2" customFormat="1" ht="21.75" customHeight="1">
      <c r="A135" s="38"/>
      <c r="B135" s="39"/>
      <c r="C135" s="215" t="s">
        <v>83</v>
      </c>
      <c r="D135" s="215" t="s">
        <v>123</v>
      </c>
      <c r="E135" s="216" t="s">
        <v>131</v>
      </c>
      <c r="F135" s="217" t="s">
        <v>132</v>
      </c>
      <c r="G135" s="218" t="s">
        <v>126</v>
      </c>
      <c r="H135" s="219">
        <v>9.6999999999999993</v>
      </c>
      <c r="I135" s="220"/>
      <c r="J135" s="221">
        <f>ROUND(I135*H135,2)</f>
        <v>0</v>
      </c>
      <c r="K135" s="222"/>
      <c r="L135" s="44"/>
      <c r="M135" s="223" t="s">
        <v>1</v>
      </c>
      <c r="N135" s="224" t="s">
        <v>38</v>
      </c>
      <c r="O135" s="91"/>
      <c r="P135" s="225">
        <f>O135*H135</f>
        <v>0</v>
      </c>
      <c r="Q135" s="225">
        <v>0</v>
      </c>
      <c r="R135" s="225">
        <f>Q135*H135</f>
        <v>0</v>
      </c>
      <c r="S135" s="225">
        <v>0.26000000000000001</v>
      </c>
      <c r="T135" s="226">
        <f>S135*H135</f>
        <v>2.5219999999999998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7" t="s">
        <v>127</v>
      </c>
      <c r="AT135" s="227" t="s">
        <v>123</v>
      </c>
      <c r="AU135" s="227" t="s">
        <v>83</v>
      </c>
      <c r="AY135" s="17" t="s">
        <v>121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7" t="s">
        <v>81</v>
      </c>
      <c r="BK135" s="228">
        <f>ROUND(I135*H135,2)</f>
        <v>0</v>
      </c>
      <c r="BL135" s="17" t="s">
        <v>127</v>
      </c>
      <c r="BM135" s="227" t="s">
        <v>133</v>
      </c>
    </row>
    <row r="136" s="2" customFormat="1">
      <c r="A136" s="38"/>
      <c r="B136" s="39"/>
      <c r="C136" s="40"/>
      <c r="D136" s="229" t="s">
        <v>129</v>
      </c>
      <c r="E136" s="40"/>
      <c r="F136" s="230" t="s">
        <v>134</v>
      </c>
      <c r="G136" s="40"/>
      <c r="H136" s="40"/>
      <c r="I136" s="231"/>
      <c r="J136" s="40"/>
      <c r="K136" s="40"/>
      <c r="L136" s="44"/>
      <c r="M136" s="232"/>
      <c r="N136" s="233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129</v>
      </c>
      <c r="AU136" s="17" t="s">
        <v>83</v>
      </c>
    </row>
    <row r="137" s="2" customFormat="1" ht="21.75" customHeight="1">
      <c r="A137" s="38"/>
      <c r="B137" s="39"/>
      <c r="C137" s="215" t="s">
        <v>135</v>
      </c>
      <c r="D137" s="215" t="s">
        <v>123</v>
      </c>
      <c r="E137" s="216" t="s">
        <v>136</v>
      </c>
      <c r="F137" s="217" t="s">
        <v>137</v>
      </c>
      <c r="G137" s="218" t="s">
        <v>126</v>
      </c>
      <c r="H137" s="219">
        <v>12.699999999999999</v>
      </c>
      <c r="I137" s="220"/>
      <c r="J137" s="221">
        <f>ROUND(I137*H137,2)</f>
        <v>0</v>
      </c>
      <c r="K137" s="222"/>
      <c r="L137" s="44"/>
      <c r="M137" s="223" t="s">
        <v>1</v>
      </c>
      <c r="N137" s="224" t="s">
        <v>38</v>
      </c>
      <c r="O137" s="91"/>
      <c r="P137" s="225">
        <f>O137*H137</f>
        <v>0</v>
      </c>
      <c r="Q137" s="225">
        <v>0</v>
      </c>
      <c r="R137" s="225">
        <f>Q137*H137</f>
        <v>0</v>
      </c>
      <c r="S137" s="225">
        <v>0.57999999999999996</v>
      </c>
      <c r="T137" s="226">
        <f>S137*H137</f>
        <v>7.3659999999999988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7" t="s">
        <v>127</v>
      </c>
      <c r="AT137" s="227" t="s">
        <v>123</v>
      </c>
      <c r="AU137" s="227" t="s">
        <v>83</v>
      </c>
      <c r="AY137" s="17" t="s">
        <v>121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7" t="s">
        <v>81</v>
      </c>
      <c r="BK137" s="228">
        <f>ROUND(I137*H137,2)</f>
        <v>0</v>
      </c>
      <c r="BL137" s="17" t="s">
        <v>127</v>
      </c>
      <c r="BM137" s="227" t="s">
        <v>138</v>
      </c>
    </row>
    <row r="138" s="2" customFormat="1">
      <c r="A138" s="38"/>
      <c r="B138" s="39"/>
      <c r="C138" s="40"/>
      <c r="D138" s="229" t="s">
        <v>129</v>
      </c>
      <c r="E138" s="40"/>
      <c r="F138" s="230" t="s">
        <v>139</v>
      </c>
      <c r="G138" s="40"/>
      <c r="H138" s="40"/>
      <c r="I138" s="231"/>
      <c r="J138" s="40"/>
      <c r="K138" s="40"/>
      <c r="L138" s="44"/>
      <c r="M138" s="232"/>
      <c r="N138" s="233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129</v>
      </c>
      <c r="AU138" s="17" t="s">
        <v>83</v>
      </c>
    </row>
    <row r="139" s="13" customFormat="1">
      <c r="A139" s="13"/>
      <c r="B139" s="234"/>
      <c r="C139" s="235"/>
      <c r="D139" s="229" t="s">
        <v>140</v>
      </c>
      <c r="E139" s="236" t="s">
        <v>1</v>
      </c>
      <c r="F139" s="237" t="s">
        <v>141</v>
      </c>
      <c r="G139" s="235"/>
      <c r="H139" s="238">
        <v>12.699999999999999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140</v>
      </c>
      <c r="AU139" s="244" t="s">
        <v>83</v>
      </c>
      <c r="AV139" s="13" t="s">
        <v>83</v>
      </c>
      <c r="AW139" s="13" t="s">
        <v>30</v>
      </c>
      <c r="AX139" s="13" t="s">
        <v>81</v>
      </c>
      <c r="AY139" s="244" t="s">
        <v>121</v>
      </c>
    </row>
    <row r="140" s="2" customFormat="1" ht="21.75" customHeight="1">
      <c r="A140" s="38"/>
      <c r="B140" s="39"/>
      <c r="C140" s="215" t="s">
        <v>127</v>
      </c>
      <c r="D140" s="215" t="s">
        <v>123</v>
      </c>
      <c r="E140" s="216" t="s">
        <v>142</v>
      </c>
      <c r="F140" s="217" t="s">
        <v>143</v>
      </c>
      <c r="G140" s="218" t="s">
        <v>126</v>
      </c>
      <c r="H140" s="219">
        <v>3</v>
      </c>
      <c r="I140" s="220"/>
      <c r="J140" s="221">
        <f>ROUND(I140*H140,2)</f>
        <v>0</v>
      </c>
      <c r="K140" s="222"/>
      <c r="L140" s="44"/>
      <c r="M140" s="223" t="s">
        <v>1</v>
      </c>
      <c r="N140" s="224" t="s">
        <v>38</v>
      </c>
      <c r="O140" s="91"/>
      <c r="P140" s="225">
        <f>O140*H140</f>
        <v>0</v>
      </c>
      <c r="Q140" s="225">
        <v>0</v>
      </c>
      <c r="R140" s="225">
        <f>Q140*H140</f>
        <v>0</v>
      </c>
      <c r="S140" s="225">
        <v>0.22</v>
      </c>
      <c r="T140" s="226">
        <f>S140*H140</f>
        <v>0.66000000000000003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7" t="s">
        <v>127</v>
      </c>
      <c r="AT140" s="227" t="s">
        <v>123</v>
      </c>
      <c r="AU140" s="227" t="s">
        <v>83</v>
      </c>
      <c r="AY140" s="17" t="s">
        <v>121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7" t="s">
        <v>81</v>
      </c>
      <c r="BK140" s="228">
        <f>ROUND(I140*H140,2)</f>
        <v>0</v>
      </c>
      <c r="BL140" s="17" t="s">
        <v>127</v>
      </c>
      <c r="BM140" s="227" t="s">
        <v>144</v>
      </c>
    </row>
    <row r="141" s="2" customFormat="1">
      <c r="A141" s="38"/>
      <c r="B141" s="39"/>
      <c r="C141" s="40"/>
      <c r="D141" s="229" t="s">
        <v>129</v>
      </c>
      <c r="E141" s="40"/>
      <c r="F141" s="230" t="s">
        <v>145</v>
      </c>
      <c r="G141" s="40"/>
      <c r="H141" s="40"/>
      <c r="I141" s="231"/>
      <c r="J141" s="40"/>
      <c r="K141" s="40"/>
      <c r="L141" s="44"/>
      <c r="M141" s="232"/>
      <c r="N141" s="233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129</v>
      </c>
      <c r="AU141" s="17" t="s">
        <v>83</v>
      </c>
    </row>
    <row r="142" s="2" customFormat="1" ht="16.5" customHeight="1">
      <c r="A142" s="38"/>
      <c r="B142" s="39"/>
      <c r="C142" s="215" t="s">
        <v>146</v>
      </c>
      <c r="D142" s="215" t="s">
        <v>123</v>
      </c>
      <c r="E142" s="216" t="s">
        <v>147</v>
      </c>
      <c r="F142" s="217" t="s">
        <v>148</v>
      </c>
      <c r="G142" s="218" t="s">
        <v>149</v>
      </c>
      <c r="H142" s="219">
        <v>24.5</v>
      </c>
      <c r="I142" s="220"/>
      <c r="J142" s="221">
        <f>ROUND(I142*H142,2)</f>
        <v>0</v>
      </c>
      <c r="K142" s="222"/>
      <c r="L142" s="44"/>
      <c r="M142" s="223" t="s">
        <v>1</v>
      </c>
      <c r="N142" s="224" t="s">
        <v>38</v>
      </c>
      <c r="O142" s="91"/>
      <c r="P142" s="225">
        <f>O142*H142</f>
        <v>0</v>
      </c>
      <c r="Q142" s="225">
        <v>0</v>
      </c>
      <c r="R142" s="225">
        <f>Q142*H142</f>
        <v>0</v>
      </c>
      <c r="S142" s="225">
        <v>0.20499999999999999</v>
      </c>
      <c r="T142" s="226">
        <f>S142*H142</f>
        <v>5.0225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7" t="s">
        <v>127</v>
      </c>
      <c r="AT142" s="227" t="s">
        <v>123</v>
      </c>
      <c r="AU142" s="227" t="s">
        <v>83</v>
      </c>
      <c r="AY142" s="17" t="s">
        <v>121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7" t="s">
        <v>81</v>
      </c>
      <c r="BK142" s="228">
        <f>ROUND(I142*H142,2)</f>
        <v>0</v>
      </c>
      <c r="BL142" s="17" t="s">
        <v>127</v>
      </c>
      <c r="BM142" s="227" t="s">
        <v>150</v>
      </c>
    </row>
    <row r="143" s="2" customFormat="1">
      <c r="A143" s="38"/>
      <c r="B143" s="39"/>
      <c r="C143" s="40"/>
      <c r="D143" s="229" t="s">
        <v>129</v>
      </c>
      <c r="E143" s="40"/>
      <c r="F143" s="230" t="s">
        <v>151</v>
      </c>
      <c r="G143" s="40"/>
      <c r="H143" s="40"/>
      <c r="I143" s="231"/>
      <c r="J143" s="40"/>
      <c r="K143" s="40"/>
      <c r="L143" s="44"/>
      <c r="M143" s="232"/>
      <c r="N143" s="233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129</v>
      </c>
      <c r="AU143" s="17" t="s">
        <v>83</v>
      </c>
    </row>
    <row r="144" s="2" customFormat="1" ht="21.75" customHeight="1">
      <c r="A144" s="38"/>
      <c r="B144" s="39"/>
      <c r="C144" s="215" t="s">
        <v>152</v>
      </c>
      <c r="D144" s="215" t="s">
        <v>123</v>
      </c>
      <c r="E144" s="216" t="s">
        <v>153</v>
      </c>
      <c r="F144" s="217" t="s">
        <v>154</v>
      </c>
      <c r="G144" s="218" t="s">
        <v>155</v>
      </c>
      <c r="H144" s="219">
        <v>10</v>
      </c>
      <c r="I144" s="220"/>
      <c r="J144" s="221">
        <f>ROUND(I144*H144,2)</f>
        <v>0</v>
      </c>
      <c r="K144" s="222"/>
      <c r="L144" s="44"/>
      <c r="M144" s="223" t="s">
        <v>1</v>
      </c>
      <c r="N144" s="224" t="s">
        <v>38</v>
      </c>
      <c r="O144" s="91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7" t="s">
        <v>127</v>
      </c>
      <c r="AT144" s="227" t="s">
        <v>123</v>
      </c>
      <c r="AU144" s="227" t="s">
        <v>83</v>
      </c>
      <c r="AY144" s="17" t="s">
        <v>121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7" t="s">
        <v>81</v>
      </c>
      <c r="BK144" s="228">
        <f>ROUND(I144*H144,2)</f>
        <v>0</v>
      </c>
      <c r="BL144" s="17" t="s">
        <v>127</v>
      </c>
      <c r="BM144" s="227" t="s">
        <v>156</v>
      </c>
    </row>
    <row r="145" s="2" customFormat="1">
      <c r="A145" s="38"/>
      <c r="B145" s="39"/>
      <c r="C145" s="40"/>
      <c r="D145" s="229" t="s">
        <v>129</v>
      </c>
      <c r="E145" s="40"/>
      <c r="F145" s="230" t="s">
        <v>157</v>
      </c>
      <c r="G145" s="40"/>
      <c r="H145" s="40"/>
      <c r="I145" s="231"/>
      <c r="J145" s="40"/>
      <c r="K145" s="40"/>
      <c r="L145" s="44"/>
      <c r="M145" s="232"/>
      <c r="N145" s="233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129</v>
      </c>
      <c r="AU145" s="17" t="s">
        <v>83</v>
      </c>
    </row>
    <row r="146" s="2" customFormat="1" ht="21.75" customHeight="1">
      <c r="A146" s="38"/>
      <c r="B146" s="39"/>
      <c r="C146" s="215" t="s">
        <v>158</v>
      </c>
      <c r="D146" s="215" t="s">
        <v>123</v>
      </c>
      <c r="E146" s="216" t="s">
        <v>159</v>
      </c>
      <c r="F146" s="217" t="s">
        <v>160</v>
      </c>
      <c r="G146" s="218" t="s">
        <v>155</v>
      </c>
      <c r="H146" s="219">
        <v>6</v>
      </c>
      <c r="I146" s="220"/>
      <c r="J146" s="221">
        <f>ROUND(I146*H146,2)</f>
        <v>0</v>
      </c>
      <c r="K146" s="222"/>
      <c r="L146" s="44"/>
      <c r="M146" s="223" t="s">
        <v>1</v>
      </c>
      <c r="N146" s="224" t="s">
        <v>38</v>
      </c>
      <c r="O146" s="91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7" t="s">
        <v>127</v>
      </c>
      <c r="AT146" s="227" t="s">
        <v>123</v>
      </c>
      <c r="AU146" s="227" t="s">
        <v>83</v>
      </c>
      <c r="AY146" s="17" t="s">
        <v>121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7" t="s">
        <v>81</v>
      </c>
      <c r="BK146" s="228">
        <f>ROUND(I146*H146,2)</f>
        <v>0</v>
      </c>
      <c r="BL146" s="17" t="s">
        <v>127</v>
      </c>
      <c r="BM146" s="227" t="s">
        <v>161</v>
      </c>
    </row>
    <row r="147" s="2" customFormat="1">
      <c r="A147" s="38"/>
      <c r="B147" s="39"/>
      <c r="C147" s="40"/>
      <c r="D147" s="229" t="s">
        <v>129</v>
      </c>
      <c r="E147" s="40"/>
      <c r="F147" s="230" t="s">
        <v>162</v>
      </c>
      <c r="G147" s="40"/>
      <c r="H147" s="40"/>
      <c r="I147" s="231"/>
      <c r="J147" s="40"/>
      <c r="K147" s="40"/>
      <c r="L147" s="44"/>
      <c r="M147" s="232"/>
      <c r="N147" s="233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129</v>
      </c>
      <c r="AU147" s="17" t="s">
        <v>83</v>
      </c>
    </row>
    <row r="148" s="2" customFormat="1" ht="21.75" customHeight="1">
      <c r="A148" s="38"/>
      <c r="B148" s="39"/>
      <c r="C148" s="215" t="s">
        <v>163</v>
      </c>
      <c r="D148" s="215" t="s">
        <v>123</v>
      </c>
      <c r="E148" s="216" t="s">
        <v>164</v>
      </c>
      <c r="F148" s="217" t="s">
        <v>165</v>
      </c>
      <c r="G148" s="218" t="s">
        <v>155</v>
      </c>
      <c r="H148" s="219">
        <v>6</v>
      </c>
      <c r="I148" s="220"/>
      <c r="J148" s="221">
        <f>ROUND(I148*H148,2)</f>
        <v>0</v>
      </c>
      <c r="K148" s="222"/>
      <c r="L148" s="44"/>
      <c r="M148" s="223" t="s">
        <v>1</v>
      </c>
      <c r="N148" s="224" t="s">
        <v>38</v>
      </c>
      <c r="O148" s="91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7" t="s">
        <v>127</v>
      </c>
      <c r="AT148" s="227" t="s">
        <v>123</v>
      </c>
      <c r="AU148" s="227" t="s">
        <v>83</v>
      </c>
      <c r="AY148" s="17" t="s">
        <v>121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7" t="s">
        <v>81</v>
      </c>
      <c r="BK148" s="228">
        <f>ROUND(I148*H148,2)</f>
        <v>0</v>
      </c>
      <c r="BL148" s="17" t="s">
        <v>127</v>
      </c>
      <c r="BM148" s="227" t="s">
        <v>166</v>
      </c>
    </row>
    <row r="149" s="2" customFormat="1">
      <c r="A149" s="38"/>
      <c r="B149" s="39"/>
      <c r="C149" s="40"/>
      <c r="D149" s="229" t="s">
        <v>129</v>
      </c>
      <c r="E149" s="40"/>
      <c r="F149" s="230" t="s">
        <v>167</v>
      </c>
      <c r="G149" s="40"/>
      <c r="H149" s="40"/>
      <c r="I149" s="231"/>
      <c r="J149" s="40"/>
      <c r="K149" s="40"/>
      <c r="L149" s="44"/>
      <c r="M149" s="232"/>
      <c r="N149" s="233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129</v>
      </c>
      <c r="AU149" s="17" t="s">
        <v>83</v>
      </c>
    </row>
    <row r="150" s="2" customFormat="1" ht="21.75" customHeight="1">
      <c r="A150" s="38"/>
      <c r="B150" s="39"/>
      <c r="C150" s="215" t="s">
        <v>168</v>
      </c>
      <c r="D150" s="215" t="s">
        <v>123</v>
      </c>
      <c r="E150" s="216" t="s">
        <v>169</v>
      </c>
      <c r="F150" s="217" t="s">
        <v>170</v>
      </c>
      <c r="G150" s="218" t="s">
        <v>155</v>
      </c>
      <c r="H150" s="219">
        <v>109.18000000000001</v>
      </c>
      <c r="I150" s="220"/>
      <c r="J150" s="221">
        <f>ROUND(I150*H150,2)</f>
        <v>0</v>
      </c>
      <c r="K150" s="222"/>
      <c r="L150" s="44"/>
      <c r="M150" s="223" t="s">
        <v>1</v>
      </c>
      <c r="N150" s="224" t="s">
        <v>38</v>
      </c>
      <c r="O150" s="91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7" t="s">
        <v>127</v>
      </c>
      <c r="AT150" s="227" t="s">
        <v>123</v>
      </c>
      <c r="AU150" s="227" t="s">
        <v>83</v>
      </c>
      <c r="AY150" s="17" t="s">
        <v>121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7" t="s">
        <v>81</v>
      </c>
      <c r="BK150" s="228">
        <f>ROUND(I150*H150,2)</f>
        <v>0</v>
      </c>
      <c r="BL150" s="17" t="s">
        <v>127</v>
      </c>
      <c r="BM150" s="227" t="s">
        <v>171</v>
      </c>
    </row>
    <row r="151" s="2" customFormat="1">
      <c r="A151" s="38"/>
      <c r="B151" s="39"/>
      <c r="C151" s="40"/>
      <c r="D151" s="229" t="s">
        <v>129</v>
      </c>
      <c r="E151" s="40"/>
      <c r="F151" s="230" t="s">
        <v>172</v>
      </c>
      <c r="G151" s="40"/>
      <c r="H151" s="40"/>
      <c r="I151" s="231"/>
      <c r="J151" s="40"/>
      <c r="K151" s="40"/>
      <c r="L151" s="44"/>
      <c r="M151" s="232"/>
      <c r="N151" s="233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129</v>
      </c>
      <c r="AU151" s="17" t="s">
        <v>83</v>
      </c>
    </row>
    <row r="152" s="2" customFormat="1" ht="21.75" customHeight="1">
      <c r="A152" s="38"/>
      <c r="B152" s="39"/>
      <c r="C152" s="215" t="s">
        <v>173</v>
      </c>
      <c r="D152" s="215" t="s">
        <v>123</v>
      </c>
      <c r="E152" s="216" t="s">
        <v>174</v>
      </c>
      <c r="F152" s="217" t="s">
        <v>175</v>
      </c>
      <c r="G152" s="218" t="s">
        <v>155</v>
      </c>
      <c r="H152" s="219">
        <v>109.18000000000001</v>
      </c>
      <c r="I152" s="220"/>
      <c r="J152" s="221">
        <f>ROUND(I152*H152,2)</f>
        <v>0</v>
      </c>
      <c r="K152" s="222"/>
      <c r="L152" s="44"/>
      <c r="M152" s="223" t="s">
        <v>1</v>
      </c>
      <c r="N152" s="224" t="s">
        <v>38</v>
      </c>
      <c r="O152" s="91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7" t="s">
        <v>127</v>
      </c>
      <c r="AT152" s="227" t="s">
        <v>123</v>
      </c>
      <c r="AU152" s="227" t="s">
        <v>83</v>
      </c>
      <c r="AY152" s="17" t="s">
        <v>121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7" t="s">
        <v>81</v>
      </c>
      <c r="BK152" s="228">
        <f>ROUND(I152*H152,2)</f>
        <v>0</v>
      </c>
      <c r="BL152" s="17" t="s">
        <v>127</v>
      </c>
      <c r="BM152" s="227" t="s">
        <v>176</v>
      </c>
    </row>
    <row r="153" s="2" customFormat="1">
      <c r="A153" s="38"/>
      <c r="B153" s="39"/>
      <c r="C153" s="40"/>
      <c r="D153" s="229" t="s">
        <v>129</v>
      </c>
      <c r="E153" s="40"/>
      <c r="F153" s="230" t="s">
        <v>177</v>
      </c>
      <c r="G153" s="40"/>
      <c r="H153" s="40"/>
      <c r="I153" s="231"/>
      <c r="J153" s="40"/>
      <c r="K153" s="40"/>
      <c r="L153" s="44"/>
      <c r="M153" s="232"/>
      <c r="N153" s="233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129</v>
      </c>
      <c r="AU153" s="17" t="s">
        <v>83</v>
      </c>
    </row>
    <row r="154" s="2" customFormat="1" ht="21.75" customHeight="1">
      <c r="A154" s="38"/>
      <c r="B154" s="39"/>
      <c r="C154" s="215" t="s">
        <v>178</v>
      </c>
      <c r="D154" s="215" t="s">
        <v>123</v>
      </c>
      <c r="E154" s="216" t="s">
        <v>179</v>
      </c>
      <c r="F154" s="217" t="s">
        <v>180</v>
      </c>
      <c r="G154" s="218" t="s">
        <v>181</v>
      </c>
      <c r="H154" s="219">
        <v>14</v>
      </c>
      <c r="I154" s="220"/>
      <c r="J154" s="221">
        <f>ROUND(I154*H154,2)</f>
        <v>0</v>
      </c>
      <c r="K154" s="222"/>
      <c r="L154" s="44"/>
      <c r="M154" s="223" t="s">
        <v>1</v>
      </c>
      <c r="N154" s="224" t="s">
        <v>38</v>
      </c>
      <c r="O154" s="91"/>
      <c r="P154" s="225">
        <f>O154*H154</f>
        <v>0</v>
      </c>
      <c r="Q154" s="225">
        <v>0.00020000000000000001</v>
      </c>
      <c r="R154" s="225">
        <f>Q154*H154</f>
        <v>0.0028</v>
      </c>
      <c r="S154" s="225">
        <v>0</v>
      </c>
      <c r="T154" s="226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7" t="s">
        <v>127</v>
      </c>
      <c r="AT154" s="227" t="s">
        <v>123</v>
      </c>
      <c r="AU154" s="227" t="s">
        <v>83</v>
      </c>
      <c r="AY154" s="17" t="s">
        <v>121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7" t="s">
        <v>81</v>
      </c>
      <c r="BK154" s="228">
        <f>ROUND(I154*H154,2)</f>
        <v>0</v>
      </c>
      <c r="BL154" s="17" t="s">
        <v>127</v>
      </c>
      <c r="BM154" s="227" t="s">
        <v>182</v>
      </c>
    </row>
    <row r="155" s="2" customFormat="1">
      <c r="A155" s="38"/>
      <c r="B155" s="39"/>
      <c r="C155" s="40"/>
      <c r="D155" s="229" t="s">
        <v>129</v>
      </c>
      <c r="E155" s="40"/>
      <c r="F155" s="230" t="s">
        <v>183</v>
      </c>
      <c r="G155" s="40"/>
      <c r="H155" s="40"/>
      <c r="I155" s="231"/>
      <c r="J155" s="40"/>
      <c r="K155" s="40"/>
      <c r="L155" s="44"/>
      <c r="M155" s="232"/>
      <c r="N155" s="233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129</v>
      </c>
      <c r="AU155" s="17" t="s">
        <v>83</v>
      </c>
    </row>
    <row r="156" s="2" customFormat="1" ht="21.75" customHeight="1">
      <c r="A156" s="38"/>
      <c r="B156" s="39"/>
      <c r="C156" s="215" t="s">
        <v>184</v>
      </c>
      <c r="D156" s="215" t="s">
        <v>123</v>
      </c>
      <c r="E156" s="216" t="s">
        <v>185</v>
      </c>
      <c r="F156" s="217" t="s">
        <v>186</v>
      </c>
      <c r="G156" s="218" t="s">
        <v>155</v>
      </c>
      <c r="H156" s="219">
        <v>109.18000000000001</v>
      </c>
      <c r="I156" s="220"/>
      <c r="J156" s="221">
        <f>ROUND(I156*H156,2)</f>
        <v>0</v>
      </c>
      <c r="K156" s="222"/>
      <c r="L156" s="44"/>
      <c r="M156" s="223" t="s">
        <v>1</v>
      </c>
      <c r="N156" s="224" t="s">
        <v>38</v>
      </c>
      <c r="O156" s="91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7" t="s">
        <v>127</v>
      </c>
      <c r="AT156" s="227" t="s">
        <v>123</v>
      </c>
      <c r="AU156" s="227" t="s">
        <v>83</v>
      </c>
      <c r="AY156" s="17" t="s">
        <v>121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7" t="s">
        <v>81</v>
      </c>
      <c r="BK156" s="228">
        <f>ROUND(I156*H156,2)</f>
        <v>0</v>
      </c>
      <c r="BL156" s="17" t="s">
        <v>127</v>
      </c>
      <c r="BM156" s="227" t="s">
        <v>187</v>
      </c>
    </row>
    <row r="157" s="2" customFormat="1">
      <c r="A157" s="38"/>
      <c r="B157" s="39"/>
      <c r="C157" s="40"/>
      <c r="D157" s="229" t="s">
        <v>129</v>
      </c>
      <c r="E157" s="40"/>
      <c r="F157" s="230" t="s">
        <v>188</v>
      </c>
      <c r="G157" s="40"/>
      <c r="H157" s="40"/>
      <c r="I157" s="231"/>
      <c r="J157" s="40"/>
      <c r="K157" s="40"/>
      <c r="L157" s="44"/>
      <c r="M157" s="232"/>
      <c r="N157" s="233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129</v>
      </c>
      <c r="AU157" s="17" t="s">
        <v>83</v>
      </c>
    </row>
    <row r="158" s="2" customFormat="1" ht="33" customHeight="1">
      <c r="A158" s="38"/>
      <c r="B158" s="39"/>
      <c r="C158" s="215" t="s">
        <v>189</v>
      </c>
      <c r="D158" s="215" t="s">
        <v>123</v>
      </c>
      <c r="E158" s="216" t="s">
        <v>190</v>
      </c>
      <c r="F158" s="217" t="s">
        <v>191</v>
      </c>
      <c r="G158" s="218" t="s">
        <v>155</v>
      </c>
      <c r="H158" s="219">
        <v>109.18000000000001</v>
      </c>
      <c r="I158" s="220"/>
      <c r="J158" s="221">
        <f>ROUND(I158*H158,2)</f>
        <v>0</v>
      </c>
      <c r="K158" s="222"/>
      <c r="L158" s="44"/>
      <c r="M158" s="223" t="s">
        <v>1</v>
      </c>
      <c r="N158" s="224" t="s">
        <v>38</v>
      </c>
      <c r="O158" s="91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7" t="s">
        <v>127</v>
      </c>
      <c r="AT158" s="227" t="s">
        <v>123</v>
      </c>
      <c r="AU158" s="227" t="s">
        <v>83</v>
      </c>
      <c r="AY158" s="17" t="s">
        <v>121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7" t="s">
        <v>81</v>
      </c>
      <c r="BK158" s="228">
        <f>ROUND(I158*H158,2)</f>
        <v>0</v>
      </c>
      <c r="BL158" s="17" t="s">
        <v>127</v>
      </c>
      <c r="BM158" s="227" t="s">
        <v>192</v>
      </c>
    </row>
    <row r="159" s="2" customFormat="1">
      <c r="A159" s="38"/>
      <c r="B159" s="39"/>
      <c r="C159" s="40"/>
      <c r="D159" s="229" t="s">
        <v>129</v>
      </c>
      <c r="E159" s="40"/>
      <c r="F159" s="230" t="s">
        <v>193</v>
      </c>
      <c r="G159" s="40"/>
      <c r="H159" s="40"/>
      <c r="I159" s="231"/>
      <c r="J159" s="40"/>
      <c r="K159" s="40"/>
      <c r="L159" s="44"/>
      <c r="M159" s="232"/>
      <c r="N159" s="233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129</v>
      </c>
      <c r="AU159" s="17" t="s">
        <v>83</v>
      </c>
    </row>
    <row r="160" s="13" customFormat="1">
      <c r="A160" s="13"/>
      <c r="B160" s="234"/>
      <c r="C160" s="235"/>
      <c r="D160" s="229" t="s">
        <v>140</v>
      </c>
      <c r="E160" s="236" t="s">
        <v>1</v>
      </c>
      <c r="F160" s="237" t="s">
        <v>194</v>
      </c>
      <c r="G160" s="235"/>
      <c r="H160" s="238">
        <v>109.18000000000001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140</v>
      </c>
      <c r="AU160" s="244" t="s">
        <v>83</v>
      </c>
      <c r="AV160" s="13" t="s">
        <v>83</v>
      </c>
      <c r="AW160" s="13" t="s">
        <v>30</v>
      </c>
      <c r="AX160" s="13" t="s">
        <v>81</v>
      </c>
      <c r="AY160" s="244" t="s">
        <v>121</v>
      </c>
    </row>
    <row r="161" s="2" customFormat="1" ht="21.75" customHeight="1">
      <c r="A161" s="38"/>
      <c r="B161" s="39"/>
      <c r="C161" s="215" t="s">
        <v>8</v>
      </c>
      <c r="D161" s="215" t="s">
        <v>123</v>
      </c>
      <c r="E161" s="216" t="s">
        <v>195</v>
      </c>
      <c r="F161" s="217" t="s">
        <v>196</v>
      </c>
      <c r="G161" s="218" t="s">
        <v>126</v>
      </c>
      <c r="H161" s="219">
        <v>28</v>
      </c>
      <c r="I161" s="220"/>
      <c r="J161" s="221">
        <f>ROUND(I161*H161,2)</f>
        <v>0</v>
      </c>
      <c r="K161" s="222"/>
      <c r="L161" s="44"/>
      <c r="M161" s="223" t="s">
        <v>1</v>
      </c>
      <c r="N161" s="224" t="s">
        <v>38</v>
      </c>
      <c r="O161" s="91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7" t="s">
        <v>127</v>
      </c>
      <c r="AT161" s="227" t="s">
        <v>123</v>
      </c>
      <c r="AU161" s="227" t="s">
        <v>83</v>
      </c>
      <c r="AY161" s="17" t="s">
        <v>121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7" t="s">
        <v>81</v>
      </c>
      <c r="BK161" s="228">
        <f>ROUND(I161*H161,2)</f>
        <v>0</v>
      </c>
      <c r="BL161" s="17" t="s">
        <v>127</v>
      </c>
      <c r="BM161" s="227" t="s">
        <v>197</v>
      </c>
    </row>
    <row r="162" s="2" customFormat="1">
      <c r="A162" s="38"/>
      <c r="B162" s="39"/>
      <c r="C162" s="40"/>
      <c r="D162" s="229" t="s">
        <v>129</v>
      </c>
      <c r="E162" s="40"/>
      <c r="F162" s="230" t="s">
        <v>198</v>
      </c>
      <c r="G162" s="40"/>
      <c r="H162" s="40"/>
      <c r="I162" s="231"/>
      <c r="J162" s="40"/>
      <c r="K162" s="40"/>
      <c r="L162" s="44"/>
      <c r="M162" s="232"/>
      <c r="N162" s="233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129</v>
      </c>
      <c r="AU162" s="17" t="s">
        <v>83</v>
      </c>
    </row>
    <row r="163" s="13" customFormat="1">
      <c r="A163" s="13"/>
      <c r="B163" s="234"/>
      <c r="C163" s="235"/>
      <c r="D163" s="229" t="s">
        <v>140</v>
      </c>
      <c r="E163" s="236" t="s">
        <v>1</v>
      </c>
      <c r="F163" s="237" t="s">
        <v>199</v>
      </c>
      <c r="G163" s="235"/>
      <c r="H163" s="238">
        <v>28</v>
      </c>
      <c r="I163" s="239"/>
      <c r="J163" s="235"/>
      <c r="K163" s="235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140</v>
      </c>
      <c r="AU163" s="244" t="s">
        <v>83</v>
      </c>
      <c r="AV163" s="13" t="s">
        <v>83</v>
      </c>
      <c r="AW163" s="13" t="s">
        <v>30</v>
      </c>
      <c r="AX163" s="13" t="s">
        <v>73</v>
      </c>
      <c r="AY163" s="244" t="s">
        <v>121</v>
      </c>
    </row>
    <row r="164" s="14" customFormat="1">
      <c r="A164" s="14"/>
      <c r="B164" s="245"/>
      <c r="C164" s="246"/>
      <c r="D164" s="229" t="s">
        <v>140</v>
      </c>
      <c r="E164" s="247" t="s">
        <v>1</v>
      </c>
      <c r="F164" s="248" t="s">
        <v>200</v>
      </c>
      <c r="G164" s="246"/>
      <c r="H164" s="249">
        <v>28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5" t="s">
        <v>140</v>
      </c>
      <c r="AU164" s="255" t="s">
        <v>83</v>
      </c>
      <c r="AV164" s="14" t="s">
        <v>135</v>
      </c>
      <c r="AW164" s="14" t="s">
        <v>30</v>
      </c>
      <c r="AX164" s="14" t="s">
        <v>81</v>
      </c>
      <c r="AY164" s="255" t="s">
        <v>121</v>
      </c>
    </row>
    <row r="165" s="2" customFormat="1" ht="16.5" customHeight="1">
      <c r="A165" s="38"/>
      <c r="B165" s="39"/>
      <c r="C165" s="215" t="s">
        <v>201</v>
      </c>
      <c r="D165" s="215" t="s">
        <v>123</v>
      </c>
      <c r="E165" s="216" t="s">
        <v>202</v>
      </c>
      <c r="F165" s="217" t="s">
        <v>203</v>
      </c>
      <c r="G165" s="218" t="s">
        <v>155</v>
      </c>
      <c r="H165" s="219">
        <v>109.18000000000001</v>
      </c>
      <c r="I165" s="220"/>
      <c r="J165" s="221">
        <f>ROUND(I165*H165,2)</f>
        <v>0</v>
      </c>
      <c r="K165" s="222"/>
      <c r="L165" s="44"/>
      <c r="M165" s="223" t="s">
        <v>1</v>
      </c>
      <c r="N165" s="224" t="s">
        <v>38</v>
      </c>
      <c r="O165" s="91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7" t="s">
        <v>127</v>
      </c>
      <c r="AT165" s="227" t="s">
        <v>123</v>
      </c>
      <c r="AU165" s="227" t="s">
        <v>83</v>
      </c>
      <c r="AY165" s="17" t="s">
        <v>121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7" t="s">
        <v>81</v>
      </c>
      <c r="BK165" s="228">
        <f>ROUND(I165*H165,2)</f>
        <v>0</v>
      </c>
      <c r="BL165" s="17" t="s">
        <v>127</v>
      </c>
      <c r="BM165" s="227" t="s">
        <v>204</v>
      </c>
    </row>
    <row r="166" s="2" customFormat="1">
      <c r="A166" s="38"/>
      <c r="B166" s="39"/>
      <c r="C166" s="40"/>
      <c r="D166" s="229" t="s">
        <v>129</v>
      </c>
      <c r="E166" s="40"/>
      <c r="F166" s="230" t="s">
        <v>205</v>
      </c>
      <c r="G166" s="40"/>
      <c r="H166" s="40"/>
      <c r="I166" s="231"/>
      <c r="J166" s="40"/>
      <c r="K166" s="40"/>
      <c r="L166" s="44"/>
      <c r="M166" s="232"/>
      <c r="N166" s="233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129</v>
      </c>
      <c r="AU166" s="17" t="s">
        <v>83</v>
      </c>
    </row>
    <row r="167" s="2" customFormat="1" ht="21.75" customHeight="1">
      <c r="A167" s="38"/>
      <c r="B167" s="39"/>
      <c r="C167" s="215" t="s">
        <v>206</v>
      </c>
      <c r="D167" s="215" t="s">
        <v>123</v>
      </c>
      <c r="E167" s="216" t="s">
        <v>207</v>
      </c>
      <c r="F167" s="217" t="s">
        <v>208</v>
      </c>
      <c r="G167" s="218" t="s">
        <v>209</v>
      </c>
      <c r="H167" s="219">
        <v>180.14699999999999</v>
      </c>
      <c r="I167" s="220"/>
      <c r="J167" s="221">
        <f>ROUND(I167*H167,2)</f>
        <v>0</v>
      </c>
      <c r="K167" s="222"/>
      <c r="L167" s="44"/>
      <c r="M167" s="223" t="s">
        <v>1</v>
      </c>
      <c r="N167" s="224" t="s">
        <v>38</v>
      </c>
      <c r="O167" s="91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7" t="s">
        <v>127</v>
      </c>
      <c r="AT167" s="227" t="s">
        <v>123</v>
      </c>
      <c r="AU167" s="227" t="s">
        <v>83</v>
      </c>
      <c r="AY167" s="17" t="s">
        <v>121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7" t="s">
        <v>81</v>
      </c>
      <c r="BK167" s="228">
        <f>ROUND(I167*H167,2)</f>
        <v>0</v>
      </c>
      <c r="BL167" s="17" t="s">
        <v>127</v>
      </c>
      <c r="BM167" s="227" t="s">
        <v>210</v>
      </c>
    </row>
    <row r="168" s="2" customFormat="1">
      <c r="A168" s="38"/>
      <c r="B168" s="39"/>
      <c r="C168" s="40"/>
      <c r="D168" s="229" t="s">
        <v>129</v>
      </c>
      <c r="E168" s="40"/>
      <c r="F168" s="230" t="s">
        <v>211</v>
      </c>
      <c r="G168" s="40"/>
      <c r="H168" s="40"/>
      <c r="I168" s="231"/>
      <c r="J168" s="40"/>
      <c r="K168" s="40"/>
      <c r="L168" s="44"/>
      <c r="M168" s="232"/>
      <c r="N168" s="233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129</v>
      </c>
      <c r="AU168" s="17" t="s">
        <v>83</v>
      </c>
    </row>
    <row r="169" s="13" customFormat="1">
      <c r="A169" s="13"/>
      <c r="B169" s="234"/>
      <c r="C169" s="235"/>
      <c r="D169" s="229" t="s">
        <v>140</v>
      </c>
      <c r="E169" s="236" t="s">
        <v>1</v>
      </c>
      <c r="F169" s="237" t="s">
        <v>212</v>
      </c>
      <c r="G169" s="235"/>
      <c r="H169" s="238">
        <v>180.14699999999999</v>
      </c>
      <c r="I169" s="239"/>
      <c r="J169" s="235"/>
      <c r="K169" s="235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140</v>
      </c>
      <c r="AU169" s="244" t="s">
        <v>83</v>
      </c>
      <c r="AV169" s="13" t="s">
        <v>83</v>
      </c>
      <c r="AW169" s="13" t="s">
        <v>30</v>
      </c>
      <c r="AX169" s="13" t="s">
        <v>81</v>
      </c>
      <c r="AY169" s="244" t="s">
        <v>121</v>
      </c>
    </row>
    <row r="170" s="2" customFormat="1" ht="21.75" customHeight="1">
      <c r="A170" s="38"/>
      <c r="B170" s="39"/>
      <c r="C170" s="215" t="s">
        <v>213</v>
      </c>
      <c r="D170" s="215" t="s">
        <v>123</v>
      </c>
      <c r="E170" s="216" t="s">
        <v>214</v>
      </c>
      <c r="F170" s="217" t="s">
        <v>215</v>
      </c>
      <c r="G170" s="218" t="s">
        <v>155</v>
      </c>
      <c r="H170" s="219">
        <v>56</v>
      </c>
      <c r="I170" s="220"/>
      <c r="J170" s="221">
        <f>ROUND(I170*H170,2)</f>
        <v>0</v>
      </c>
      <c r="K170" s="222"/>
      <c r="L170" s="44"/>
      <c r="M170" s="223" t="s">
        <v>1</v>
      </c>
      <c r="N170" s="224" t="s">
        <v>38</v>
      </c>
      <c r="O170" s="91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7" t="s">
        <v>127</v>
      </c>
      <c r="AT170" s="227" t="s">
        <v>123</v>
      </c>
      <c r="AU170" s="227" t="s">
        <v>83</v>
      </c>
      <c r="AY170" s="17" t="s">
        <v>121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7" t="s">
        <v>81</v>
      </c>
      <c r="BK170" s="228">
        <f>ROUND(I170*H170,2)</f>
        <v>0</v>
      </c>
      <c r="BL170" s="17" t="s">
        <v>127</v>
      </c>
      <c r="BM170" s="227" t="s">
        <v>216</v>
      </c>
    </row>
    <row r="171" s="2" customFormat="1">
      <c r="A171" s="38"/>
      <c r="B171" s="39"/>
      <c r="C171" s="40"/>
      <c r="D171" s="229" t="s">
        <v>129</v>
      </c>
      <c r="E171" s="40"/>
      <c r="F171" s="230" t="s">
        <v>217</v>
      </c>
      <c r="G171" s="40"/>
      <c r="H171" s="40"/>
      <c r="I171" s="231"/>
      <c r="J171" s="40"/>
      <c r="K171" s="40"/>
      <c r="L171" s="44"/>
      <c r="M171" s="232"/>
      <c r="N171" s="233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129</v>
      </c>
      <c r="AU171" s="17" t="s">
        <v>83</v>
      </c>
    </row>
    <row r="172" s="2" customFormat="1" ht="16.5" customHeight="1">
      <c r="A172" s="38"/>
      <c r="B172" s="39"/>
      <c r="C172" s="256" t="s">
        <v>218</v>
      </c>
      <c r="D172" s="256" t="s">
        <v>219</v>
      </c>
      <c r="E172" s="257" t="s">
        <v>220</v>
      </c>
      <c r="F172" s="258" t="s">
        <v>221</v>
      </c>
      <c r="G172" s="259" t="s">
        <v>209</v>
      </c>
      <c r="H172" s="260">
        <v>98</v>
      </c>
      <c r="I172" s="261"/>
      <c r="J172" s="262">
        <f>ROUND(I172*H172,2)</f>
        <v>0</v>
      </c>
      <c r="K172" s="263"/>
      <c r="L172" s="264"/>
      <c r="M172" s="265" t="s">
        <v>1</v>
      </c>
      <c r="N172" s="266" t="s">
        <v>38</v>
      </c>
      <c r="O172" s="91"/>
      <c r="P172" s="225">
        <f>O172*H172</f>
        <v>0</v>
      </c>
      <c r="Q172" s="225">
        <v>1</v>
      </c>
      <c r="R172" s="225">
        <f>Q172*H172</f>
        <v>98</v>
      </c>
      <c r="S172" s="225">
        <v>0</v>
      </c>
      <c r="T172" s="226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7" t="s">
        <v>163</v>
      </c>
      <c r="AT172" s="227" t="s">
        <v>219</v>
      </c>
      <c r="AU172" s="227" t="s">
        <v>83</v>
      </c>
      <c r="AY172" s="17" t="s">
        <v>121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7" t="s">
        <v>81</v>
      </c>
      <c r="BK172" s="228">
        <f>ROUND(I172*H172,2)</f>
        <v>0</v>
      </c>
      <c r="BL172" s="17" t="s">
        <v>127</v>
      </c>
      <c r="BM172" s="227" t="s">
        <v>222</v>
      </c>
    </row>
    <row r="173" s="2" customFormat="1">
      <c r="A173" s="38"/>
      <c r="B173" s="39"/>
      <c r="C173" s="40"/>
      <c r="D173" s="229" t="s">
        <v>129</v>
      </c>
      <c r="E173" s="40"/>
      <c r="F173" s="230" t="s">
        <v>221</v>
      </c>
      <c r="G173" s="40"/>
      <c r="H173" s="40"/>
      <c r="I173" s="231"/>
      <c r="J173" s="40"/>
      <c r="K173" s="40"/>
      <c r="L173" s="44"/>
      <c r="M173" s="232"/>
      <c r="N173" s="233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129</v>
      </c>
      <c r="AU173" s="17" t="s">
        <v>83</v>
      </c>
    </row>
    <row r="174" s="13" customFormat="1">
      <c r="A174" s="13"/>
      <c r="B174" s="234"/>
      <c r="C174" s="235"/>
      <c r="D174" s="229" t="s">
        <v>140</v>
      </c>
      <c r="E174" s="236" t="s">
        <v>1</v>
      </c>
      <c r="F174" s="237" t="s">
        <v>223</v>
      </c>
      <c r="G174" s="235"/>
      <c r="H174" s="238">
        <v>98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4" t="s">
        <v>140</v>
      </c>
      <c r="AU174" s="244" t="s">
        <v>83</v>
      </c>
      <c r="AV174" s="13" t="s">
        <v>83</v>
      </c>
      <c r="AW174" s="13" t="s">
        <v>30</v>
      </c>
      <c r="AX174" s="13" t="s">
        <v>81</v>
      </c>
      <c r="AY174" s="244" t="s">
        <v>121</v>
      </c>
    </row>
    <row r="175" s="2" customFormat="1" ht="33" customHeight="1">
      <c r="A175" s="38"/>
      <c r="B175" s="39"/>
      <c r="C175" s="215" t="s">
        <v>224</v>
      </c>
      <c r="D175" s="215" t="s">
        <v>123</v>
      </c>
      <c r="E175" s="216" t="s">
        <v>225</v>
      </c>
      <c r="F175" s="217" t="s">
        <v>226</v>
      </c>
      <c r="G175" s="218" t="s">
        <v>126</v>
      </c>
      <c r="H175" s="219">
        <v>17.399999999999999</v>
      </c>
      <c r="I175" s="220"/>
      <c r="J175" s="221">
        <f>ROUND(I175*H175,2)</f>
        <v>0</v>
      </c>
      <c r="K175" s="222"/>
      <c r="L175" s="44"/>
      <c r="M175" s="223" t="s">
        <v>1</v>
      </c>
      <c r="N175" s="224" t="s">
        <v>38</v>
      </c>
      <c r="O175" s="91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7" t="s">
        <v>127</v>
      </c>
      <c r="AT175" s="227" t="s">
        <v>123</v>
      </c>
      <c r="AU175" s="227" t="s">
        <v>83</v>
      </c>
      <c r="AY175" s="17" t="s">
        <v>121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7" t="s">
        <v>81</v>
      </c>
      <c r="BK175" s="228">
        <f>ROUND(I175*H175,2)</f>
        <v>0</v>
      </c>
      <c r="BL175" s="17" t="s">
        <v>127</v>
      </c>
      <c r="BM175" s="227" t="s">
        <v>227</v>
      </c>
    </row>
    <row r="176" s="2" customFormat="1">
      <c r="A176" s="38"/>
      <c r="B176" s="39"/>
      <c r="C176" s="40"/>
      <c r="D176" s="229" t="s">
        <v>129</v>
      </c>
      <c r="E176" s="40"/>
      <c r="F176" s="230" t="s">
        <v>228</v>
      </c>
      <c r="G176" s="40"/>
      <c r="H176" s="40"/>
      <c r="I176" s="231"/>
      <c r="J176" s="40"/>
      <c r="K176" s="40"/>
      <c r="L176" s="44"/>
      <c r="M176" s="232"/>
      <c r="N176" s="233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129</v>
      </c>
      <c r="AU176" s="17" t="s">
        <v>83</v>
      </c>
    </row>
    <row r="177" s="2" customFormat="1" ht="21.75" customHeight="1">
      <c r="A177" s="38"/>
      <c r="B177" s="39"/>
      <c r="C177" s="215" t="s">
        <v>7</v>
      </c>
      <c r="D177" s="215" t="s">
        <v>123</v>
      </c>
      <c r="E177" s="216" t="s">
        <v>229</v>
      </c>
      <c r="F177" s="217" t="s">
        <v>230</v>
      </c>
      <c r="G177" s="218" t="s">
        <v>126</v>
      </c>
      <c r="H177" s="219">
        <v>37.399999999999999</v>
      </c>
      <c r="I177" s="220"/>
      <c r="J177" s="221">
        <f>ROUND(I177*H177,2)</f>
        <v>0</v>
      </c>
      <c r="K177" s="222"/>
      <c r="L177" s="44"/>
      <c r="M177" s="223" t="s">
        <v>1</v>
      </c>
      <c r="N177" s="224" t="s">
        <v>38</v>
      </c>
      <c r="O177" s="91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7" t="s">
        <v>127</v>
      </c>
      <c r="AT177" s="227" t="s">
        <v>123</v>
      </c>
      <c r="AU177" s="227" t="s">
        <v>83</v>
      </c>
      <c r="AY177" s="17" t="s">
        <v>121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7" t="s">
        <v>81</v>
      </c>
      <c r="BK177" s="228">
        <f>ROUND(I177*H177,2)</f>
        <v>0</v>
      </c>
      <c r="BL177" s="17" t="s">
        <v>127</v>
      </c>
      <c r="BM177" s="227" t="s">
        <v>231</v>
      </c>
    </row>
    <row r="178" s="2" customFormat="1">
      <c r="A178" s="38"/>
      <c r="B178" s="39"/>
      <c r="C178" s="40"/>
      <c r="D178" s="229" t="s">
        <v>129</v>
      </c>
      <c r="E178" s="40"/>
      <c r="F178" s="230" t="s">
        <v>232</v>
      </c>
      <c r="G178" s="40"/>
      <c r="H178" s="40"/>
      <c r="I178" s="231"/>
      <c r="J178" s="40"/>
      <c r="K178" s="40"/>
      <c r="L178" s="44"/>
      <c r="M178" s="232"/>
      <c r="N178" s="233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129</v>
      </c>
      <c r="AU178" s="17" t="s">
        <v>83</v>
      </c>
    </row>
    <row r="179" s="13" customFormat="1">
      <c r="A179" s="13"/>
      <c r="B179" s="234"/>
      <c r="C179" s="235"/>
      <c r="D179" s="229" t="s">
        <v>140</v>
      </c>
      <c r="E179" s="236" t="s">
        <v>1</v>
      </c>
      <c r="F179" s="237" t="s">
        <v>233</v>
      </c>
      <c r="G179" s="235"/>
      <c r="H179" s="238">
        <v>37.399999999999999</v>
      </c>
      <c r="I179" s="239"/>
      <c r="J179" s="235"/>
      <c r="K179" s="235"/>
      <c r="L179" s="240"/>
      <c r="M179" s="241"/>
      <c r="N179" s="242"/>
      <c r="O179" s="242"/>
      <c r="P179" s="242"/>
      <c r="Q179" s="242"/>
      <c r="R179" s="242"/>
      <c r="S179" s="242"/>
      <c r="T179" s="24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4" t="s">
        <v>140</v>
      </c>
      <c r="AU179" s="244" t="s">
        <v>83</v>
      </c>
      <c r="AV179" s="13" t="s">
        <v>83</v>
      </c>
      <c r="AW179" s="13" t="s">
        <v>30</v>
      </c>
      <c r="AX179" s="13" t="s">
        <v>73</v>
      </c>
      <c r="AY179" s="244" t="s">
        <v>121</v>
      </c>
    </row>
    <row r="180" s="14" customFormat="1">
      <c r="A180" s="14"/>
      <c r="B180" s="245"/>
      <c r="C180" s="246"/>
      <c r="D180" s="229" t="s">
        <v>140</v>
      </c>
      <c r="E180" s="247" t="s">
        <v>1</v>
      </c>
      <c r="F180" s="248" t="s">
        <v>200</v>
      </c>
      <c r="G180" s="246"/>
      <c r="H180" s="249">
        <v>37.399999999999999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5" t="s">
        <v>140</v>
      </c>
      <c r="AU180" s="255" t="s">
        <v>83</v>
      </c>
      <c r="AV180" s="14" t="s">
        <v>135</v>
      </c>
      <c r="AW180" s="14" t="s">
        <v>30</v>
      </c>
      <c r="AX180" s="14" t="s">
        <v>81</v>
      </c>
      <c r="AY180" s="255" t="s">
        <v>121</v>
      </c>
    </row>
    <row r="181" s="2" customFormat="1" ht="16.5" customHeight="1">
      <c r="A181" s="38"/>
      <c r="B181" s="39"/>
      <c r="C181" s="256" t="s">
        <v>234</v>
      </c>
      <c r="D181" s="256" t="s">
        <v>219</v>
      </c>
      <c r="E181" s="257" t="s">
        <v>235</v>
      </c>
      <c r="F181" s="258" t="s">
        <v>236</v>
      </c>
      <c r="G181" s="259" t="s">
        <v>237</v>
      </c>
      <c r="H181" s="260">
        <v>0.56100000000000005</v>
      </c>
      <c r="I181" s="261"/>
      <c r="J181" s="262">
        <f>ROUND(I181*H181,2)</f>
        <v>0</v>
      </c>
      <c r="K181" s="263"/>
      <c r="L181" s="264"/>
      <c r="M181" s="265" t="s">
        <v>1</v>
      </c>
      <c r="N181" s="266" t="s">
        <v>38</v>
      </c>
      <c r="O181" s="91"/>
      <c r="P181" s="225">
        <f>O181*H181</f>
        <v>0</v>
      </c>
      <c r="Q181" s="225">
        <v>0.001</v>
      </c>
      <c r="R181" s="225">
        <f>Q181*H181</f>
        <v>0.00056100000000000008</v>
      </c>
      <c r="S181" s="225">
        <v>0</v>
      </c>
      <c r="T181" s="226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7" t="s">
        <v>163</v>
      </c>
      <c r="AT181" s="227" t="s">
        <v>219</v>
      </c>
      <c r="AU181" s="227" t="s">
        <v>83</v>
      </c>
      <c r="AY181" s="17" t="s">
        <v>121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7" t="s">
        <v>81</v>
      </c>
      <c r="BK181" s="228">
        <f>ROUND(I181*H181,2)</f>
        <v>0</v>
      </c>
      <c r="BL181" s="17" t="s">
        <v>127</v>
      </c>
      <c r="BM181" s="227" t="s">
        <v>238</v>
      </c>
    </row>
    <row r="182" s="2" customFormat="1">
      <c r="A182" s="38"/>
      <c r="B182" s="39"/>
      <c r="C182" s="40"/>
      <c r="D182" s="229" t="s">
        <v>129</v>
      </c>
      <c r="E182" s="40"/>
      <c r="F182" s="230" t="s">
        <v>236</v>
      </c>
      <c r="G182" s="40"/>
      <c r="H182" s="40"/>
      <c r="I182" s="231"/>
      <c r="J182" s="40"/>
      <c r="K182" s="40"/>
      <c r="L182" s="44"/>
      <c r="M182" s="232"/>
      <c r="N182" s="233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129</v>
      </c>
      <c r="AU182" s="17" t="s">
        <v>83</v>
      </c>
    </row>
    <row r="183" s="13" customFormat="1">
      <c r="A183" s="13"/>
      <c r="B183" s="234"/>
      <c r="C183" s="235"/>
      <c r="D183" s="229" t="s">
        <v>140</v>
      </c>
      <c r="E183" s="235"/>
      <c r="F183" s="237" t="s">
        <v>239</v>
      </c>
      <c r="G183" s="235"/>
      <c r="H183" s="238">
        <v>0.56100000000000005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4" t="s">
        <v>140</v>
      </c>
      <c r="AU183" s="244" t="s">
        <v>83</v>
      </c>
      <c r="AV183" s="13" t="s">
        <v>83</v>
      </c>
      <c r="AW183" s="13" t="s">
        <v>4</v>
      </c>
      <c r="AX183" s="13" t="s">
        <v>81</v>
      </c>
      <c r="AY183" s="244" t="s">
        <v>121</v>
      </c>
    </row>
    <row r="184" s="2" customFormat="1" ht="21.75" customHeight="1">
      <c r="A184" s="38"/>
      <c r="B184" s="39"/>
      <c r="C184" s="215" t="s">
        <v>240</v>
      </c>
      <c r="D184" s="215" t="s">
        <v>123</v>
      </c>
      <c r="E184" s="216" t="s">
        <v>241</v>
      </c>
      <c r="F184" s="217" t="s">
        <v>242</v>
      </c>
      <c r="G184" s="218" t="s">
        <v>126</v>
      </c>
      <c r="H184" s="219">
        <v>37.399999999999999</v>
      </c>
      <c r="I184" s="220"/>
      <c r="J184" s="221">
        <f>ROUND(I184*H184,2)</f>
        <v>0</v>
      </c>
      <c r="K184" s="222"/>
      <c r="L184" s="44"/>
      <c r="M184" s="223" t="s">
        <v>1</v>
      </c>
      <c r="N184" s="224" t="s">
        <v>38</v>
      </c>
      <c r="O184" s="91"/>
      <c r="P184" s="225">
        <f>O184*H184</f>
        <v>0</v>
      </c>
      <c r="Q184" s="225">
        <v>0</v>
      </c>
      <c r="R184" s="225">
        <f>Q184*H184</f>
        <v>0</v>
      </c>
      <c r="S184" s="225">
        <v>0</v>
      </c>
      <c r="T184" s="226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7" t="s">
        <v>127</v>
      </c>
      <c r="AT184" s="227" t="s">
        <v>123</v>
      </c>
      <c r="AU184" s="227" t="s">
        <v>83</v>
      </c>
      <c r="AY184" s="17" t="s">
        <v>121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7" t="s">
        <v>81</v>
      </c>
      <c r="BK184" s="228">
        <f>ROUND(I184*H184,2)</f>
        <v>0</v>
      </c>
      <c r="BL184" s="17" t="s">
        <v>127</v>
      </c>
      <c r="BM184" s="227" t="s">
        <v>243</v>
      </c>
    </row>
    <row r="185" s="2" customFormat="1">
      <c r="A185" s="38"/>
      <c r="B185" s="39"/>
      <c r="C185" s="40"/>
      <c r="D185" s="229" t="s">
        <v>129</v>
      </c>
      <c r="E185" s="40"/>
      <c r="F185" s="230" t="s">
        <v>244</v>
      </c>
      <c r="G185" s="40"/>
      <c r="H185" s="40"/>
      <c r="I185" s="231"/>
      <c r="J185" s="40"/>
      <c r="K185" s="40"/>
      <c r="L185" s="44"/>
      <c r="M185" s="232"/>
      <c r="N185" s="233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129</v>
      </c>
      <c r="AU185" s="17" t="s">
        <v>83</v>
      </c>
    </row>
    <row r="186" s="13" customFormat="1">
      <c r="A186" s="13"/>
      <c r="B186" s="234"/>
      <c r="C186" s="235"/>
      <c r="D186" s="229" t="s">
        <v>140</v>
      </c>
      <c r="E186" s="236" t="s">
        <v>1</v>
      </c>
      <c r="F186" s="237" t="s">
        <v>233</v>
      </c>
      <c r="G186" s="235"/>
      <c r="H186" s="238">
        <v>37.399999999999999</v>
      </c>
      <c r="I186" s="239"/>
      <c r="J186" s="235"/>
      <c r="K186" s="235"/>
      <c r="L186" s="240"/>
      <c r="M186" s="241"/>
      <c r="N186" s="242"/>
      <c r="O186" s="242"/>
      <c r="P186" s="242"/>
      <c r="Q186" s="242"/>
      <c r="R186" s="242"/>
      <c r="S186" s="242"/>
      <c r="T186" s="24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4" t="s">
        <v>140</v>
      </c>
      <c r="AU186" s="244" t="s">
        <v>83</v>
      </c>
      <c r="AV186" s="13" t="s">
        <v>83</v>
      </c>
      <c r="AW186" s="13" t="s">
        <v>30</v>
      </c>
      <c r="AX186" s="13" t="s">
        <v>73</v>
      </c>
      <c r="AY186" s="244" t="s">
        <v>121</v>
      </c>
    </row>
    <row r="187" s="14" customFormat="1">
      <c r="A187" s="14"/>
      <c r="B187" s="245"/>
      <c r="C187" s="246"/>
      <c r="D187" s="229" t="s">
        <v>140</v>
      </c>
      <c r="E187" s="247" t="s">
        <v>1</v>
      </c>
      <c r="F187" s="248" t="s">
        <v>200</v>
      </c>
      <c r="G187" s="246"/>
      <c r="H187" s="249">
        <v>37.399999999999999</v>
      </c>
      <c r="I187" s="250"/>
      <c r="J187" s="246"/>
      <c r="K187" s="246"/>
      <c r="L187" s="251"/>
      <c r="M187" s="252"/>
      <c r="N187" s="253"/>
      <c r="O187" s="253"/>
      <c r="P187" s="253"/>
      <c r="Q187" s="253"/>
      <c r="R187" s="253"/>
      <c r="S187" s="253"/>
      <c r="T187" s="25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5" t="s">
        <v>140</v>
      </c>
      <c r="AU187" s="255" t="s">
        <v>83</v>
      </c>
      <c r="AV187" s="14" t="s">
        <v>135</v>
      </c>
      <c r="AW187" s="14" t="s">
        <v>30</v>
      </c>
      <c r="AX187" s="14" t="s">
        <v>81</v>
      </c>
      <c r="AY187" s="255" t="s">
        <v>121</v>
      </c>
    </row>
    <row r="188" s="2" customFormat="1" ht="21.75" customHeight="1">
      <c r="A188" s="38"/>
      <c r="B188" s="39"/>
      <c r="C188" s="215" t="s">
        <v>245</v>
      </c>
      <c r="D188" s="215" t="s">
        <v>123</v>
      </c>
      <c r="E188" s="216" t="s">
        <v>246</v>
      </c>
      <c r="F188" s="217" t="s">
        <v>247</v>
      </c>
      <c r="G188" s="218" t="s">
        <v>126</v>
      </c>
      <c r="H188" s="219">
        <v>50.75</v>
      </c>
      <c r="I188" s="220"/>
      <c r="J188" s="221">
        <f>ROUND(I188*H188,2)</f>
        <v>0</v>
      </c>
      <c r="K188" s="222"/>
      <c r="L188" s="44"/>
      <c r="M188" s="223" t="s">
        <v>1</v>
      </c>
      <c r="N188" s="224" t="s">
        <v>38</v>
      </c>
      <c r="O188" s="91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7" t="s">
        <v>127</v>
      </c>
      <c r="AT188" s="227" t="s">
        <v>123</v>
      </c>
      <c r="AU188" s="227" t="s">
        <v>83</v>
      </c>
      <c r="AY188" s="17" t="s">
        <v>121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7" t="s">
        <v>81</v>
      </c>
      <c r="BK188" s="228">
        <f>ROUND(I188*H188,2)</f>
        <v>0</v>
      </c>
      <c r="BL188" s="17" t="s">
        <v>127</v>
      </c>
      <c r="BM188" s="227" t="s">
        <v>248</v>
      </c>
    </row>
    <row r="189" s="2" customFormat="1">
      <c r="A189" s="38"/>
      <c r="B189" s="39"/>
      <c r="C189" s="40"/>
      <c r="D189" s="229" t="s">
        <v>129</v>
      </c>
      <c r="E189" s="40"/>
      <c r="F189" s="230" t="s">
        <v>249</v>
      </c>
      <c r="G189" s="40"/>
      <c r="H189" s="40"/>
      <c r="I189" s="231"/>
      <c r="J189" s="40"/>
      <c r="K189" s="40"/>
      <c r="L189" s="44"/>
      <c r="M189" s="232"/>
      <c r="N189" s="233"/>
      <c r="O189" s="91"/>
      <c r="P189" s="91"/>
      <c r="Q189" s="91"/>
      <c r="R189" s="91"/>
      <c r="S189" s="91"/>
      <c r="T189" s="92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129</v>
      </c>
      <c r="AU189" s="17" t="s">
        <v>83</v>
      </c>
    </row>
    <row r="190" s="13" customFormat="1">
      <c r="A190" s="13"/>
      <c r="B190" s="234"/>
      <c r="C190" s="235"/>
      <c r="D190" s="229" t="s">
        <v>140</v>
      </c>
      <c r="E190" s="236" t="s">
        <v>1</v>
      </c>
      <c r="F190" s="237" t="s">
        <v>250</v>
      </c>
      <c r="G190" s="235"/>
      <c r="H190" s="238">
        <v>22.75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140</v>
      </c>
      <c r="AU190" s="244" t="s">
        <v>83</v>
      </c>
      <c r="AV190" s="13" t="s">
        <v>83</v>
      </c>
      <c r="AW190" s="13" t="s">
        <v>30</v>
      </c>
      <c r="AX190" s="13" t="s">
        <v>73</v>
      </c>
      <c r="AY190" s="244" t="s">
        <v>121</v>
      </c>
    </row>
    <row r="191" s="13" customFormat="1">
      <c r="A191" s="13"/>
      <c r="B191" s="234"/>
      <c r="C191" s="235"/>
      <c r="D191" s="229" t="s">
        <v>140</v>
      </c>
      <c r="E191" s="236" t="s">
        <v>1</v>
      </c>
      <c r="F191" s="237" t="s">
        <v>199</v>
      </c>
      <c r="G191" s="235"/>
      <c r="H191" s="238">
        <v>28</v>
      </c>
      <c r="I191" s="239"/>
      <c r="J191" s="235"/>
      <c r="K191" s="235"/>
      <c r="L191" s="240"/>
      <c r="M191" s="241"/>
      <c r="N191" s="242"/>
      <c r="O191" s="242"/>
      <c r="P191" s="242"/>
      <c r="Q191" s="242"/>
      <c r="R191" s="242"/>
      <c r="S191" s="242"/>
      <c r="T191" s="24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4" t="s">
        <v>140</v>
      </c>
      <c r="AU191" s="244" t="s">
        <v>83</v>
      </c>
      <c r="AV191" s="13" t="s">
        <v>83</v>
      </c>
      <c r="AW191" s="13" t="s">
        <v>30</v>
      </c>
      <c r="AX191" s="13" t="s">
        <v>73</v>
      </c>
      <c r="AY191" s="244" t="s">
        <v>121</v>
      </c>
    </row>
    <row r="192" s="14" customFormat="1">
      <c r="A192" s="14"/>
      <c r="B192" s="245"/>
      <c r="C192" s="246"/>
      <c r="D192" s="229" t="s">
        <v>140</v>
      </c>
      <c r="E192" s="247" t="s">
        <v>1</v>
      </c>
      <c r="F192" s="248" t="s">
        <v>200</v>
      </c>
      <c r="G192" s="246"/>
      <c r="H192" s="249">
        <v>50.75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140</v>
      </c>
      <c r="AU192" s="255" t="s">
        <v>83</v>
      </c>
      <c r="AV192" s="14" t="s">
        <v>135</v>
      </c>
      <c r="AW192" s="14" t="s">
        <v>30</v>
      </c>
      <c r="AX192" s="14" t="s">
        <v>81</v>
      </c>
      <c r="AY192" s="255" t="s">
        <v>121</v>
      </c>
    </row>
    <row r="193" s="2" customFormat="1" ht="33" customHeight="1">
      <c r="A193" s="38"/>
      <c r="B193" s="39"/>
      <c r="C193" s="215" t="s">
        <v>251</v>
      </c>
      <c r="D193" s="215" t="s">
        <v>123</v>
      </c>
      <c r="E193" s="216" t="s">
        <v>252</v>
      </c>
      <c r="F193" s="217" t="s">
        <v>253</v>
      </c>
      <c r="G193" s="218" t="s">
        <v>126</v>
      </c>
      <c r="H193" s="219">
        <v>37.399999999999999</v>
      </c>
      <c r="I193" s="220"/>
      <c r="J193" s="221">
        <f>ROUND(I193*H193,2)</f>
        <v>0</v>
      </c>
      <c r="K193" s="222"/>
      <c r="L193" s="44"/>
      <c r="M193" s="223" t="s">
        <v>1</v>
      </c>
      <c r="N193" s="224" t="s">
        <v>38</v>
      </c>
      <c r="O193" s="91"/>
      <c r="P193" s="225">
        <f>O193*H193</f>
        <v>0</v>
      </c>
      <c r="Q193" s="225">
        <v>0</v>
      </c>
      <c r="R193" s="225">
        <f>Q193*H193</f>
        <v>0</v>
      </c>
      <c r="S193" s="225">
        <v>0</v>
      </c>
      <c r="T193" s="226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7" t="s">
        <v>127</v>
      </c>
      <c r="AT193" s="227" t="s">
        <v>123</v>
      </c>
      <c r="AU193" s="227" t="s">
        <v>83</v>
      </c>
      <c r="AY193" s="17" t="s">
        <v>121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7" t="s">
        <v>81</v>
      </c>
      <c r="BK193" s="228">
        <f>ROUND(I193*H193,2)</f>
        <v>0</v>
      </c>
      <c r="BL193" s="17" t="s">
        <v>127</v>
      </c>
      <c r="BM193" s="227" t="s">
        <v>254</v>
      </c>
    </row>
    <row r="194" s="2" customFormat="1">
      <c r="A194" s="38"/>
      <c r="B194" s="39"/>
      <c r="C194" s="40"/>
      <c r="D194" s="229" t="s">
        <v>129</v>
      </c>
      <c r="E194" s="40"/>
      <c r="F194" s="230" t="s">
        <v>255</v>
      </c>
      <c r="G194" s="40"/>
      <c r="H194" s="40"/>
      <c r="I194" s="231"/>
      <c r="J194" s="40"/>
      <c r="K194" s="40"/>
      <c r="L194" s="44"/>
      <c r="M194" s="232"/>
      <c r="N194" s="233"/>
      <c r="O194" s="91"/>
      <c r="P194" s="91"/>
      <c r="Q194" s="91"/>
      <c r="R194" s="91"/>
      <c r="S194" s="91"/>
      <c r="T194" s="92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129</v>
      </c>
      <c r="AU194" s="17" t="s">
        <v>83</v>
      </c>
    </row>
    <row r="195" s="13" customFormat="1">
      <c r="A195" s="13"/>
      <c r="B195" s="234"/>
      <c r="C195" s="235"/>
      <c r="D195" s="229" t="s">
        <v>140</v>
      </c>
      <c r="E195" s="236" t="s">
        <v>1</v>
      </c>
      <c r="F195" s="237" t="s">
        <v>233</v>
      </c>
      <c r="G195" s="235"/>
      <c r="H195" s="238">
        <v>37.399999999999999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140</v>
      </c>
      <c r="AU195" s="244" t="s">
        <v>83</v>
      </c>
      <c r="AV195" s="13" t="s">
        <v>83</v>
      </c>
      <c r="AW195" s="13" t="s">
        <v>30</v>
      </c>
      <c r="AX195" s="13" t="s">
        <v>73</v>
      </c>
      <c r="AY195" s="244" t="s">
        <v>121</v>
      </c>
    </row>
    <row r="196" s="14" customFormat="1">
      <c r="A196" s="14"/>
      <c r="B196" s="245"/>
      <c r="C196" s="246"/>
      <c r="D196" s="229" t="s">
        <v>140</v>
      </c>
      <c r="E196" s="247" t="s">
        <v>1</v>
      </c>
      <c r="F196" s="248" t="s">
        <v>200</v>
      </c>
      <c r="G196" s="246"/>
      <c r="H196" s="249">
        <v>37.399999999999999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140</v>
      </c>
      <c r="AU196" s="255" t="s">
        <v>83</v>
      </c>
      <c r="AV196" s="14" t="s">
        <v>135</v>
      </c>
      <c r="AW196" s="14" t="s">
        <v>30</v>
      </c>
      <c r="AX196" s="14" t="s">
        <v>81</v>
      </c>
      <c r="AY196" s="255" t="s">
        <v>121</v>
      </c>
    </row>
    <row r="197" s="2" customFormat="1" ht="21.75" customHeight="1">
      <c r="A197" s="38"/>
      <c r="B197" s="39"/>
      <c r="C197" s="215" t="s">
        <v>256</v>
      </c>
      <c r="D197" s="215" t="s">
        <v>123</v>
      </c>
      <c r="E197" s="216" t="s">
        <v>257</v>
      </c>
      <c r="F197" s="217" t="s">
        <v>258</v>
      </c>
      <c r="G197" s="218" t="s">
        <v>126</v>
      </c>
      <c r="H197" s="219">
        <v>34</v>
      </c>
      <c r="I197" s="220"/>
      <c r="J197" s="221">
        <f>ROUND(I197*H197,2)</f>
        <v>0</v>
      </c>
      <c r="K197" s="222"/>
      <c r="L197" s="44"/>
      <c r="M197" s="223" t="s">
        <v>1</v>
      </c>
      <c r="N197" s="224" t="s">
        <v>38</v>
      </c>
      <c r="O197" s="91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7" t="s">
        <v>127</v>
      </c>
      <c r="AT197" s="227" t="s">
        <v>123</v>
      </c>
      <c r="AU197" s="227" t="s">
        <v>83</v>
      </c>
      <c r="AY197" s="17" t="s">
        <v>121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7" t="s">
        <v>81</v>
      </c>
      <c r="BK197" s="228">
        <f>ROUND(I197*H197,2)</f>
        <v>0</v>
      </c>
      <c r="BL197" s="17" t="s">
        <v>127</v>
      </c>
      <c r="BM197" s="227" t="s">
        <v>259</v>
      </c>
    </row>
    <row r="198" s="2" customFormat="1">
      <c r="A198" s="38"/>
      <c r="B198" s="39"/>
      <c r="C198" s="40"/>
      <c r="D198" s="229" t="s">
        <v>129</v>
      </c>
      <c r="E198" s="40"/>
      <c r="F198" s="230" t="s">
        <v>258</v>
      </c>
      <c r="G198" s="40"/>
      <c r="H198" s="40"/>
      <c r="I198" s="231"/>
      <c r="J198" s="40"/>
      <c r="K198" s="40"/>
      <c r="L198" s="44"/>
      <c r="M198" s="232"/>
      <c r="N198" s="233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129</v>
      </c>
      <c r="AU198" s="17" t="s">
        <v>83</v>
      </c>
    </row>
    <row r="199" s="13" customFormat="1">
      <c r="A199" s="13"/>
      <c r="B199" s="234"/>
      <c r="C199" s="235"/>
      <c r="D199" s="229" t="s">
        <v>140</v>
      </c>
      <c r="E199" s="236" t="s">
        <v>1</v>
      </c>
      <c r="F199" s="237" t="s">
        <v>260</v>
      </c>
      <c r="G199" s="235"/>
      <c r="H199" s="238">
        <v>34</v>
      </c>
      <c r="I199" s="239"/>
      <c r="J199" s="235"/>
      <c r="K199" s="235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140</v>
      </c>
      <c r="AU199" s="244" t="s">
        <v>83</v>
      </c>
      <c r="AV199" s="13" t="s">
        <v>83</v>
      </c>
      <c r="AW199" s="13" t="s">
        <v>30</v>
      </c>
      <c r="AX199" s="13" t="s">
        <v>73</v>
      </c>
      <c r="AY199" s="244" t="s">
        <v>121</v>
      </c>
    </row>
    <row r="200" s="14" customFormat="1">
      <c r="A200" s="14"/>
      <c r="B200" s="245"/>
      <c r="C200" s="246"/>
      <c r="D200" s="229" t="s">
        <v>140</v>
      </c>
      <c r="E200" s="247" t="s">
        <v>1</v>
      </c>
      <c r="F200" s="248" t="s">
        <v>200</v>
      </c>
      <c r="G200" s="246"/>
      <c r="H200" s="249">
        <v>34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140</v>
      </c>
      <c r="AU200" s="255" t="s">
        <v>83</v>
      </c>
      <c r="AV200" s="14" t="s">
        <v>135</v>
      </c>
      <c r="AW200" s="14" t="s">
        <v>30</v>
      </c>
      <c r="AX200" s="14" t="s">
        <v>81</v>
      </c>
      <c r="AY200" s="255" t="s">
        <v>121</v>
      </c>
    </row>
    <row r="201" s="2" customFormat="1" ht="16.5" customHeight="1">
      <c r="A201" s="38"/>
      <c r="B201" s="39"/>
      <c r="C201" s="256" t="s">
        <v>199</v>
      </c>
      <c r="D201" s="256" t="s">
        <v>219</v>
      </c>
      <c r="E201" s="257" t="s">
        <v>261</v>
      </c>
      <c r="F201" s="258" t="s">
        <v>262</v>
      </c>
      <c r="G201" s="259" t="s">
        <v>155</v>
      </c>
      <c r="H201" s="260">
        <v>2.04</v>
      </c>
      <c r="I201" s="261"/>
      <c r="J201" s="262">
        <f>ROUND(I201*H201,2)</f>
        <v>0</v>
      </c>
      <c r="K201" s="263"/>
      <c r="L201" s="264"/>
      <c r="M201" s="265" t="s">
        <v>1</v>
      </c>
      <c r="N201" s="266" t="s">
        <v>38</v>
      </c>
      <c r="O201" s="91"/>
      <c r="P201" s="225">
        <f>O201*H201</f>
        <v>0</v>
      </c>
      <c r="Q201" s="225">
        <v>0</v>
      </c>
      <c r="R201" s="225">
        <f>Q201*H201</f>
        <v>0</v>
      </c>
      <c r="S201" s="225">
        <v>0</v>
      </c>
      <c r="T201" s="226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7" t="s">
        <v>163</v>
      </c>
      <c r="AT201" s="227" t="s">
        <v>219</v>
      </c>
      <c r="AU201" s="227" t="s">
        <v>83</v>
      </c>
      <c r="AY201" s="17" t="s">
        <v>121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7" t="s">
        <v>81</v>
      </c>
      <c r="BK201" s="228">
        <f>ROUND(I201*H201,2)</f>
        <v>0</v>
      </c>
      <c r="BL201" s="17" t="s">
        <v>127</v>
      </c>
      <c r="BM201" s="227" t="s">
        <v>263</v>
      </c>
    </row>
    <row r="202" s="2" customFormat="1">
      <c r="A202" s="38"/>
      <c r="B202" s="39"/>
      <c r="C202" s="40"/>
      <c r="D202" s="229" t="s">
        <v>129</v>
      </c>
      <c r="E202" s="40"/>
      <c r="F202" s="230" t="s">
        <v>262</v>
      </c>
      <c r="G202" s="40"/>
      <c r="H202" s="40"/>
      <c r="I202" s="231"/>
      <c r="J202" s="40"/>
      <c r="K202" s="40"/>
      <c r="L202" s="44"/>
      <c r="M202" s="232"/>
      <c r="N202" s="233"/>
      <c r="O202" s="91"/>
      <c r="P202" s="91"/>
      <c r="Q202" s="91"/>
      <c r="R202" s="91"/>
      <c r="S202" s="91"/>
      <c r="T202" s="92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129</v>
      </c>
      <c r="AU202" s="17" t="s">
        <v>83</v>
      </c>
    </row>
    <row r="203" s="2" customFormat="1" ht="66.75" customHeight="1">
      <c r="A203" s="38"/>
      <c r="B203" s="39"/>
      <c r="C203" s="215" t="s">
        <v>264</v>
      </c>
      <c r="D203" s="215" t="s">
        <v>123</v>
      </c>
      <c r="E203" s="216" t="s">
        <v>265</v>
      </c>
      <c r="F203" s="217" t="s">
        <v>266</v>
      </c>
      <c r="G203" s="218" t="s">
        <v>267</v>
      </c>
      <c r="H203" s="219">
        <v>3</v>
      </c>
      <c r="I203" s="220"/>
      <c r="J203" s="221">
        <f>ROUND(I203*H203,2)</f>
        <v>0</v>
      </c>
      <c r="K203" s="222"/>
      <c r="L203" s="44"/>
      <c r="M203" s="223" t="s">
        <v>1</v>
      </c>
      <c r="N203" s="224" t="s">
        <v>38</v>
      </c>
      <c r="O203" s="91"/>
      <c r="P203" s="225">
        <f>O203*H203</f>
        <v>0</v>
      </c>
      <c r="Q203" s="225">
        <v>0</v>
      </c>
      <c r="R203" s="225">
        <f>Q203*H203</f>
        <v>0</v>
      </c>
      <c r="S203" s="225">
        <v>0</v>
      </c>
      <c r="T203" s="226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7" t="s">
        <v>268</v>
      </c>
      <c r="AT203" s="227" t="s">
        <v>123</v>
      </c>
      <c r="AU203" s="227" t="s">
        <v>83</v>
      </c>
      <c r="AY203" s="17" t="s">
        <v>121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7" t="s">
        <v>81</v>
      </c>
      <c r="BK203" s="228">
        <f>ROUND(I203*H203,2)</f>
        <v>0</v>
      </c>
      <c r="BL203" s="17" t="s">
        <v>268</v>
      </c>
      <c r="BM203" s="227" t="s">
        <v>269</v>
      </c>
    </row>
    <row r="204" s="2" customFormat="1">
      <c r="A204" s="38"/>
      <c r="B204" s="39"/>
      <c r="C204" s="40"/>
      <c r="D204" s="229" t="s">
        <v>129</v>
      </c>
      <c r="E204" s="40"/>
      <c r="F204" s="230" t="s">
        <v>266</v>
      </c>
      <c r="G204" s="40"/>
      <c r="H204" s="40"/>
      <c r="I204" s="231"/>
      <c r="J204" s="40"/>
      <c r="K204" s="40"/>
      <c r="L204" s="44"/>
      <c r="M204" s="232"/>
      <c r="N204" s="233"/>
      <c r="O204" s="91"/>
      <c r="P204" s="91"/>
      <c r="Q204" s="91"/>
      <c r="R204" s="91"/>
      <c r="S204" s="91"/>
      <c r="T204" s="92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129</v>
      </c>
      <c r="AU204" s="17" t="s">
        <v>83</v>
      </c>
    </row>
    <row r="205" s="12" customFormat="1" ht="22.8" customHeight="1">
      <c r="A205" s="12"/>
      <c r="B205" s="199"/>
      <c r="C205" s="200"/>
      <c r="D205" s="201" t="s">
        <v>72</v>
      </c>
      <c r="E205" s="213" t="s">
        <v>83</v>
      </c>
      <c r="F205" s="213" t="s">
        <v>270</v>
      </c>
      <c r="G205" s="200"/>
      <c r="H205" s="200"/>
      <c r="I205" s="203"/>
      <c r="J205" s="214">
        <f>BK205</f>
        <v>0</v>
      </c>
      <c r="K205" s="200"/>
      <c r="L205" s="205"/>
      <c r="M205" s="206"/>
      <c r="N205" s="207"/>
      <c r="O205" s="207"/>
      <c r="P205" s="208">
        <f>SUM(P206:P221)</f>
        <v>0</v>
      </c>
      <c r="Q205" s="207"/>
      <c r="R205" s="208">
        <f>SUM(R206:R221)</f>
        <v>11.92705211</v>
      </c>
      <c r="S205" s="207"/>
      <c r="T205" s="209">
        <f>SUM(T206:T221)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10" t="s">
        <v>81</v>
      </c>
      <c r="AT205" s="211" t="s">
        <v>72</v>
      </c>
      <c r="AU205" s="211" t="s">
        <v>81</v>
      </c>
      <c r="AY205" s="210" t="s">
        <v>121</v>
      </c>
      <c r="BK205" s="212">
        <f>SUM(BK206:BK221)</f>
        <v>0</v>
      </c>
    </row>
    <row r="206" s="2" customFormat="1" ht="21.75" customHeight="1">
      <c r="A206" s="38"/>
      <c r="B206" s="39"/>
      <c r="C206" s="215" t="s">
        <v>271</v>
      </c>
      <c r="D206" s="215" t="s">
        <v>123</v>
      </c>
      <c r="E206" s="216" t="s">
        <v>272</v>
      </c>
      <c r="F206" s="217" t="s">
        <v>273</v>
      </c>
      <c r="G206" s="218" t="s">
        <v>209</v>
      </c>
      <c r="H206" s="219">
        <v>2.1040000000000001</v>
      </c>
      <c r="I206" s="220"/>
      <c r="J206" s="221">
        <f>ROUND(I206*H206,2)</f>
        <v>0</v>
      </c>
      <c r="K206" s="222"/>
      <c r="L206" s="44"/>
      <c r="M206" s="223" t="s">
        <v>1</v>
      </c>
      <c r="N206" s="224" t="s">
        <v>38</v>
      </c>
      <c r="O206" s="91"/>
      <c r="P206" s="225">
        <f>O206*H206</f>
        <v>0</v>
      </c>
      <c r="Q206" s="225">
        <v>0.00075000000000000002</v>
      </c>
      <c r="R206" s="225">
        <f>Q206*H206</f>
        <v>0.0015780000000000002</v>
      </c>
      <c r="S206" s="225">
        <v>0</v>
      </c>
      <c r="T206" s="226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27" t="s">
        <v>127</v>
      </c>
      <c r="AT206" s="227" t="s">
        <v>123</v>
      </c>
      <c r="AU206" s="227" t="s">
        <v>83</v>
      </c>
      <c r="AY206" s="17" t="s">
        <v>121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7" t="s">
        <v>81</v>
      </c>
      <c r="BK206" s="228">
        <f>ROUND(I206*H206,2)</f>
        <v>0</v>
      </c>
      <c r="BL206" s="17" t="s">
        <v>127</v>
      </c>
      <c r="BM206" s="227" t="s">
        <v>274</v>
      </c>
    </row>
    <row r="207" s="2" customFormat="1">
      <c r="A207" s="38"/>
      <c r="B207" s="39"/>
      <c r="C207" s="40"/>
      <c r="D207" s="229" t="s">
        <v>129</v>
      </c>
      <c r="E207" s="40"/>
      <c r="F207" s="230" t="s">
        <v>275</v>
      </c>
      <c r="G207" s="40"/>
      <c r="H207" s="40"/>
      <c r="I207" s="231"/>
      <c r="J207" s="40"/>
      <c r="K207" s="40"/>
      <c r="L207" s="44"/>
      <c r="M207" s="232"/>
      <c r="N207" s="233"/>
      <c r="O207" s="91"/>
      <c r="P207" s="91"/>
      <c r="Q207" s="91"/>
      <c r="R207" s="91"/>
      <c r="S207" s="91"/>
      <c r="T207" s="92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129</v>
      </c>
      <c r="AU207" s="17" t="s">
        <v>83</v>
      </c>
    </row>
    <row r="208" s="13" customFormat="1">
      <c r="A208" s="13"/>
      <c r="B208" s="234"/>
      <c r="C208" s="235"/>
      <c r="D208" s="229" t="s">
        <v>140</v>
      </c>
      <c r="E208" s="236" t="s">
        <v>1</v>
      </c>
      <c r="F208" s="237" t="s">
        <v>276</v>
      </c>
      <c r="G208" s="235"/>
      <c r="H208" s="238">
        <v>2.1040000000000001</v>
      </c>
      <c r="I208" s="239"/>
      <c r="J208" s="235"/>
      <c r="K208" s="235"/>
      <c r="L208" s="240"/>
      <c r="M208" s="241"/>
      <c r="N208" s="242"/>
      <c r="O208" s="242"/>
      <c r="P208" s="242"/>
      <c r="Q208" s="242"/>
      <c r="R208" s="242"/>
      <c r="S208" s="242"/>
      <c r="T208" s="24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4" t="s">
        <v>140</v>
      </c>
      <c r="AU208" s="244" t="s">
        <v>83</v>
      </c>
      <c r="AV208" s="13" t="s">
        <v>83</v>
      </c>
      <c r="AW208" s="13" t="s">
        <v>30</v>
      </c>
      <c r="AX208" s="13" t="s">
        <v>81</v>
      </c>
      <c r="AY208" s="244" t="s">
        <v>121</v>
      </c>
    </row>
    <row r="209" s="2" customFormat="1" ht="21.75" customHeight="1">
      <c r="A209" s="38"/>
      <c r="B209" s="39"/>
      <c r="C209" s="215" t="s">
        <v>277</v>
      </c>
      <c r="D209" s="215" t="s">
        <v>123</v>
      </c>
      <c r="E209" s="216" t="s">
        <v>278</v>
      </c>
      <c r="F209" s="217" t="s">
        <v>279</v>
      </c>
      <c r="G209" s="218" t="s">
        <v>149</v>
      </c>
      <c r="H209" s="219">
        <v>63</v>
      </c>
      <c r="I209" s="220"/>
      <c r="J209" s="221">
        <f>ROUND(I209*H209,2)</f>
        <v>0</v>
      </c>
      <c r="K209" s="222"/>
      <c r="L209" s="44"/>
      <c r="M209" s="223" t="s">
        <v>1</v>
      </c>
      <c r="N209" s="224" t="s">
        <v>38</v>
      </c>
      <c r="O209" s="91"/>
      <c r="P209" s="225">
        <f>O209*H209</f>
        <v>0</v>
      </c>
      <c r="Q209" s="225">
        <v>0</v>
      </c>
      <c r="R209" s="225">
        <f>Q209*H209</f>
        <v>0</v>
      </c>
      <c r="S209" s="225">
        <v>0</v>
      </c>
      <c r="T209" s="226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7" t="s">
        <v>127</v>
      </c>
      <c r="AT209" s="227" t="s">
        <v>123</v>
      </c>
      <c r="AU209" s="227" t="s">
        <v>83</v>
      </c>
      <c r="AY209" s="17" t="s">
        <v>121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7" t="s">
        <v>81</v>
      </c>
      <c r="BK209" s="228">
        <f>ROUND(I209*H209,2)</f>
        <v>0</v>
      </c>
      <c r="BL209" s="17" t="s">
        <v>127</v>
      </c>
      <c r="BM209" s="227" t="s">
        <v>280</v>
      </c>
    </row>
    <row r="210" s="2" customFormat="1">
      <c r="A210" s="38"/>
      <c r="B210" s="39"/>
      <c r="C210" s="40"/>
      <c r="D210" s="229" t="s">
        <v>129</v>
      </c>
      <c r="E210" s="40"/>
      <c r="F210" s="230" t="s">
        <v>281</v>
      </c>
      <c r="G210" s="40"/>
      <c r="H210" s="40"/>
      <c r="I210" s="231"/>
      <c r="J210" s="40"/>
      <c r="K210" s="40"/>
      <c r="L210" s="44"/>
      <c r="M210" s="232"/>
      <c r="N210" s="233"/>
      <c r="O210" s="91"/>
      <c r="P210" s="91"/>
      <c r="Q210" s="91"/>
      <c r="R210" s="91"/>
      <c r="S210" s="91"/>
      <c r="T210" s="92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129</v>
      </c>
      <c r="AU210" s="17" t="s">
        <v>83</v>
      </c>
    </row>
    <row r="211" s="13" customFormat="1">
      <c r="A211" s="13"/>
      <c r="B211" s="234"/>
      <c r="C211" s="235"/>
      <c r="D211" s="229" t="s">
        <v>140</v>
      </c>
      <c r="E211" s="236" t="s">
        <v>1</v>
      </c>
      <c r="F211" s="237" t="s">
        <v>282</v>
      </c>
      <c r="G211" s="235"/>
      <c r="H211" s="238">
        <v>63</v>
      </c>
      <c r="I211" s="239"/>
      <c r="J211" s="235"/>
      <c r="K211" s="235"/>
      <c r="L211" s="240"/>
      <c r="M211" s="241"/>
      <c r="N211" s="242"/>
      <c r="O211" s="242"/>
      <c r="P211" s="242"/>
      <c r="Q211" s="242"/>
      <c r="R211" s="242"/>
      <c r="S211" s="242"/>
      <c r="T211" s="24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4" t="s">
        <v>140</v>
      </c>
      <c r="AU211" s="244" t="s">
        <v>83</v>
      </c>
      <c r="AV211" s="13" t="s">
        <v>83</v>
      </c>
      <c r="AW211" s="13" t="s">
        <v>30</v>
      </c>
      <c r="AX211" s="13" t="s">
        <v>81</v>
      </c>
      <c r="AY211" s="244" t="s">
        <v>121</v>
      </c>
    </row>
    <row r="212" s="2" customFormat="1" ht="16.5" customHeight="1">
      <c r="A212" s="38"/>
      <c r="B212" s="39"/>
      <c r="C212" s="256" t="s">
        <v>283</v>
      </c>
      <c r="D212" s="256" t="s">
        <v>219</v>
      </c>
      <c r="E212" s="257" t="s">
        <v>284</v>
      </c>
      <c r="F212" s="258" t="s">
        <v>285</v>
      </c>
      <c r="G212" s="259" t="s">
        <v>209</v>
      </c>
      <c r="H212" s="260">
        <v>2.1040000000000001</v>
      </c>
      <c r="I212" s="261"/>
      <c r="J212" s="262">
        <f>ROUND(I212*H212,2)</f>
        <v>0</v>
      </c>
      <c r="K212" s="263"/>
      <c r="L212" s="264"/>
      <c r="M212" s="265" t="s">
        <v>1</v>
      </c>
      <c r="N212" s="266" t="s">
        <v>38</v>
      </c>
      <c r="O212" s="91"/>
      <c r="P212" s="225">
        <f>O212*H212</f>
        <v>0</v>
      </c>
      <c r="Q212" s="225">
        <v>1</v>
      </c>
      <c r="R212" s="225">
        <f>Q212*H212</f>
        <v>2.1040000000000001</v>
      </c>
      <c r="S212" s="225">
        <v>0</v>
      </c>
      <c r="T212" s="226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27" t="s">
        <v>163</v>
      </c>
      <c r="AT212" s="227" t="s">
        <v>219</v>
      </c>
      <c r="AU212" s="227" t="s">
        <v>83</v>
      </c>
      <c r="AY212" s="17" t="s">
        <v>121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7" t="s">
        <v>81</v>
      </c>
      <c r="BK212" s="228">
        <f>ROUND(I212*H212,2)</f>
        <v>0</v>
      </c>
      <c r="BL212" s="17" t="s">
        <v>127</v>
      </c>
      <c r="BM212" s="227" t="s">
        <v>286</v>
      </c>
    </row>
    <row r="213" s="2" customFormat="1">
      <c r="A213" s="38"/>
      <c r="B213" s="39"/>
      <c r="C213" s="40"/>
      <c r="D213" s="229" t="s">
        <v>129</v>
      </c>
      <c r="E213" s="40"/>
      <c r="F213" s="230" t="s">
        <v>285</v>
      </c>
      <c r="G213" s="40"/>
      <c r="H213" s="40"/>
      <c r="I213" s="231"/>
      <c r="J213" s="40"/>
      <c r="K213" s="40"/>
      <c r="L213" s="44"/>
      <c r="M213" s="232"/>
      <c r="N213" s="233"/>
      <c r="O213" s="91"/>
      <c r="P213" s="91"/>
      <c r="Q213" s="91"/>
      <c r="R213" s="91"/>
      <c r="S213" s="91"/>
      <c r="T213" s="92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129</v>
      </c>
      <c r="AU213" s="17" t="s">
        <v>83</v>
      </c>
    </row>
    <row r="214" s="13" customFormat="1">
      <c r="A214" s="13"/>
      <c r="B214" s="234"/>
      <c r="C214" s="235"/>
      <c r="D214" s="229" t="s">
        <v>140</v>
      </c>
      <c r="E214" s="235"/>
      <c r="F214" s="237" t="s">
        <v>287</v>
      </c>
      <c r="G214" s="235"/>
      <c r="H214" s="238">
        <v>2.1040000000000001</v>
      </c>
      <c r="I214" s="239"/>
      <c r="J214" s="235"/>
      <c r="K214" s="235"/>
      <c r="L214" s="240"/>
      <c r="M214" s="241"/>
      <c r="N214" s="242"/>
      <c r="O214" s="242"/>
      <c r="P214" s="242"/>
      <c r="Q214" s="242"/>
      <c r="R214" s="242"/>
      <c r="S214" s="242"/>
      <c r="T214" s="24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4" t="s">
        <v>140</v>
      </c>
      <c r="AU214" s="244" t="s">
        <v>83</v>
      </c>
      <c r="AV214" s="13" t="s">
        <v>83</v>
      </c>
      <c r="AW214" s="13" t="s">
        <v>4</v>
      </c>
      <c r="AX214" s="13" t="s">
        <v>81</v>
      </c>
      <c r="AY214" s="244" t="s">
        <v>121</v>
      </c>
    </row>
    <row r="215" s="2" customFormat="1" ht="21.75" customHeight="1">
      <c r="A215" s="38"/>
      <c r="B215" s="39"/>
      <c r="C215" s="215" t="s">
        <v>288</v>
      </c>
      <c r="D215" s="215" t="s">
        <v>123</v>
      </c>
      <c r="E215" s="216" t="s">
        <v>289</v>
      </c>
      <c r="F215" s="217" t="s">
        <v>290</v>
      </c>
      <c r="G215" s="218" t="s">
        <v>155</v>
      </c>
      <c r="H215" s="219">
        <v>3.9670000000000001</v>
      </c>
      <c r="I215" s="220"/>
      <c r="J215" s="221">
        <f>ROUND(I215*H215,2)</f>
        <v>0</v>
      </c>
      <c r="K215" s="222"/>
      <c r="L215" s="44"/>
      <c r="M215" s="223" t="s">
        <v>1</v>
      </c>
      <c r="N215" s="224" t="s">
        <v>38</v>
      </c>
      <c r="O215" s="91"/>
      <c r="P215" s="225">
        <f>O215*H215</f>
        <v>0</v>
      </c>
      <c r="Q215" s="225">
        <v>2.45329</v>
      </c>
      <c r="R215" s="225">
        <f>Q215*H215</f>
        <v>9.7322014299999999</v>
      </c>
      <c r="S215" s="225">
        <v>0</v>
      </c>
      <c r="T215" s="226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7" t="s">
        <v>127</v>
      </c>
      <c r="AT215" s="227" t="s">
        <v>123</v>
      </c>
      <c r="AU215" s="227" t="s">
        <v>83</v>
      </c>
      <c r="AY215" s="17" t="s">
        <v>121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7" t="s">
        <v>81</v>
      </c>
      <c r="BK215" s="228">
        <f>ROUND(I215*H215,2)</f>
        <v>0</v>
      </c>
      <c r="BL215" s="17" t="s">
        <v>127</v>
      </c>
      <c r="BM215" s="227" t="s">
        <v>291</v>
      </c>
    </row>
    <row r="216" s="2" customFormat="1">
      <c r="A216" s="38"/>
      <c r="B216" s="39"/>
      <c r="C216" s="40"/>
      <c r="D216" s="229" t="s">
        <v>129</v>
      </c>
      <c r="E216" s="40"/>
      <c r="F216" s="230" t="s">
        <v>292</v>
      </c>
      <c r="G216" s="40"/>
      <c r="H216" s="40"/>
      <c r="I216" s="231"/>
      <c r="J216" s="40"/>
      <c r="K216" s="40"/>
      <c r="L216" s="44"/>
      <c r="M216" s="232"/>
      <c r="N216" s="233"/>
      <c r="O216" s="91"/>
      <c r="P216" s="91"/>
      <c r="Q216" s="91"/>
      <c r="R216" s="91"/>
      <c r="S216" s="91"/>
      <c r="T216" s="92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129</v>
      </c>
      <c r="AU216" s="17" t="s">
        <v>83</v>
      </c>
    </row>
    <row r="217" s="13" customFormat="1">
      <c r="A217" s="13"/>
      <c r="B217" s="234"/>
      <c r="C217" s="235"/>
      <c r="D217" s="229" t="s">
        <v>140</v>
      </c>
      <c r="E217" s="236" t="s">
        <v>1</v>
      </c>
      <c r="F217" s="237" t="s">
        <v>293</v>
      </c>
      <c r="G217" s="235"/>
      <c r="H217" s="238">
        <v>3.9670000000000001</v>
      </c>
      <c r="I217" s="239"/>
      <c r="J217" s="235"/>
      <c r="K217" s="235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140</v>
      </c>
      <c r="AU217" s="244" t="s">
        <v>83</v>
      </c>
      <c r="AV217" s="13" t="s">
        <v>83</v>
      </c>
      <c r="AW217" s="13" t="s">
        <v>30</v>
      </c>
      <c r="AX217" s="13" t="s">
        <v>81</v>
      </c>
      <c r="AY217" s="244" t="s">
        <v>121</v>
      </c>
    </row>
    <row r="218" s="2" customFormat="1" ht="16.5" customHeight="1">
      <c r="A218" s="38"/>
      <c r="B218" s="39"/>
      <c r="C218" s="215" t="s">
        <v>294</v>
      </c>
      <c r="D218" s="215" t="s">
        <v>123</v>
      </c>
      <c r="E218" s="216" t="s">
        <v>295</v>
      </c>
      <c r="F218" s="217" t="s">
        <v>296</v>
      </c>
      <c r="G218" s="218" t="s">
        <v>209</v>
      </c>
      <c r="H218" s="219">
        <v>0.084000000000000005</v>
      </c>
      <c r="I218" s="220"/>
      <c r="J218" s="221">
        <f>ROUND(I218*H218,2)</f>
        <v>0</v>
      </c>
      <c r="K218" s="222"/>
      <c r="L218" s="44"/>
      <c r="M218" s="223" t="s">
        <v>1</v>
      </c>
      <c r="N218" s="224" t="s">
        <v>38</v>
      </c>
      <c r="O218" s="91"/>
      <c r="P218" s="225">
        <f>O218*H218</f>
        <v>0</v>
      </c>
      <c r="Q218" s="225">
        <v>1.06277</v>
      </c>
      <c r="R218" s="225">
        <f>Q218*H218</f>
        <v>0.089272680000000007</v>
      </c>
      <c r="S218" s="225">
        <v>0</v>
      </c>
      <c r="T218" s="226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7" t="s">
        <v>127</v>
      </c>
      <c r="AT218" s="227" t="s">
        <v>123</v>
      </c>
      <c r="AU218" s="227" t="s">
        <v>83</v>
      </c>
      <c r="AY218" s="17" t="s">
        <v>121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7" t="s">
        <v>81</v>
      </c>
      <c r="BK218" s="228">
        <f>ROUND(I218*H218,2)</f>
        <v>0</v>
      </c>
      <c r="BL218" s="17" t="s">
        <v>127</v>
      </c>
      <c r="BM218" s="227" t="s">
        <v>297</v>
      </c>
    </row>
    <row r="219" s="2" customFormat="1">
      <c r="A219" s="38"/>
      <c r="B219" s="39"/>
      <c r="C219" s="40"/>
      <c r="D219" s="229" t="s">
        <v>129</v>
      </c>
      <c r="E219" s="40"/>
      <c r="F219" s="230" t="s">
        <v>298</v>
      </c>
      <c r="G219" s="40"/>
      <c r="H219" s="40"/>
      <c r="I219" s="231"/>
      <c r="J219" s="40"/>
      <c r="K219" s="40"/>
      <c r="L219" s="44"/>
      <c r="M219" s="232"/>
      <c r="N219" s="233"/>
      <c r="O219" s="91"/>
      <c r="P219" s="91"/>
      <c r="Q219" s="91"/>
      <c r="R219" s="91"/>
      <c r="S219" s="91"/>
      <c r="T219" s="92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129</v>
      </c>
      <c r="AU219" s="17" t="s">
        <v>83</v>
      </c>
    </row>
    <row r="220" s="13" customFormat="1">
      <c r="A220" s="13"/>
      <c r="B220" s="234"/>
      <c r="C220" s="235"/>
      <c r="D220" s="229" t="s">
        <v>140</v>
      </c>
      <c r="E220" s="236" t="s">
        <v>1</v>
      </c>
      <c r="F220" s="237" t="s">
        <v>299</v>
      </c>
      <c r="G220" s="235"/>
      <c r="H220" s="238">
        <v>0.084000000000000005</v>
      </c>
      <c r="I220" s="239"/>
      <c r="J220" s="235"/>
      <c r="K220" s="235"/>
      <c r="L220" s="240"/>
      <c r="M220" s="241"/>
      <c r="N220" s="242"/>
      <c r="O220" s="242"/>
      <c r="P220" s="242"/>
      <c r="Q220" s="242"/>
      <c r="R220" s="242"/>
      <c r="S220" s="242"/>
      <c r="T220" s="24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4" t="s">
        <v>140</v>
      </c>
      <c r="AU220" s="244" t="s">
        <v>83</v>
      </c>
      <c r="AV220" s="13" t="s">
        <v>83</v>
      </c>
      <c r="AW220" s="13" t="s">
        <v>30</v>
      </c>
      <c r="AX220" s="13" t="s">
        <v>73</v>
      </c>
      <c r="AY220" s="244" t="s">
        <v>121</v>
      </c>
    </row>
    <row r="221" s="14" customFormat="1">
      <c r="A221" s="14"/>
      <c r="B221" s="245"/>
      <c r="C221" s="246"/>
      <c r="D221" s="229" t="s">
        <v>140</v>
      </c>
      <c r="E221" s="247" t="s">
        <v>1</v>
      </c>
      <c r="F221" s="248" t="s">
        <v>200</v>
      </c>
      <c r="G221" s="246"/>
      <c r="H221" s="249">
        <v>0.084000000000000005</v>
      </c>
      <c r="I221" s="250"/>
      <c r="J221" s="246"/>
      <c r="K221" s="246"/>
      <c r="L221" s="251"/>
      <c r="M221" s="252"/>
      <c r="N221" s="253"/>
      <c r="O221" s="253"/>
      <c r="P221" s="253"/>
      <c r="Q221" s="253"/>
      <c r="R221" s="253"/>
      <c r="S221" s="253"/>
      <c r="T221" s="25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5" t="s">
        <v>140</v>
      </c>
      <c r="AU221" s="255" t="s">
        <v>83</v>
      </c>
      <c r="AV221" s="14" t="s">
        <v>135</v>
      </c>
      <c r="AW221" s="14" t="s">
        <v>30</v>
      </c>
      <c r="AX221" s="14" t="s">
        <v>81</v>
      </c>
      <c r="AY221" s="255" t="s">
        <v>121</v>
      </c>
    </row>
    <row r="222" s="12" customFormat="1" ht="22.8" customHeight="1">
      <c r="A222" s="12"/>
      <c r="B222" s="199"/>
      <c r="C222" s="200"/>
      <c r="D222" s="201" t="s">
        <v>72</v>
      </c>
      <c r="E222" s="213" t="s">
        <v>135</v>
      </c>
      <c r="F222" s="213" t="s">
        <v>300</v>
      </c>
      <c r="G222" s="200"/>
      <c r="H222" s="200"/>
      <c r="I222" s="203"/>
      <c r="J222" s="214">
        <f>BK222</f>
        <v>0</v>
      </c>
      <c r="K222" s="200"/>
      <c r="L222" s="205"/>
      <c r="M222" s="206"/>
      <c r="N222" s="207"/>
      <c r="O222" s="207"/>
      <c r="P222" s="208">
        <f>SUM(P223:P224)</f>
        <v>0</v>
      </c>
      <c r="Q222" s="207"/>
      <c r="R222" s="208">
        <f>SUM(R223:R224)</f>
        <v>9.5172421199999988</v>
      </c>
      <c r="S222" s="207"/>
      <c r="T222" s="209">
        <f>SUM(T223:T224)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10" t="s">
        <v>81</v>
      </c>
      <c r="AT222" s="211" t="s">
        <v>72</v>
      </c>
      <c r="AU222" s="211" t="s">
        <v>81</v>
      </c>
      <c r="AY222" s="210" t="s">
        <v>121</v>
      </c>
      <c r="BK222" s="212">
        <f>SUM(BK223:BK224)</f>
        <v>0</v>
      </c>
    </row>
    <row r="223" s="2" customFormat="1" ht="16.5" customHeight="1">
      <c r="A223" s="38"/>
      <c r="B223" s="39"/>
      <c r="C223" s="215" t="s">
        <v>301</v>
      </c>
      <c r="D223" s="215" t="s">
        <v>123</v>
      </c>
      <c r="E223" s="216" t="s">
        <v>302</v>
      </c>
      <c r="F223" s="217" t="s">
        <v>303</v>
      </c>
      <c r="G223" s="218" t="s">
        <v>155</v>
      </c>
      <c r="H223" s="219">
        <v>4.218</v>
      </c>
      <c r="I223" s="220"/>
      <c r="J223" s="221">
        <f>ROUND(I223*H223,2)</f>
        <v>0</v>
      </c>
      <c r="K223" s="222"/>
      <c r="L223" s="44"/>
      <c r="M223" s="223" t="s">
        <v>1</v>
      </c>
      <c r="N223" s="224" t="s">
        <v>38</v>
      </c>
      <c r="O223" s="91"/>
      <c r="P223" s="225">
        <f>O223*H223</f>
        <v>0</v>
      </c>
      <c r="Q223" s="225">
        <v>2.2563399999999998</v>
      </c>
      <c r="R223" s="225">
        <f>Q223*H223</f>
        <v>9.5172421199999988</v>
      </c>
      <c r="S223" s="225">
        <v>0</v>
      </c>
      <c r="T223" s="226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7" t="s">
        <v>127</v>
      </c>
      <c r="AT223" s="227" t="s">
        <v>123</v>
      </c>
      <c r="AU223" s="227" t="s">
        <v>83</v>
      </c>
      <c r="AY223" s="17" t="s">
        <v>121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7" t="s">
        <v>81</v>
      </c>
      <c r="BK223" s="228">
        <f>ROUND(I223*H223,2)</f>
        <v>0</v>
      </c>
      <c r="BL223" s="17" t="s">
        <v>127</v>
      </c>
      <c r="BM223" s="227" t="s">
        <v>304</v>
      </c>
    </row>
    <row r="224" s="2" customFormat="1">
      <c r="A224" s="38"/>
      <c r="B224" s="39"/>
      <c r="C224" s="40"/>
      <c r="D224" s="229" t="s">
        <v>129</v>
      </c>
      <c r="E224" s="40"/>
      <c r="F224" s="230" t="s">
        <v>305</v>
      </c>
      <c r="G224" s="40"/>
      <c r="H224" s="40"/>
      <c r="I224" s="231"/>
      <c r="J224" s="40"/>
      <c r="K224" s="40"/>
      <c r="L224" s="44"/>
      <c r="M224" s="232"/>
      <c r="N224" s="233"/>
      <c r="O224" s="91"/>
      <c r="P224" s="91"/>
      <c r="Q224" s="91"/>
      <c r="R224" s="91"/>
      <c r="S224" s="91"/>
      <c r="T224" s="92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129</v>
      </c>
      <c r="AU224" s="17" t="s">
        <v>83</v>
      </c>
    </row>
    <row r="225" s="12" customFormat="1" ht="22.8" customHeight="1">
      <c r="A225" s="12"/>
      <c r="B225" s="199"/>
      <c r="C225" s="200"/>
      <c r="D225" s="201" t="s">
        <v>72</v>
      </c>
      <c r="E225" s="213" t="s">
        <v>146</v>
      </c>
      <c r="F225" s="213" t="s">
        <v>306</v>
      </c>
      <c r="G225" s="200"/>
      <c r="H225" s="200"/>
      <c r="I225" s="203"/>
      <c r="J225" s="214">
        <f>BK225</f>
        <v>0</v>
      </c>
      <c r="K225" s="200"/>
      <c r="L225" s="205"/>
      <c r="M225" s="206"/>
      <c r="N225" s="207"/>
      <c r="O225" s="207"/>
      <c r="P225" s="208">
        <f>SUM(P226:P239)</f>
        <v>0</v>
      </c>
      <c r="Q225" s="207"/>
      <c r="R225" s="208">
        <f>SUM(R226:R239)</f>
        <v>16.396208000000001</v>
      </c>
      <c r="S225" s="207"/>
      <c r="T225" s="209">
        <f>SUM(T226:T239)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10" t="s">
        <v>81</v>
      </c>
      <c r="AT225" s="211" t="s">
        <v>72</v>
      </c>
      <c r="AU225" s="211" t="s">
        <v>81</v>
      </c>
      <c r="AY225" s="210" t="s">
        <v>121</v>
      </c>
      <c r="BK225" s="212">
        <f>SUM(BK226:BK239)</f>
        <v>0</v>
      </c>
    </row>
    <row r="226" s="2" customFormat="1" ht="16.5" customHeight="1">
      <c r="A226" s="38"/>
      <c r="B226" s="39"/>
      <c r="C226" s="215" t="s">
        <v>307</v>
      </c>
      <c r="D226" s="215" t="s">
        <v>123</v>
      </c>
      <c r="E226" s="216" t="s">
        <v>308</v>
      </c>
      <c r="F226" s="217" t="s">
        <v>309</v>
      </c>
      <c r="G226" s="218" t="s">
        <v>126</v>
      </c>
      <c r="H226" s="219">
        <v>28</v>
      </c>
      <c r="I226" s="220"/>
      <c r="J226" s="221">
        <f>ROUND(I226*H226,2)</f>
        <v>0</v>
      </c>
      <c r="K226" s="222"/>
      <c r="L226" s="44"/>
      <c r="M226" s="223" t="s">
        <v>1</v>
      </c>
      <c r="N226" s="224" t="s">
        <v>38</v>
      </c>
      <c r="O226" s="91"/>
      <c r="P226" s="225">
        <f>O226*H226</f>
        <v>0</v>
      </c>
      <c r="Q226" s="225">
        <v>0</v>
      </c>
      <c r="R226" s="225">
        <f>Q226*H226</f>
        <v>0</v>
      </c>
      <c r="S226" s="225">
        <v>0</v>
      </c>
      <c r="T226" s="226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7" t="s">
        <v>127</v>
      </c>
      <c r="AT226" s="227" t="s">
        <v>123</v>
      </c>
      <c r="AU226" s="227" t="s">
        <v>83</v>
      </c>
      <c r="AY226" s="17" t="s">
        <v>121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7" t="s">
        <v>81</v>
      </c>
      <c r="BK226" s="228">
        <f>ROUND(I226*H226,2)</f>
        <v>0</v>
      </c>
      <c r="BL226" s="17" t="s">
        <v>127</v>
      </c>
      <c r="BM226" s="227" t="s">
        <v>310</v>
      </c>
    </row>
    <row r="227" s="2" customFormat="1">
      <c r="A227" s="38"/>
      <c r="B227" s="39"/>
      <c r="C227" s="40"/>
      <c r="D227" s="229" t="s">
        <v>129</v>
      </c>
      <c r="E227" s="40"/>
      <c r="F227" s="230" t="s">
        <v>311</v>
      </c>
      <c r="G227" s="40"/>
      <c r="H227" s="40"/>
      <c r="I227" s="231"/>
      <c r="J227" s="40"/>
      <c r="K227" s="40"/>
      <c r="L227" s="44"/>
      <c r="M227" s="232"/>
      <c r="N227" s="233"/>
      <c r="O227" s="91"/>
      <c r="P227" s="91"/>
      <c r="Q227" s="91"/>
      <c r="R227" s="91"/>
      <c r="S227" s="91"/>
      <c r="T227" s="92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129</v>
      </c>
      <c r="AU227" s="17" t="s">
        <v>83</v>
      </c>
    </row>
    <row r="228" s="2" customFormat="1" ht="21.75" customHeight="1">
      <c r="A228" s="38"/>
      <c r="B228" s="39"/>
      <c r="C228" s="215" t="s">
        <v>312</v>
      </c>
      <c r="D228" s="215" t="s">
        <v>123</v>
      </c>
      <c r="E228" s="216" t="s">
        <v>313</v>
      </c>
      <c r="F228" s="217" t="s">
        <v>314</v>
      </c>
      <c r="G228" s="218" t="s">
        <v>126</v>
      </c>
      <c r="H228" s="219">
        <v>34.799999999999997</v>
      </c>
      <c r="I228" s="220"/>
      <c r="J228" s="221">
        <f>ROUND(I228*H228,2)</f>
        <v>0</v>
      </c>
      <c r="K228" s="222"/>
      <c r="L228" s="44"/>
      <c r="M228" s="223" t="s">
        <v>1</v>
      </c>
      <c r="N228" s="224" t="s">
        <v>38</v>
      </c>
      <c r="O228" s="91"/>
      <c r="P228" s="225">
        <f>O228*H228</f>
        <v>0</v>
      </c>
      <c r="Q228" s="225">
        <v>0.16700000000000001</v>
      </c>
      <c r="R228" s="225">
        <f>Q228*H228</f>
        <v>5.8115999999999994</v>
      </c>
      <c r="S228" s="225">
        <v>0</v>
      </c>
      <c r="T228" s="226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27" t="s">
        <v>127</v>
      </c>
      <c r="AT228" s="227" t="s">
        <v>123</v>
      </c>
      <c r="AU228" s="227" t="s">
        <v>83</v>
      </c>
      <c r="AY228" s="17" t="s">
        <v>121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7" t="s">
        <v>81</v>
      </c>
      <c r="BK228" s="228">
        <f>ROUND(I228*H228,2)</f>
        <v>0</v>
      </c>
      <c r="BL228" s="17" t="s">
        <v>127</v>
      </c>
      <c r="BM228" s="227" t="s">
        <v>315</v>
      </c>
    </row>
    <row r="229" s="2" customFormat="1">
      <c r="A229" s="38"/>
      <c r="B229" s="39"/>
      <c r="C229" s="40"/>
      <c r="D229" s="229" t="s">
        <v>129</v>
      </c>
      <c r="E229" s="40"/>
      <c r="F229" s="230" t="s">
        <v>316</v>
      </c>
      <c r="G229" s="40"/>
      <c r="H229" s="40"/>
      <c r="I229" s="231"/>
      <c r="J229" s="40"/>
      <c r="K229" s="40"/>
      <c r="L229" s="44"/>
      <c r="M229" s="232"/>
      <c r="N229" s="233"/>
      <c r="O229" s="91"/>
      <c r="P229" s="91"/>
      <c r="Q229" s="91"/>
      <c r="R229" s="91"/>
      <c r="S229" s="91"/>
      <c r="T229" s="92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129</v>
      </c>
      <c r="AU229" s="17" t="s">
        <v>83</v>
      </c>
    </row>
    <row r="230" s="13" customFormat="1">
      <c r="A230" s="13"/>
      <c r="B230" s="234"/>
      <c r="C230" s="235"/>
      <c r="D230" s="229" t="s">
        <v>140</v>
      </c>
      <c r="E230" s="236" t="s">
        <v>1</v>
      </c>
      <c r="F230" s="237" t="s">
        <v>317</v>
      </c>
      <c r="G230" s="235"/>
      <c r="H230" s="238">
        <v>34.799999999999997</v>
      </c>
      <c r="I230" s="239"/>
      <c r="J230" s="235"/>
      <c r="K230" s="235"/>
      <c r="L230" s="240"/>
      <c r="M230" s="241"/>
      <c r="N230" s="242"/>
      <c r="O230" s="242"/>
      <c r="P230" s="242"/>
      <c r="Q230" s="242"/>
      <c r="R230" s="242"/>
      <c r="S230" s="242"/>
      <c r="T230" s="24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4" t="s">
        <v>140</v>
      </c>
      <c r="AU230" s="244" t="s">
        <v>83</v>
      </c>
      <c r="AV230" s="13" t="s">
        <v>83</v>
      </c>
      <c r="AW230" s="13" t="s">
        <v>30</v>
      </c>
      <c r="AX230" s="13" t="s">
        <v>73</v>
      </c>
      <c r="AY230" s="244" t="s">
        <v>121</v>
      </c>
    </row>
    <row r="231" s="14" customFormat="1">
      <c r="A231" s="14"/>
      <c r="B231" s="245"/>
      <c r="C231" s="246"/>
      <c r="D231" s="229" t="s">
        <v>140</v>
      </c>
      <c r="E231" s="247" t="s">
        <v>1</v>
      </c>
      <c r="F231" s="248" t="s">
        <v>200</v>
      </c>
      <c r="G231" s="246"/>
      <c r="H231" s="249">
        <v>34.799999999999997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5" t="s">
        <v>140</v>
      </c>
      <c r="AU231" s="255" t="s">
        <v>83</v>
      </c>
      <c r="AV231" s="14" t="s">
        <v>135</v>
      </c>
      <c r="AW231" s="14" t="s">
        <v>30</v>
      </c>
      <c r="AX231" s="14" t="s">
        <v>81</v>
      </c>
      <c r="AY231" s="255" t="s">
        <v>121</v>
      </c>
    </row>
    <row r="232" s="2" customFormat="1" ht="16.5" customHeight="1">
      <c r="A232" s="38"/>
      <c r="B232" s="39"/>
      <c r="C232" s="256" t="s">
        <v>318</v>
      </c>
      <c r="D232" s="256" t="s">
        <v>219</v>
      </c>
      <c r="E232" s="257" t="s">
        <v>319</v>
      </c>
      <c r="F232" s="258" t="s">
        <v>320</v>
      </c>
      <c r="G232" s="259" t="s">
        <v>209</v>
      </c>
      <c r="H232" s="260">
        <v>4.4960000000000004</v>
      </c>
      <c r="I232" s="261"/>
      <c r="J232" s="262">
        <f>ROUND(I232*H232,2)</f>
        <v>0</v>
      </c>
      <c r="K232" s="263"/>
      <c r="L232" s="264"/>
      <c r="M232" s="265" t="s">
        <v>1</v>
      </c>
      <c r="N232" s="266" t="s">
        <v>38</v>
      </c>
      <c r="O232" s="91"/>
      <c r="P232" s="225">
        <f>O232*H232</f>
        <v>0</v>
      </c>
      <c r="Q232" s="225">
        <v>1</v>
      </c>
      <c r="R232" s="225">
        <f>Q232*H232</f>
        <v>4.4960000000000004</v>
      </c>
      <c r="S232" s="225">
        <v>0</v>
      </c>
      <c r="T232" s="226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7" t="s">
        <v>163</v>
      </c>
      <c r="AT232" s="227" t="s">
        <v>219</v>
      </c>
      <c r="AU232" s="227" t="s">
        <v>83</v>
      </c>
      <c r="AY232" s="17" t="s">
        <v>121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7" t="s">
        <v>81</v>
      </c>
      <c r="BK232" s="228">
        <f>ROUND(I232*H232,2)</f>
        <v>0</v>
      </c>
      <c r="BL232" s="17" t="s">
        <v>127</v>
      </c>
      <c r="BM232" s="227" t="s">
        <v>321</v>
      </c>
    </row>
    <row r="233" s="2" customFormat="1">
      <c r="A233" s="38"/>
      <c r="B233" s="39"/>
      <c r="C233" s="40"/>
      <c r="D233" s="229" t="s">
        <v>129</v>
      </c>
      <c r="E233" s="40"/>
      <c r="F233" s="230" t="s">
        <v>320</v>
      </c>
      <c r="G233" s="40"/>
      <c r="H233" s="40"/>
      <c r="I233" s="231"/>
      <c r="J233" s="40"/>
      <c r="K233" s="40"/>
      <c r="L233" s="44"/>
      <c r="M233" s="232"/>
      <c r="N233" s="233"/>
      <c r="O233" s="91"/>
      <c r="P233" s="91"/>
      <c r="Q233" s="91"/>
      <c r="R233" s="91"/>
      <c r="S233" s="91"/>
      <c r="T233" s="92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129</v>
      </c>
      <c r="AU233" s="17" t="s">
        <v>83</v>
      </c>
    </row>
    <row r="234" s="2" customFormat="1" ht="21.75" customHeight="1">
      <c r="A234" s="38"/>
      <c r="B234" s="39"/>
      <c r="C234" s="215" t="s">
        <v>322</v>
      </c>
      <c r="D234" s="215" t="s">
        <v>123</v>
      </c>
      <c r="E234" s="216" t="s">
        <v>323</v>
      </c>
      <c r="F234" s="217" t="s">
        <v>324</v>
      </c>
      <c r="G234" s="218" t="s">
        <v>126</v>
      </c>
      <c r="H234" s="219">
        <v>16.800000000000001</v>
      </c>
      <c r="I234" s="220"/>
      <c r="J234" s="221">
        <f>ROUND(I234*H234,2)</f>
        <v>0</v>
      </c>
      <c r="K234" s="222"/>
      <c r="L234" s="44"/>
      <c r="M234" s="223" t="s">
        <v>1</v>
      </c>
      <c r="N234" s="224" t="s">
        <v>38</v>
      </c>
      <c r="O234" s="91"/>
      <c r="P234" s="225">
        <f>O234*H234</f>
        <v>0</v>
      </c>
      <c r="Q234" s="225">
        <v>0.25080999999999998</v>
      </c>
      <c r="R234" s="225">
        <f>Q234*H234</f>
        <v>4.2136079999999998</v>
      </c>
      <c r="S234" s="225">
        <v>0</v>
      </c>
      <c r="T234" s="226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7" t="s">
        <v>127</v>
      </c>
      <c r="AT234" s="227" t="s">
        <v>123</v>
      </c>
      <c r="AU234" s="227" t="s">
        <v>83</v>
      </c>
      <c r="AY234" s="17" t="s">
        <v>121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7" t="s">
        <v>81</v>
      </c>
      <c r="BK234" s="228">
        <f>ROUND(I234*H234,2)</f>
        <v>0</v>
      </c>
      <c r="BL234" s="17" t="s">
        <v>127</v>
      </c>
      <c r="BM234" s="227" t="s">
        <v>325</v>
      </c>
    </row>
    <row r="235" s="2" customFormat="1">
      <c r="A235" s="38"/>
      <c r="B235" s="39"/>
      <c r="C235" s="40"/>
      <c r="D235" s="229" t="s">
        <v>129</v>
      </c>
      <c r="E235" s="40"/>
      <c r="F235" s="230" t="s">
        <v>326</v>
      </c>
      <c r="G235" s="40"/>
      <c r="H235" s="40"/>
      <c r="I235" s="231"/>
      <c r="J235" s="40"/>
      <c r="K235" s="40"/>
      <c r="L235" s="44"/>
      <c r="M235" s="232"/>
      <c r="N235" s="233"/>
      <c r="O235" s="91"/>
      <c r="P235" s="91"/>
      <c r="Q235" s="91"/>
      <c r="R235" s="91"/>
      <c r="S235" s="91"/>
      <c r="T235" s="92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129</v>
      </c>
      <c r="AU235" s="17" t="s">
        <v>83</v>
      </c>
    </row>
    <row r="236" s="2" customFormat="1" ht="16.5" customHeight="1">
      <c r="A236" s="38"/>
      <c r="B236" s="39"/>
      <c r="C236" s="256" t="s">
        <v>327</v>
      </c>
      <c r="D236" s="256" t="s">
        <v>219</v>
      </c>
      <c r="E236" s="257" t="s">
        <v>328</v>
      </c>
      <c r="F236" s="258" t="s">
        <v>329</v>
      </c>
      <c r="G236" s="259" t="s">
        <v>209</v>
      </c>
      <c r="H236" s="260">
        <v>1.875</v>
      </c>
      <c r="I236" s="261"/>
      <c r="J236" s="262">
        <f>ROUND(I236*H236,2)</f>
        <v>0</v>
      </c>
      <c r="K236" s="263"/>
      <c r="L236" s="264"/>
      <c r="M236" s="265" t="s">
        <v>1</v>
      </c>
      <c r="N236" s="266" t="s">
        <v>38</v>
      </c>
      <c r="O236" s="91"/>
      <c r="P236" s="225">
        <f>O236*H236</f>
        <v>0</v>
      </c>
      <c r="Q236" s="225">
        <v>1</v>
      </c>
      <c r="R236" s="225">
        <f>Q236*H236</f>
        <v>1.875</v>
      </c>
      <c r="S236" s="225">
        <v>0</v>
      </c>
      <c r="T236" s="226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7" t="s">
        <v>163</v>
      </c>
      <c r="AT236" s="227" t="s">
        <v>219</v>
      </c>
      <c r="AU236" s="227" t="s">
        <v>83</v>
      </c>
      <c r="AY236" s="17" t="s">
        <v>121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7" t="s">
        <v>81</v>
      </c>
      <c r="BK236" s="228">
        <f>ROUND(I236*H236,2)</f>
        <v>0</v>
      </c>
      <c r="BL236" s="17" t="s">
        <v>127</v>
      </c>
      <c r="BM236" s="227" t="s">
        <v>330</v>
      </c>
    </row>
    <row r="237" s="2" customFormat="1">
      <c r="A237" s="38"/>
      <c r="B237" s="39"/>
      <c r="C237" s="40"/>
      <c r="D237" s="229" t="s">
        <v>129</v>
      </c>
      <c r="E237" s="40"/>
      <c r="F237" s="230" t="s">
        <v>329</v>
      </c>
      <c r="G237" s="40"/>
      <c r="H237" s="40"/>
      <c r="I237" s="231"/>
      <c r="J237" s="40"/>
      <c r="K237" s="40"/>
      <c r="L237" s="44"/>
      <c r="M237" s="232"/>
      <c r="N237" s="233"/>
      <c r="O237" s="91"/>
      <c r="P237" s="91"/>
      <c r="Q237" s="91"/>
      <c r="R237" s="91"/>
      <c r="S237" s="91"/>
      <c r="T237" s="92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129</v>
      </c>
      <c r="AU237" s="17" t="s">
        <v>83</v>
      </c>
    </row>
    <row r="238" s="2" customFormat="1" ht="21.75" customHeight="1">
      <c r="A238" s="38"/>
      <c r="B238" s="39"/>
      <c r="C238" s="215" t="s">
        <v>331</v>
      </c>
      <c r="D238" s="215" t="s">
        <v>123</v>
      </c>
      <c r="E238" s="216" t="s">
        <v>332</v>
      </c>
      <c r="F238" s="217" t="s">
        <v>333</v>
      </c>
      <c r="G238" s="218" t="s">
        <v>126</v>
      </c>
      <c r="H238" s="219">
        <v>3</v>
      </c>
      <c r="I238" s="220"/>
      <c r="J238" s="221">
        <f>ROUND(I238*H238,2)</f>
        <v>0</v>
      </c>
      <c r="K238" s="222"/>
      <c r="L238" s="44"/>
      <c r="M238" s="223" t="s">
        <v>1</v>
      </c>
      <c r="N238" s="224" t="s">
        <v>38</v>
      </c>
      <c r="O238" s="91"/>
      <c r="P238" s="225">
        <f>O238*H238</f>
        <v>0</v>
      </c>
      <c r="Q238" s="225">
        <v>0</v>
      </c>
      <c r="R238" s="225">
        <f>Q238*H238</f>
        <v>0</v>
      </c>
      <c r="S238" s="225">
        <v>0</v>
      </c>
      <c r="T238" s="226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27" t="s">
        <v>127</v>
      </c>
      <c r="AT238" s="227" t="s">
        <v>123</v>
      </c>
      <c r="AU238" s="227" t="s">
        <v>83</v>
      </c>
      <c r="AY238" s="17" t="s">
        <v>121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7" t="s">
        <v>81</v>
      </c>
      <c r="BK238" s="228">
        <f>ROUND(I238*H238,2)</f>
        <v>0</v>
      </c>
      <c r="BL238" s="17" t="s">
        <v>127</v>
      </c>
      <c r="BM238" s="227" t="s">
        <v>334</v>
      </c>
    </row>
    <row r="239" s="2" customFormat="1">
      <c r="A239" s="38"/>
      <c r="B239" s="39"/>
      <c r="C239" s="40"/>
      <c r="D239" s="229" t="s">
        <v>129</v>
      </c>
      <c r="E239" s="40"/>
      <c r="F239" s="230" t="s">
        <v>333</v>
      </c>
      <c r="G239" s="40"/>
      <c r="H239" s="40"/>
      <c r="I239" s="231"/>
      <c r="J239" s="40"/>
      <c r="K239" s="40"/>
      <c r="L239" s="44"/>
      <c r="M239" s="232"/>
      <c r="N239" s="233"/>
      <c r="O239" s="91"/>
      <c r="P239" s="91"/>
      <c r="Q239" s="91"/>
      <c r="R239" s="91"/>
      <c r="S239" s="91"/>
      <c r="T239" s="92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129</v>
      </c>
      <c r="AU239" s="17" t="s">
        <v>83</v>
      </c>
    </row>
    <row r="240" s="12" customFormat="1" ht="22.8" customHeight="1">
      <c r="A240" s="12"/>
      <c r="B240" s="199"/>
      <c r="C240" s="200"/>
      <c r="D240" s="201" t="s">
        <v>72</v>
      </c>
      <c r="E240" s="213" t="s">
        <v>168</v>
      </c>
      <c r="F240" s="213" t="s">
        <v>335</v>
      </c>
      <c r="G240" s="200"/>
      <c r="H240" s="200"/>
      <c r="I240" s="203"/>
      <c r="J240" s="214">
        <f>BK240</f>
        <v>0</v>
      </c>
      <c r="K240" s="200"/>
      <c r="L240" s="205"/>
      <c r="M240" s="206"/>
      <c r="N240" s="207"/>
      <c r="O240" s="207"/>
      <c r="P240" s="208">
        <f>SUM(P241:P264)</f>
        <v>0</v>
      </c>
      <c r="Q240" s="207"/>
      <c r="R240" s="208">
        <f>SUM(R241:R264)</f>
        <v>11.319205999999999</v>
      </c>
      <c r="S240" s="207"/>
      <c r="T240" s="209">
        <f>SUM(T241:T264)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10" t="s">
        <v>81</v>
      </c>
      <c r="AT240" s="211" t="s">
        <v>72</v>
      </c>
      <c r="AU240" s="211" t="s">
        <v>81</v>
      </c>
      <c r="AY240" s="210" t="s">
        <v>121</v>
      </c>
      <c r="BK240" s="212">
        <f>SUM(BK241:BK264)</f>
        <v>0</v>
      </c>
    </row>
    <row r="241" s="2" customFormat="1" ht="21.75" customHeight="1">
      <c r="A241" s="38"/>
      <c r="B241" s="39"/>
      <c r="C241" s="215" t="s">
        <v>336</v>
      </c>
      <c r="D241" s="215" t="s">
        <v>123</v>
      </c>
      <c r="E241" s="216" t="s">
        <v>337</v>
      </c>
      <c r="F241" s="217" t="s">
        <v>338</v>
      </c>
      <c r="G241" s="218" t="s">
        <v>149</v>
      </c>
      <c r="H241" s="219">
        <v>48.299999999999997</v>
      </c>
      <c r="I241" s="220"/>
      <c r="J241" s="221">
        <f>ROUND(I241*H241,2)</f>
        <v>0</v>
      </c>
      <c r="K241" s="222"/>
      <c r="L241" s="44"/>
      <c r="M241" s="223" t="s">
        <v>1</v>
      </c>
      <c r="N241" s="224" t="s">
        <v>38</v>
      </c>
      <c r="O241" s="91"/>
      <c r="P241" s="225">
        <f>O241*H241</f>
        <v>0</v>
      </c>
      <c r="Q241" s="225">
        <v>0.14066999999999999</v>
      </c>
      <c r="R241" s="225">
        <f>Q241*H241</f>
        <v>6.7943609999999994</v>
      </c>
      <c r="S241" s="225">
        <v>0</v>
      </c>
      <c r="T241" s="226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27" t="s">
        <v>127</v>
      </c>
      <c r="AT241" s="227" t="s">
        <v>123</v>
      </c>
      <c r="AU241" s="227" t="s">
        <v>83</v>
      </c>
      <c r="AY241" s="17" t="s">
        <v>121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7" t="s">
        <v>81</v>
      </c>
      <c r="BK241" s="228">
        <f>ROUND(I241*H241,2)</f>
        <v>0</v>
      </c>
      <c r="BL241" s="17" t="s">
        <v>127</v>
      </c>
      <c r="BM241" s="227" t="s">
        <v>339</v>
      </c>
    </row>
    <row r="242" s="2" customFormat="1">
      <c r="A242" s="38"/>
      <c r="B242" s="39"/>
      <c r="C242" s="40"/>
      <c r="D242" s="229" t="s">
        <v>129</v>
      </c>
      <c r="E242" s="40"/>
      <c r="F242" s="230" t="s">
        <v>340</v>
      </c>
      <c r="G242" s="40"/>
      <c r="H242" s="40"/>
      <c r="I242" s="231"/>
      <c r="J242" s="40"/>
      <c r="K242" s="40"/>
      <c r="L242" s="44"/>
      <c r="M242" s="232"/>
      <c r="N242" s="233"/>
      <c r="O242" s="91"/>
      <c r="P242" s="91"/>
      <c r="Q242" s="91"/>
      <c r="R242" s="91"/>
      <c r="S242" s="91"/>
      <c r="T242" s="92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129</v>
      </c>
      <c r="AU242" s="17" t="s">
        <v>83</v>
      </c>
    </row>
    <row r="243" s="13" customFormat="1">
      <c r="A243" s="13"/>
      <c r="B243" s="234"/>
      <c r="C243" s="235"/>
      <c r="D243" s="229" t="s">
        <v>140</v>
      </c>
      <c r="E243" s="236" t="s">
        <v>1</v>
      </c>
      <c r="F243" s="237" t="s">
        <v>341</v>
      </c>
      <c r="G243" s="235"/>
      <c r="H243" s="238">
        <v>35.799999999999997</v>
      </c>
      <c r="I243" s="239"/>
      <c r="J243" s="235"/>
      <c r="K243" s="235"/>
      <c r="L243" s="240"/>
      <c r="M243" s="241"/>
      <c r="N243" s="242"/>
      <c r="O243" s="242"/>
      <c r="P243" s="242"/>
      <c r="Q243" s="242"/>
      <c r="R243" s="242"/>
      <c r="S243" s="242"/>
      <c r="T243" s="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4" t="s">
        <v>140</v>
      </c>
      <c r="AU243" s="244" t="s">
        <v>83</v>
      </c>
      <c r="AV243" s="13" t="s">
        <v>83</v>
      </c>
      <c r="AW243" s="13" t="s">
        <v>30</v>
      </c>
      <c r="AX243" s="13" t="s">
        <v>73</v>
      </c>
      <c r="AY243" s="244" t="s">
        <v>121</v>
      </c>
    </row>
    <row r="244" s="14" customFormat="1">
      <c r="A244" s="14"/>
      <c r="B244" s="245"/>
      <c r="C244" s="246"/>
      <c r="D244" s="229" t="s">
        <v>140</v>
      </c>
      <c r="E244" s="247" t="s">
        <v>1</v>
      </c>
      <c r="F244" s="248" t="s">
        <v>200</v>
      </c>
      <c r="G244" s="246"/>
      <c r="H244" s="249">
        <v>35.799999999999997</v>
      </c>
      <c r="I244" s="250"/>
      <c r="J244" s="246"/>
      <c r="K244" s="246"/>
      <c r="L244" s="251"/>
      <c r="M244" s="252"/>
      <c r="N244" s="253"/>
      <c r="O244" s="253"/>
      <c r="P244" s="253"/>
      <c r="Q244" s="253"/>
      <c r="R244" s="253"/>
      <c r="S244" s="253"/>
      <c r="T244" s="25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5" t="s">
        <v>140</v>
      </c>
      <c r="AU244" s="255" t="s">
        <v>83</v>
      </c>
      <c r="AV244" s="14" t="s">
        <v>135</v>
      </c>
      <c r="AW244" s="14" t="s">
        <v>30</v>
      </c>
      <c r="AX244" s="14" t="s">
        <v>73</v>
      </c>
      <c r="AY244" s="255" t="s">
        <v>121</v>
      </c>
    </row>
    <row r="245" s="13" customFormat="1">
      <c r="A245" s="13"/>
      <c r="B245" s="234"/>
      <c r="C245" s="235"/>
      <c r="D245" s="229" t="s">
        <v>140</v>
      </c>
      <c r="E245" s="236" t="s">
        <v>1</v>
      </c>
      <c r="F245" s="237" t="s">
        <v>342</v>
      </c>
      <c r="G245" s="235"/>
      <c r="H245" s="238">
        <v>12.5</v>
      </c>
      <c r="I245" s="239"/>
      <c r="J245" s="235"/>
      <c r="K245" s="235"/>
      <c r="L245" s="240"/>
      <c r="M245" s="241"/>
      <c r="N245" s="242"/>
      <c r="O245" s="242"/>
      <c r="P245" s="242"/>
      <c r="Q245" s="242"/>
      <c r="R245" s="242"/>
      <c r="S245" s="242"/>
      <c r="T245" s="24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4" t="s">
        <v>140</v>
      </c>
      <c r="AU245" s="244" t="s">
        <v>83</v>
      </c>
      <c r="AV245" s="13" t="s">
        <v>83</v>
      </c>
      <c r="AW245" s="13" t="s">
        <v>30</v>
      </c>
      <c r="AX245" s="13" t="s">
        <v>73</v>
      </c>
      <c r="AY245" s="244" t="s">
        <v>121</v>
      </c>
    </row>
    <row r="246" s="14" customFormat="1">
      <c r="A246" s="14"/>
      <c r="B246" s="245"/>
      <c r="C246" s="246"/>
      <c r="D246" s="229" t="s">
        <v>140</v>
      </c>
      <c r="E246" s="247" t="s">
        <v>1</v>
      </c>
      <c r="F246" s="248" t="s">
        <v>343</v>
      </c>
      <c r="G246" s="246"/>
      <c r="H246" s="249">
        <v>12.5</v>
      </c>
      <c r="I246" s="250"/>
      <c r="J246" s="246"/>
      <c r="K246" s="246"/>
      <c r="L246" s="251"/>
      <c r="M246" s="252"/>
      <c r="N246" s="253"/>
      <c r="O246" s="253"/>
      <c r="P246" s="253"/>
      <c r="Q246" s="253"/>
      <c r="R246" s="253"/>
      <c r="S246" s="253"/>
      <c r="T246" s="25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5" t="s">
        <v>140</v>
      </c>
      <c r="AU246" s="255" t="s">
        <v>83</v>
      </c>
      <c r="AV246" s="14" t="s">
        <v>135</v>
      </c>
      <c r="AW246" s="14" t="s">
        <v>30</v>
      </c>
      <c r="AX246" s="14" t="s">
        <v>73</v>
      </c>
      <c r="AY246" s="255" t="s">
        <v>121</v>
      </c>
    </row>
    <row r="247" s="15" customFormat="1">
      <c r="A247" s="15"/>
      <c r="B247" s="267"/>
      <c r="C247" s="268"/>
      <c r="D247" s="229" t="s">
        <v>140</v>
      </c>
      <c r="E247" s="269" t="s">
        <v>1</v>
      </c>
      <c r="F247" s="270" t="s">
        <v>344</v>
      </c>
      <c r="G247" s="268"/>
      <c r="H247" s="271">
        <v>48.299999999999997</v>
      </c>
      <c r="I247" s="272"/>
      <c r="J247" s="268"/>
      <c r="K247" s="268"/>
      <c r="L247" s="273"/>
      <c r="M247" s="274"/>
      <c r="N247" s="275"/>
      <c r="O247" s="275"/>
      <c r="P247" s="275"/>
      <c r="Q247" s="275"/>
      <c r="R247" s="275"/>
      <c r="S247" s="275"/>
      <c r="T247" s="276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77" t="s">
        <v>140</v>
      </c>
      <c r="AU247" s="277" t="s">
        <v>83</v>
      </c>
      <c r="AV247" s="15" t="s">
        <v>127</v>
      </c>
      <c r="AW247" s="15" t="s">
        <v>30</v>
      </c>
      <c r="AX247" s="15" t="s">
        <v>81</v>
      </c>
      <c r="AY247" s="277" t="s">
        <v>121</v>
      </c>
    </row>
    <row r="248" s="2" customFormat="1" ht="16.5" customHeight="1">
      <c r="A248" s="38"/>
      <c r="B248" s="39"/>
      <c r="C248" s="256" t="s">
        <v>345</v>
      </c>
      <c r="D248" s="256" t="s">
        <v>219</v>
      </c>
      <c r="E248" s="257" t="s">
        <v>346</v>
      </c>
      <c r="F248" s="258" t="s">
        <v>347</v>
      </c>
      <c r="G248" s="259" t="s">
        <v>149</v>
      </c>
      <c r="H248" s="260">
        <v>14.300000000000001</v>
      </c>
      <c r="I248" s="261"/>
      <c r="J248" s="262">
        <f>ROUND(I248*H248,2)</f>
        <v>0</v>
      </c>
      <c r="K248" s="263"/>
      <c r="L248" s="264"/>
      <c r="M248" s="265" t="s">
        <v>1</v>
      </c>
      <c r="N248" s="266" t="s">
        <v>38</v>
      </c>
      <c r="O248" s="91"/>
      <c r="P248" s="225">
        <f>O248*H248</f>
        <v>0</v>
      </c>
      <c r="Q248" s="225">
        <v>0.104</v>
      </c>
      <c r="R248" s="225">
        <f>Q248*H248</f>
        <v>1.4872000000000001</v>
      </c>
      <c r="S248" s="225">
        <v>0</v>
      </c>
      <c r="T248" s="226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7" t="s">
        <v>163</v>
      </c>
      <c r="AT248" s="227" t="s">
        <v>219</v>
      </c>
      <c r="AU248" s="227" t="s">
        <v>83</v>
      </c>
      <c r="AY248" s="17" t="s">
        <v>121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7" t="s">
        <v>81</v>
      </c>
      <c r="BK248" s="228">
        <f>ROUND(I248*H248,2)</f>
        <v>0</v>
      </c>
      <c r="BL248" s="17" t="s">
        <v>127</v>
      </c>
      <c r="BM248" s="227" t="s">
        <v>348</v>
      </c>
    </row>
    <row r="249" s="2" customFormat="1">
      <c r="A249" s="38"/>
      <c r="B249" s="39"/>
      <c r="C249" s="40"/>
      <c r="D249" s="229" t="s">
        <v>129</v>
      </c>
      <c r="E249" s="40"/>
      <c r="F249" s="230" t="s">
        <v>347</v>
      </c>
      <c r="G249" s="40"/>
      <c r="H249" s="40"/>
      <c r="I249" s="231"/>
      <c r="J249" s="40"/>
      <c r="K249" s="40"/>
      <c r="L249" s="44"/>
      <c r="M249" s="232"/>
      <c r="N249" s="233"/>
      <c r="O249" s="91"/>
      <c r="P249" s="91"/>
      <c r="Q249" s="91"/>
      <c r="R249" s="91"/>
      <c r="S249" s="91"/>
      <c r="T249" s="92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129</v>
      </c>
      <c r="AU249" s="17" t="s">
        <v>83</v>
      </c>
    </row>
    <row r="250" s="13" customFormat="1">
      <c r="A250" s="13"/>
      <c r="B250" s="234"/>
      <c r="C250" s="235"/>
      <c r="D250" s="229" t="s">
        <v>140</v>
      </c>
      <c r="E250" s="236" t="s">
        <v>1</v>
      </c>
      <c r="F250" s="237" t="s">
        <v>349</v>
      </c>
      <c r="G250" s="235"/>
      <c r="H250" s="238">
        <v>38.799999999999997</v>
      </c>
      <c r="I250" s="239"/>
      <c r="J250" s="235"/>
      <c r="K250" s="235"/>
      <c r="L250" s="240"/>
      <c r="M250" s="241"/>
      <c r="N250" s="242"/>
      <c r="O250" s="242"/>
      <c r="P250" s="242"/>
      <c r="Q250" s="242"/>
      <c r="R250" s="242"/>
      <c r="S250" s="242"/>
      <c r="T250" s="24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4" t="s">
        <v>140</v>
      </c>
      <c r="AU250" s="244" t="s">
        <v>83</v>
      </c>
      <c r="AV250" s="13" t="s">
        <v>83</v>
      </c>
      <c r="AW250" s="13" t="s">
        <v>30</v>
      </c>
      <c r="AX250" s="13" t="s">
        <v>73</v>
      </c>
      <c r="AY250" s="244" t="s">
        <v>121</v>
      </c>
    </row>
    <row r="251" s="14" customFormat="1">
      <c r="A251" s="14"/>
      <c r="B251" s="245"/>
      <c r="C251" s="246"/>
      <c r="D251" s="229" t="s">
        <v>140</v>
      </c>
      <c r="E251" s="247" t="s">
        <v>1</v>
      </c>
      <c r="F251" s="248" t="s">
        <v>350</v>
      </c>
      <c r="G251" s="246"/>
      <c r="H251" s="249">
        <v>38.799999999999997</v>
      </c>
      <c r="I251" s="250"/>
      <c r="J251" s="246"/>
      <c r="K251" s="246"/>
      <c r="L251" s="251"/>
      <c r="M251" s="252"/>
      <c r="N251" s="253"/>
      <c r="O251" s="253"/>
      <c r="P251" s="253"/>
      <c r="Q251" s="253"/>
      <c r="R251" s="253"/>
      <c r="S251" s="253"/>
      <c r="T251" s="25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5" t="s">
        <v>140</v>
      </c>
      <c r="AU251" s="255" t="s">
        <v>83</v>
      </c>
      <c r="AV251" s="14" t="s">
        <v>135</v>
      </c>
      <c r="AW251" s="14" t="s">
        <v>30</v>
      </c>
      <c r="AX251" s="14" t="s">
        <v>73</v>
      </c>
      <c r="AY251" s="255" t="s">
        <v>121</v>
      </c>
    </row>
    <row r="252" s="13" customFormat="1">
      <c r="A252" s="13"/>
      <c r="B252" s="234"/>
      <c r="C252" s="235"/>
      <c r="D252" s="229" t="s">
        <v>140</v>
      </c>
      <c r="E252" s="236" t="s">
        <v>1</v>
      </c>
      <c r="F252" s="237" t="s">
        <v>351</v>
      </c>
      <c r="G252" s="235"/>
      <c r="H252" s="238">
        <v>-24.5</v>
      </c>
      <c r="I252" s="239"/>
      <c r="J252" s="235"/>
      <c r="K252" s="235"/>
      <c r="L252" s="240"/>
      <c r="M252" s="241"/>
      <c r="N252" s="242"/>
      <c r="O252" s="242"/>
      <c r="P252" s="242"/>
      <c r="Q252" s="242"/>
      <c r="R252" s="242"/>
      <c r="S252" s="242"/>
      <c r="T252" s="24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4" t="s">
        <v>140</v>
      </c>
      <c r="AU252" s="244" t="s">
        <v>83</v>
      </c>
      <c r="AV252" s="13" t="s">
        <v>83</v>
      </c>
      <c r="AW252" s="13" t="s">
        <v>30</v>
      </c>
      <c r="AX252" s="13" t="s">
        <v>73</v>
      </c>
      <c r="AY252" s="244" t="s">
        <v>121</v>
      </c>
    </row>
    <row r="253" s="14" customFormat="1">
      <c r="A253" s="14"/>
      <c r="B253" s="245"/>
      <c r="C253" s="246"/>
      <c r="D253" s="229" t="s">
        <v>140</v>
      </c>
      <c r="E253" s="247" t="s">
        <v>1</v>
      </c>
      <c r="F253" s="248" t="s">
        <v>352</v>
      </c>
      <c r="G253" s="246"/>
      <c r="H253" s="249">
        <v>-24.5</v>
      </c>
      <c r="I253" s="250"/>
      <c r="J253" s="246"/>
      <c r="K253" s="246"/>
      <c r="L253" s="251"/>
      <c r="M253" s="252"/>
      <c r="N253" s="253"/>
      <c r="O253" s="253"/>
      <c r="P253" s="253"/>
      <c r="Q253" s="253"/>
      <c r="R253" s="253"/>
      <c r="S253" s="253"/>
      <c r="T253" s="25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5" t="s">
        <v>140</v>
      </c>
      <c r="AU253" s="255" t="s">
        <v>83</v>
      </c>
      <c r="AV253" s="14" t="s">
        <v>135</v>
      </c>
      <c r="AW253" s="14" t="s">
        <v>30</v>
      </c>
      <c r="AX253" s="14" t="s">
        <v>73</v>
      </c>
      <c r="AY253" s="255" t="s">
        <v>121</v>
      </c>
    </row>
    <row r="254" s="15" customFormat="1">
      <c r="A254" s="15"/>
      <c r="B254" s="267"/>
      <c r="C254" s="268"/>
      <c r="D254" s="229" t="s">
        <v>140</v>
      </c>
      <c r="E254" s="269" t="s">
        <v>1</v>
      </c>
      <c r="F254" s="270" t="s">
        <v>353</v>
      </c>
      <c r="G254" s="268"/>
      <c r="H254" s="271">
        <v>14.300000000000001</v>
      </c>
      <c r="I254" s="272"/>
      <c r="J254" s="268"/>
      <c r="K254" s="268"/>
      <c r="L254" s="273"/>
      <c r="M254" s="274"/>
      <c r="N254" s="275"/>
      <c r="O254" s="275"/>
      <c r="P254" s="275"/>
      <c r="Q254" s="275"/>
      <c r="R254" s="275"/>
      <c r="S254" s="275"/>
      <c r="T254" s="276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77" t="s">
        <v>140</v>
      </c>
      <c r="AU254" s="277" t="s">
        <v>83</v>
      </c>
      <c r="AV254" s="15" t="s">
        <v>127</v>
      </c>
      <c r="AW254" s="15" t="s">
        <v>30</v>
      </c>
      <c r="AX254" s="15" t="s">
        <v>81</v>
      </c>
      <c r="AY254" s="277" t="s">
        <v>121</v>
      </c>
    </row>
    <row r="255" s="2" customFormat="1" ht="21.75" customHeight="1">
      <c r="A255" s="38"/>
      <c r="B255" s="39"/>
      <c r="C255" s="215" t="s">
        <v>354</v>
      </c>
      <c r="D255" s="215" t="s">
        <v>123</v>
      </c>
      <c r="E255" s="216" t="s">
        <v>355</v>
      </c>
      <c r="F255" s="217" t="s">
        <v>356</v>
      </c>
      <c r="G255" s="218" t="s">
        <v>149</v>
      </c>
      <c r="H255" s="219">
        <v>23.5</v>
      </c>
      <c r="I255" s="220"/>
      <c r="J255" s="221">
        <f>ROUND(I255*H255,2)</f>
        <v>0</v>
      </c>
      <c r="K255" s="222"/>
      <c r="L255" s="44"/>
      <c r="M255" s="223" t="s">
        <v>1</v>
      </c>
      <c r="N255" s="224" t="s">
        <v>38</v>
      </c>
      <c r="O255" s="91"/>
      <c r="P255" s="225">
        <f>O255*H255</f>
        <v>0</v>
      </c>
      <c r="Q255" s="225">
        <v>0.10095</v>
      </c>
      <c r="R255" s="225">
        <f>Q255*H255</f>
        <v>2.372325</v>
      </c>
      <c r="S255" s="225">
        <v>0</v>
      </c>
      <c r="T255" s="226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7" t="s">
        <v>127</v>
      </c>
      <c r="AT255" s="227" t="s">
        <v>123</v>
      </c>
      <c r="AU255" s="227" t="s">
        <v>83</v>
      </c>
      <c r="AY255" s="17" t="s">
        <v>121</v>
      </c>
      <c r="BE255" s="228">
        <f>IF(N255="základní",J255,0)</f>
        <v>0</v>
      </c>
      <c r="BF255" s="228">
        <f>IF(N255="snížená",J255,0)</f>
        <v>0</v>
      </c>
      <c r="BG255" s="228">
        <f>IF(N255="zákl. přenesená",J255,0)</f>
        <v>0</v>
      </c>
      <c r="BH255" s="228">
        <f>IF(N255="sníž. přenesená",J255,0)</f>
        <v>0</v>
      </c>
      <c r="BI255" s="228">
        <f>IF(N255="nulová",J255,0)</f>
        <v>0</v>
      </c>
      <c r="BJ255" s="17" t="s">
        <v>81</v>
      </c>
      <c r="BK255" s="228">
        <f>ROUND(I255*H255,2)</f>
        <v>0</v>
      </c>
      <c r="BL255" s="17" t="s">
        <v>127</v>
      </c>
      <c r="BM255" s="227" t="s">
        <v>357</v>
      </c>
    </row>
    <row r="256" s="2" customFormat="1">
      <c r="A256" s="38"/>
      <c r="B256" s="39"/>
      <c r="C256" s="40"/>
      <c r="D256" s="229" t="s">
        <v>129</v>
      </c>
      <c r="E256" s="40"/>
      <c r="F256" s="230" t="s">
        <v>358</v>
      </c>
      <c r="G256" s="40"/>
      <c r="H256" s="40"/>
      <c r="I256" s="231"/>
      <c r="J256" s="40"/>
      <c r="K256" s="40"/>
      <c r="L256" s="44"/>
      <c r="M256" s="232"/>
      <c r="N256" s="233"/>
      <c r="O256" s="91"/>
      <c r="P256" s="91"/>
      <c r="Q256" s="91"/>
      <c r="R256" s="91"/>
      <c r="S256" s="91"/>
      <c r="T256" s="92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129</v>
      </c>
      <c r="AU256" s="17" t="s">
        <v>83</v>
      </c>
    </row>
    <row r="257" s="2" customFormat="1" ht="16.5" customHeight="1">
      <c r="A257" s="38"/>
      <c r="B257" s="39"/>
      <c r="C257" s="256" t="s">
        <v>359</v>
      </c>
      <c r="D257" s="256" t="s">
        <v>219</v>
      </c>
      <c r="E257" s="257" t="s">
        <v>360</v>
      </c>
      <c r="F257" s="258" t="s">
        <v>361</v>
      </c>
      <c r="G257" s="259" t="s">
        <v>149</v>
      </c>
      <c r="H257" s="260">
        <v>23.5</v>
      </c>
      <c r="I257" s="261"/>
      <c r="J257" s="262">
        <f>ROUND(I257*H257,2)</f>
        <v>0</v>
      </c>
      <c r="K257" s="263"/>
      <c r="L257" s="264"/>
      <c r="M257" s="265" t="s">
        <v>1</v>
      </c>
      <c r="N257" s="266" t="s">
        <v>38</v>
      </c>
      <c r="O257" s="91"/>
      <c r="P257" s="225">
        <f>O257*H257</f>
        <v>0</v>
      </c>
      <c r="Q257" s="225">
        <v>0.028000000000000001</v>
      </c>
      <c r="R257" s="225">
        <f>Q257*H257</f>
        <v>0.65800000000000003</v>
      </c>
      <c r="S257" s="225">
        <v>0</v>
      </c>
      <c r="T257" s="226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7" t="s">
        <v>163</v>
      </c>
      <c r="AT257" s="227" t="s">
        <v>219</v>
      </c>
      <c r="AU257" s="227" t="s">
        <v>83</v>
      </c>
      <c r="AY257" s="17" t="s">
        <v>121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7" t="s">
        <v>81</v>
      </c>
      <c r="BK257" s="228">
        <f>ROUND(I257*H257,2)</f>
        <v>0</v>
      </c>
      <c r="BL257" s="17" t="s">
        <v>127</v>
      </c>
      <c r="BM257" s="227" t="s">
        <v>362</v>
      </c>
    </row>
    <row r="258" s="2" customFormat="1">
      <c r="A258" s="38"/>
      <c r="B258" s="39"/>
      <c r="C258" s="40"/>
      <c r="D258" s="229" t="s">
        <v>129</v>
      </c>
      <c r="E258" s="40"/>
      <c r="F258" s="230" t="s">
        <v>361</v>
      </c>
      <c r="G258" s="40"/>
      <c r="H258" s="40"/>
      <c r="I258" s="231"/>
      <c r="J258" s="40"/>
      <c r="K258" s="40"/>
      <c r="L258" s="44"/>
      <c r="M258" s="232"/>
      <c r="N258" s="233"/>
      <c r="O258" s="91"/>
      <c r="P258" s="91"/>
      <c r="Q258" s="91"/>
      <c r="R258" s="91"/>
      <c r="S258" s="91"/>
      <c r="T258" s="92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129</v>
      </c>
      <c r="AU258" s="17" t="s">
        <v>83</v>
      </c>
    </row>
    <row r="259" s="2" customFormat="1" ht="21.75" customHeight="1">
      <c r="A259" s="38"/>
      <c r="B259" s="39"/>
      <c r="C259" s="215" t="s">
        <v>363</v>
      </c>
      <c r="D259" s="215" t="s">
        <v>123</v>
      </c>
      <c r="E259" s="216" t="s">
        <v>364</v>
      </c>
      <c r="F259" s="217" t="s">
        <v>365</v>
      </c>
      <c r="G259" s="218" t="s">
        <v>149</v>
      </c>
      <c r="H259" s="219">
        <v>12</v>
      </c>
      <c r="I259" s="220"/>
      <c r="J259" s="221">
        <f>ROUND(I259*H259,2)</f>
        <v>0</v>
      </c>
      <c r="K259" s="222"/>
      <c r="L259" s="44"/>
      <c r="M259" s="223" t="s">
        <v>1</v>
      </c>
      <c r="N259" s="224" t="s">
        <v>38</v>
      </c>
      <c r="O259" s="91"/>
      <c r="P259" s="225">
        <f>O259*H259</f>
        <v>0</v>
      </c>
      <c r="Q259" s="225">
        <v>0</v>
      </c>
      <c r="R259" s="225">
        <f>Q259*H259</f>
        <v>0</v>
      </c>
      <c r="S259" s="225">
        <v>0</v>
      </c>
      <c r="T259" s="226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7" t="s">
        <v>127</v>
      </c>
      <c r="AT259" s="227" t="s">
        <v>123</v>
      </c>
      <c r="AU259" s="227" t="s">
        <v>83</v>
      </c>
      <c r="AY259" s="17" t="s">
        <v>121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7" t="s">
        <v>81</v>
      </c>
      <c r="BK259" s="228">
        <f>ROUND(I259*H259,2)</f>
        <v>0</v>
      </c>
      <c r="BL259" s="17" t="s">
        <v>127</v>
      </c>
      <c r="BM259" s="227" t="s">
        <v>366</v>
      </c>
    </row>
    <row r="260" s="2" customFormat="1">
      <c r="A260" s="38"/>
      <c r="B260" s="39"/>
      <c r="C260" s="40"/>
      <c r="D260" s="229" t="s">
        <v>129</v>
      </c>
      <c r="E260" s="40"/>
      <c r="F260" s="230" t="s">
        <v>367</v>
      </c>
      <c r="G260" s="40"/>
      <c r="H260" s="40"/>
      <c r="I260" s="231"/>
      <c r="J260" s="40"/>
      <c r="K260" s="40"/>
      <c r="L260" s="44"/>
      <c r="M260" s="232"/>
      <c r="N260" s="233"/>
      <c r="O260" s="91"/>
      <c r="P260" s="91"/>
      <c r="Q260" s="91"/>
      <c r="R260" s="91"/>
      <c r="S260" s="91"/>
      <c r="T260" s="92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129</v>
      </c>
      <c r="AU260" s="17" t="s">
        <v>83</v>
      </c>
    </row>
    <row r="261" s="2" customFormat="1" ht="33" customHeight="1">
      <c r="A261" s="38"/>
      <c r="B261" s="39"/>
      <c r="C261" s="215" t="s">
        <v>368</v>
      </c>
      <c r="D261" s="215" t="s">
        <v>123</v>
      </c>
      <c r="E261" s="216" t="s">
        <v>369</v>
      </c>
      <c r="F261" s="217" t="s">
        <v>370</v>
      </c>
      <c r="G261" s="218" t="s">
        <v>149</v>
      </c>
      <c r="H261" s="219">
        <v>12</v>
      </c>
      <c r="I261" s="220"/>
      <c r="J261" s="221">
        <f>ROUND(I261*H261,2)</f>
        <v>0</v>
      </c>
      <c r="K261" s="222"/>
      <c r="L261" s="44"/>
      <c r="M261" s="223" t="s">
        <v>1</v>
      </c>
      <c r="N261" s="224" t="s">
        <v>38</v>
      </c>
      <c r="O261" s="91"/>
      <c r="P261" s="225">
        <f>O261*H261</f>
        <v>0</v>
      </c>
      <c r="Q261" s="225">
        <v>0.00060999999999999997</v>
      </c>
      <c r="R261" s="225">
        <f>Q261*H261</f>
        <v>0.0073200000000000001</v>
      </c>
      <c r="S261" s="225">
        <v>0</v>
      </c>
      <c r="T261" s="226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7" t="s">
        <v>127</v>
      </c>
      <c r="AT261" s="227" t="s">
        <v>123</v>
      </c>
      <c r="AU261" s="227" t="s">
        <v>83</v>
      </c>
      <c r="AY261" s="17" t="s">
        <v>121</v>
      </c>
      <c r="BE261" s="228">
        <f>IF(N261="základní",J261,0)</f>
        <v>0</v>
      </c>
      <c r="BF261" s="228">
        <f>IF(N261="snížená",J261,0)</f>
        <v>0</v>
      </c>
      <c r="BG261" s="228">
        <f>IF(N261="zákl. přenesená",J261,0)</f>
        <v>0</v>
      </c>
      <c r="BH261" s="228">
        <f>IF(N261="sníž. přenesená",J261,0)</f>
        <v>0</v>
      </c>
      <c r="BI261" s="228">
        <f>IF(N261="nulová",J261,0)</f>
        <v>0</v>
      </c>
      <c r="BJ261" s="17" t="s">
        <v>81</v>
      </c>
      <c r="BK261" s="228">
        <f>ROUND(I261*H261,2)</f>
        <v>0</v>
      </c>
      <c r="BL261" s="17" t="s">
        <v>127</v>
      </c>
      <c r="BM261" s="227" t="s">
        <v>371</v>
      </c>
    </row>
    <row r="262" s="2" customFormat="1">
      <c r="A262" s="38"/>
      <c r="B262" s="39"/>
      <c r="C262" s="40"/>
      <c r="D262" s="229" t="s">
        <v>129</v>
      </c>
      <c r="E262" s="40"/>
      <c r="F262" s="230" t="s">
        <v>372</v>
      </c>
      <c r="G262" s="40"/>
      <c r="H262" s="40"/>
      <c r="I262" s="231"/>
      <c r="J262" s="40"/>
      <c r="K262" s="40"/>
      <c r="L262" s="44"/>
      <c r="M262" s="232"/>
      <c r="N262" s="233"/>
      <c r="O262" s="91"/>
      <c r="P262" s="91"/>
      <c r="Q262" s="91"/>
      <c r="R262" s="91"/>
      <c r="S262" s="91"/>
      <c r="T262" s="92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129</v>
      </c>
      <c r="AU262" s="17" t="s">
        <v>83</v>
      </c>
    </row>
    <row r="263" s="2" customFormat="1" ht="21.75" customHeight="1">
      <c r="A263" s="38"/>
      <c r="B263" s="39"/>
      <c r="C263" s="215" t="s">
        <v>373</v>
      </c>
      <c r="D263" s="215" t="s">
        <v>123</v>
      </c>
      <c r="E263" s="216" t="s">
        <v>374</v>
      </c>
      <c r="F263" s="217" t="s">
        <v>375</v>
      </c>
      <c r="G263" s="218" t="s">
        <v>149</v>
      </c>
      <c r="H263" s="219">
        <v>12</v>
      </c>
      <c r="I263" s="220"/>
      <c r="J263" s="221">
        <f>ROUND(I263*H263,2)</f>
        <v>0</v>
      </c>
      <c r="K263" s="222"/>
      <c r="L263" s="44"/>
      <c r="M263" s="223" t="s">
        <v>1</v>
      </c>
      <c r="N263" s="224" t="s">
        <v>38</v>
      </c>
      <c r="O263" s="91"/>
      <c r="P263" s="225">
        <f>O263*H263</f>
        <v>0</v>
      </c>
      <c r="Q263" s="225">
        <v>0</v>
      </c>
      <c r="R263" s="225">
        <f>Q263*H263</f>
        <v>0</v>
      </c>
      <c r="S263" s="225">
        <v>0</v>
      </c>
      <c r="T263" s="226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7" t="s">
        <v>127</v>
      </c>
      <c r="AT263" s="227" t="s">
        <v>123</v>
      </c>
      <c r="AU263" s="227" t="s">
        <v>83</v>
      </c>
      <c r="AY263" s="17" t="s">
        <v>121</v>
      </c>
      <c r="BE263" s="228">
        <f>IF(N263="základní",J263,0)</f>
        <v>0</v>
      </c>
      <c r="BF263" s="228">
        <f>IF(N263="snížená",J263,0)</f>
        <v>0</v>
      </c>
      <c r="BG263" s="228">
        <f>IF(N263="zákl. přenesená",J263,0)</f>
        <v>0</v>
      </c>
      <c r="BH263" s="228">
        <f>IF(N263="sníž. přenesená",J263,0)</f>
        <v>0</v>
      </c>
      <c r="BI263" s="228">
        <f>IF(N263="nulová",J263,0)</f>
        <v>0</v>
      </c>
      <c r="BJ263" s="17" t="s">
        <v>81</v>
      </c>
      <c r="BK263" s="228">
        <f>ROUND(I263*H263,2)</f>
        <v>0</v>
      </c>
      <c r="BL263" s="17" t="s">
        <v>127</v>
      </c>
      <c r="BM263" s="227" t="s">
        <v>376</v>
      </c>
    </row>
    <row r="264" s="2" customFormat="1">
      <c r="A264" s="38"/>
      <c r="B264" s="39"/>
      <c r="C264" s="40"/>
      <c r="D264" s="229" t="s">
        <v>129</v>
      </c>
      <c r="E264" s="40"/>
      <c r="F264" s="230" t="s">
        <v>377</v>
      </c>
      <c r="G264" s="40"/>
      <c r="H264" s="40"/>
      <c r="I264" s="231"/>
      <c r="J264" s="40"/>
      <c r="K264" s="40"/>
      <c r="L264" s="44"/>
      <c r="M264" s="232"/>
      <c r="N264" s="233"/>
      <c r="O264" s="91"/>
      <c r="P264" s="91"/>
      <c r="Q264" s="91"/>
      <c r="R264" s="91"/>
      <c r="S264" s="91"/>
      <c r="T264" s="92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129</v>
      </c>
      <c r="AU264" s="17" t="s">
        <v>83</v>
      </c>
    </row>
    <row r="265" s="12" customFormat="1" ht="22.8" customHeight="1">
      <c r="A265" s="12"/>
      <c r="B265" s="199"/>
      <c r="C265" s="200"/>
      <c r="D265" s="201" t="s">
        <v>72</v>
      </c>
      <c r="E265" s="213" t="s">
        <v>378</v>
      </c>
      <c r="F265" s="213" t="s">
        <v>379</v>
      </c>
      <c r="G265" s="200"/>
      <c r="H265" s="200"/>
      <c r="I265" s="203"/>
      <c r="J265" s="214">
        <f>BK265</f>
        <v>0</v>
      </c>
      <c r="K265" s="200"/>
      <c r="L265" s="205"/>
      <c r="M265" s="206"/>
      <c r="N265" s="207"/>
      <c r="O265" s="207"/>
      <c r="P265" s="208">
        <f>SUM(P266:P277)</f>
        <v>0</v>
      </c>
      <c r="Q265" s="207"/>
      <c r="R265" s="208">
        <f>SUM(R266:R277)</f>
        <v>0</v>
      </c>
      <c r="S265" s="207"/>
      <c r="T265" s="209">
        <f>SUM(T266:T277)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10" t="s">
        <v>81</v>
      </c>
      <c r="AT265" s="211" t="s">
        <v>72</v>
      </c>
      <c r="AU265" s="211" t="s">
        <v>81</v>
      </c>
      <c r="AY265" s="210" t="s">
        <v>121</v>
      </c>
      <c r="BK265" s="212">
        <f>SUM(BK266:BK277)</f>
        <v>0</v>
      </c>
    </row>
    <row r="266" s="2" customFormat="1" ht="21.75" customHeight="1">
      <c r="A266" s="38"/>
      <c r="B266" s="39"/>
      <c r="C266" s="215" t="s">
        <v>380</v>
      </c>
      <c r="D266" s="215" t="s">
        <v>123</v>
      </c>
      <c r="E266" s="216" t="s">
        <v>381</v>
      </c>
      <c r="F266" s="217" t="s">
        <v>382</v>
      </c>
      <c r="G266" s="218" t="s">
        <v>209</v>
      </c>
      <c r="H266" s="219">
        <v>15.571</v>
      </c>
      <c r="I266" s="220"/>
      <c r="J266" s="221">
        <f>ROUND(I266*H266,2)</f>
        <v>0</v>
      </c>
      <c r="K266" s="222"/>
      <c r="L266" s="44"/>
      <c r="M266" s="223" t="s">
        <v>1</v>
      </c>
      <c r="N266" s="224" t="s">
        <v>38</v>
      </c>
      <c r="O266" s="91"/>
      <c r="P266" s="225">
        <f>O266*H266</f>
        <v>0</v>
      </c>
      <c r="Q266" s="225">
        <v>0</v>
      </c>
      <c r="R266" s="225">
        <f>Q266*H266</f>
        <v>0</v>
      </c>
      <c r="S266" s="225">
        <v>0</v>
      </c>
      <c r="T266" s="226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27" t="s">
        <v>127</v>
      </c>
      <c r="AT266" s="227" t="s">
        <v>123</v>
      </c>
      <c r="AU266" s="227" t="s">
        <v>83</v>
      </c>
      <c r="AY266" s="17" t="s">
        <v>121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7" t="s">
        <v>81</v>
      </c>
      <c r="BK266" s="228">
        <f>ROUND(I266*H266,2)</f>
        <v>0</v>
      </c>
      <c r="BL266" s="17" t="s">
        <v>127</v>
      </c>
      <c r="BM266" s="227" t="s">
        <v>383</v>
      </c>
    </row>
    <row r="267" s="2" customFormat="1">
      <c r="A267" s="38"/>
      <c r="B267" s="39"/>
      <c r="C267" s="40"/>
      <c r="D267" s="229" t="s">
        <v>129</v>
      </c>
      <c r="E267" s="40"/>
      <c r="F267" s="230" t="s">
        <v>384</v>
      </c>
      <c r="G267" s="40"/>
      <c r="H267" s="40"/>
      <c r="I267" s="231"/>
      <c r="J267" s="40"/>
      <c r="K267" s="40"/>
      <c r="L267" s="44"/>
      <c r="M267" s="232"/>
      <c r="N267" s="233"/>
      <c r="O267" s="91"/>
      <c r="P267" s="91"/>
      <c r="Q267" s="91"/>
      <c r="R267" s="91"/>
      <c r="S267" s="91"/>
      <c r="T267" s="92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129</v>
      </c>
      <c r="AU267" s="17" t="s">
        <v>83</v>
      </c>
    </row>
    <row r="268" s="2" customFormat="1" ht="33" customHeight="1">
      <c r="A268" s="38"/>
      <c r="B268" s="39"/>
      <c r="C268" s="215" t="s">
        <v>385</v>
      </c>
      <c r="D268" s="215" t="s">
        <v>123</v>
      </c>
      <c r="E268" s="216" t="s">
        <v>386</v>
      </c>
      <c r="F268" s="217" t="s">
        <v>387</v>
      </c>
      <c r="G268" s="218" t="s">
        <v>209</v>
      </c>
      <c r="H268" s="219">
        <v>155.71000000000001</v>
      </c>
      <c r="I268" s="220"/>
      <c r="J268" s="221">
        <f>ROUND(I268*H268,2)</f>
        <v>0</v>
      </c>
      <c r="K268" s="222"/>
      <c r="L268" s="44"/>
      <c r="M268" s="223" t="s">
        <v>1</v>
      </c>
      <c r="N268" s="224" t="s">
        <v>38</v>
      </c>
      <c r="O268" s="91"/>
      <c r="P268" s="225">
        <f>O268*H268</f>
        <v>0</v>
      </c>
      <c r="Q268" s="225">
        <v>0</v>
      </c>
      <c r="R268" s="225">
        <f>Q268*H268</f>
        <v>0</v>
      </c>
      <c r="S268" s="225">
        <v>0</v>
      </c>
      <c r="T268" s="226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7" t="s">
        <v>127</v>
      </c>
      <c r="AT268" s="227" t="s">
        <v>123</v>
      </c>
      <c r="AU268" s="227" t="s">
        <v>83</v>
      </c>
      <c r="AY268" s="17" t="s">
        <v>121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17" t="s">
        <v>81</v>
      </c>
      <c r="BK268" s="228">
        <f>ROUND(I268*H268,2)</f>
        <v>0</v>
      </c>
      <c r="BL268" s="17" t="s">
        <v>127</v>
      </c>
      <c r="BM268" s="227" t="s">
        <v>388</v>
      </c>
    </row>
    <row r="269" s="2" customFormat="1">
      <c r="A269" s="38"/>
      <c r="B269" s="39"/>
      <c r="C269" s="40"/>
      <c r="D269" s="229" t="s">
        <v>129</v>
      </c>
      <c r="E269" s="40"/>
      <c r="F269" s="230" t="s">
        <v>389</v>
      </c>
      <c r="G269" s="40"/>
      <c r="H269" s="40"/>
      <c r="I269" s="231"/>
      <c r="J269" s="40"/>
      <c r="K269" s="40"/>
      <c r="L269" s="44"/>
      <c r="M269" s="232"/>
      <c r="N269" s="233"/>
      <c r="O269" s="91"/>
      <c r="P269" s="91"/>
      <c r="Q269" s="91"/>
      <c r="R269" s="91"/>
      <c r="S269" s="91"/>
      <c r="T269" s="92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7" t="s">
        <v>129</v>
      </c>
      <c r="AU269" s="17" t="s">
        <v>83</v>
      </c>
    </row>
    <row r="270" s="13" customFormat="1">
      <c r="A270" s="13"/>
      <c r="B270" s="234"/>
      <c r="C270" s="235"/>
      <c r="D270" s="229" t="s">
        <v>140</v>
      </c>
      <c r="E270" s="236" t="s">
        <v>1</v>
      </c>
      <c r="F270" s="237" t="s">
        <v>390</v>
      </c>
      <c r="G270" s="235"/>
      <c r="H270" s="238">
        <v>155.71000000000001</v>
      </c>
      <c r="I270" s="239"/>
      <c r="J270" s="235"/>
      <c r="K270" s="235"/>
      <c r="L270" s="240"/>
      <c r="M270" s="241"/>
      <c r="N270" s="242"/>
      <c r="O270" s="242"/>
      <c r="P270" s="242"/>
      <c r="Q270" s="242"/>
      <c r="R270" s="242"/>
      <c r="S270" s="242"/>
      <c r="T270" s="24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4" t="s">
        <v>140</v>
      </c>
      <c r="AU270" s="244" t="s">
        <v>83</v>
      </c>
      <c r="AV270" s="13" t="s">
        <v>83</v>
      </c>
      <c r="AW270" s="13" t="s">
        <v>30</v>
      </c>
      <c r="AX270" s="13" t="s">
        <v>81</v>
      </c>
      <c r="AY270" s="244" t="s">
        <v>121</v>
      </c>
    </row>
    <row r="271" s="2" customFormat="1" ht="33" customHeight="1">
      <c r="A271" s="38"/>
      <c r="B271" s="39"/>
      <c r="C271" s="215" t="s">
        <v>391</v>
      </c>
      <c r="D271" s="215" t="s">
        <v>123</v>
      </c>
      <c r="E271" s="216" t="s">
        <v>392</v>
      </c>
      <c r="F271" s="217" t="s">
        <v>393</v>
      </c>
      <c r="G271" s="218" t="s">
        <v>209</v>
      </c>
      <c r="H271" s="219">
        <v>7.5449999999999999</v>
      </c>
      <c r="I271" s="220"/>
      <c r="J271" s="221">
        <f>ROUND(I271*H271,2)</f>
        <v>0</v>
      </c>
      <c r="K271" s="222"/>
      <c r="L271" s="44"/>
      <c r="M271" s="223" t="s">
        <v>1</v>
      </c>
      <c r="N271" s="224" t="s">
        <v>38</v>
      </c>
      <c r="O271" s="91"/>
      <c r="P271" s="225">
        <f>O271*H271</f>
        <v>0</v>
      </c>
      <c r="Q271" s="225">
        <v>0</v>
      </c>
      <c r="R271" s="225">
        <f>Q271*H271</f>
        <v>0</v>
      </c>
      <c r="S271" s="225">
        <v>0</v>
      </c>
      <c r="T271" s="226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27" t="s">
        <v>127</v>
      </c>
      <c r="AT271" s="227" t="s">
        <v>123</v>
      </c>
      <c r="AU271" s="227" t="s">
        <v>83</v>
      </c>
      <c r="AY271" s="17" t="s">
        <v>121</v>
      </c>
      <c r="BE271" s="228">
        <f>IF(N271="základní",J271,0)</f>
        <v>0</v>
      </c>
      <c r="BF271" s="228">
        <f>IF(N271="snížená",J271,0)</f>
        <v>0</v>
      </c>
      <c r="BG271" s="228">
        <f>IF(N271="zákl. přenesená",J271,0)</f>
        <v>0</v>
      </c>
      <c r="BH271" s="228">
        <f>IF(N271="sníž. přenesená",J271,0)</f>
        <v>0</v>
      </c>
      <c r="BI271" s="228">
        <f>IF(N271="nulová",J271,0)</f>
        <v>0</v>
      </c>
      <c r="BJ271" s="17" t="s">
        <v>81</v>
      </c>
      <c r="BK271" s="228">
        <f>ROUND(I271*H271,2)</f>
        <v>0</v>
      </c>
      <c r="BL271" s="17" t="s">
        <v>127</v>
      </c>
      <c r="BM271" s="227" t="s">
        <v>394</v>
      </c>
    </row>
    <row r="272" s="2" customFormat="1">
      <c r="A272" s="38"/>
      <c r="B272" s="39"/>
      <c r="C272" s="40"/>
      <c r="D272" s="229" t="s">
        <v>129</v>
      </c>
      <c r="E272" s="40"/>
      <c r="F272" s="230" t="s">
        <v>395</v>
      </c>
      <c r="G272" s="40"/>
      <c r="H272" s="40"/>
      <c r="I272" s="231"/>
      <c r="J272" s="40"/>
      <c r="K272" s="40"/>
      <c r="L272" s="44"/>
      <c r="M272" s="232"/>
      <c r="N272" s="233"/>
      <c r="O272" s="91"/>
      <c r="P272" s="91"/>
      <c r="Q272" s="91"/>
      <c r="R272" s="91"/>
      <c r="S272" s="91"/>
      <c r="T272" s="92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129</v>
      </c>
      <c r="AU272" s="17" t="s">
        <v>83</v>
      </c>
    </row>
    <row r="273" s="13" customFormat="1">
      <c r="A273" s="13"/>
      <c r="B273" s="234"/>
      <c r="C273" s="235"/>
      <c r="D273" s="229" t="s">
        <v>140</v>
      </c>
      <c r="E273" s="236" t="s">
        <v>1</v>
      </c>
      <c r="F273" s="237" t="s">
        <v>396</v>
      </c>
      <c r="G273" s="235"/>
      <c r="H273" s="238">
        <v>7.5449999999999999</v>
      </c>
      <c r="I273" s="239"/>
      <c r="J273" s="235"/>
      <c r="K273" s="235"/>
      <c r="L273" s="240"/>
      <c r="M273" s="241"/>
      <c r="N273" s="242"/>
      <c r="O273" s="242"/>
      <c r="P273" s="242"/>
      <c r="Q273" s="242"/>
      <c r="R273" s="242"/>
      <c r="S273" s="242"/>
      <c r="T273" s="24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4" t="s">
        <v>140</v>
      </c>
      <c r="AU273" s="244" t="s">
        <v>83</v>
      </c>
      <c r="AV273" s="13" t="s">
        <v>83</v>
      </c>
      <c r="AW273" s="13" t="s">
        <v>30</v>
      </c>
      <c r="AX273" s="13" t="s">
        <v>81</v>
      </c>
      <c r="AY273" s="244" t="s">
        <v>121</v>
      </c>
    </row>
    <row r="274" s="2" customFormat="1" ht="33" customHeight="1">
      <c r="A274" s="38"/>
      <c r="B274" s="39"/>
      <c r="C274" s="215" t="s">
        <v>397</v>
      </c>
      <c r="D274" s="215" t="s">
        <v>123</v>
      </c>
      <c r="E274" s="216" t="s">
        <v>398</v>
      </c>
      <c r="F274" s="217" t="s">
        <v>399</v>
      </c>
      <c r="G274" s="218" t="s">
        <v>209</v>
      </c>
      <c r="H274" s="219">
        <v>0.66000000000000003</v>
      </c>
      <c r="I274" s="220"/>
      <c r="J274" s="221">
        <f>ROUND(I274*H274,2)</f>
        <v>0</v>
      </c>
      <c r="K274" s="222"/>
      <c r="L274" s="44"/>
      <c r="M274" s="223" t="s">
        <v>1</v>
      </c>
      <c r="N274" s="224" t="s">
        <v>38</v>
      </c>
      <c r="O274" s="91"/>
      <c r="P274" s="225">
        <f>O274*H274</f>
        <v>0</v>
      </c>
      <c r="Q274" s="225">
        <v>0</v>
      </c>
      <c r="R274" s="225">
        <f>Q274*H274</f>
        <v>0</v>
      </c>
      <c r="S274" s="225">
        <v>0</v>
      </c>
      <c r="T274" s="226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27" t="s">
        <v>127</v>
      </c>
      <c r="AT274" s="227" t="s">
        <v>123</v>
      </c>
      <c r="AU274" s="227" t="s">
        <v>83</v>
      </c>
      <c r="AY274" s="17" t="s">
        <v>121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7" t="s">
        <v>81</v>
      </c>
      <c r="BK274" s="228">
        <f>ROUND(I274*H274,2)</f>
        <v>0</v>
      </c>
      <c r="BL274" s="17" t="s">
        <v>127</v>
      </c>
      <c r="BM274" s="227" t="s">
        <v>400</v>
      </c>
    </row>
    <row r="275" s="2" customFormat="1">
      <c r="A275" s="38"/>
      <c r="B275" s="39"/>
      <c r="C275" s="40"/>
      <c r="D275" s="229" t="s">
        <v>129</v>
      </c>
      <c r="E275" s="40"/>
      <c r="F275" s="230" t="s">
        <v>401</v>
      </c>
      <c r="G275" s="40"/>
      <c r="H275" s="40"/>
      <c r="I275" s="231"/>
      <c r="J275" s="40"/>
      <c r="K275" s="40"/>
      <c r="L275" s="44"/>
      <c r="M275" s="232"/>
      <c r="N275" s="233"/>
      <c r="O275" s="91"/>
      <c r="P275" s="91"/>
      <c r="Q275" s="91"/>
      <c r="R275" s="91"/>
      <c r="S275" s="91"/>
      <c r="T275" s="92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129</v>
      </c>
      <c r="AU275" s="17" t="s">
        <v>83</v>
      </c>
    </row>
    <row r="276" s="2" customFormat="1" ht="21.75" customHeight="1">
      <c r="A276" s="38"/>
      <c r="B276" s="39"/>
      <c r="C276" s="215" t="s">
        <v>402</v>
      </c>
      <c r="D276" s="215" t="s">
        <v>123</v>
      </c>
      <c r="E276" s="216" t="s">
        <v>403</v>
      </c>
      <c r="F276" s="217" t="s">
        <v>404</v>
      </c>
      <c r="G276" s="218" t="s">
        <v>209</v>
      </c>
      <c r="H276" s="219">
        <v>7.3659999999999997</v>
      </c>
      <c r="I276" s="220"/>
      <c r="J276" s="221">
        <f>ROUND(I276*H276,2)</f>
        <v>0</v>
      </c>
      <c r="K276" s="222"/>
      <c r="L276" s="44"/>
      <c r="M276" s="223" t="s">
        <v>1</v>
      </c>
      <c r="N276" s="224" t="s">
        <v>38</v>
      </c>
      <c r="O276" s="91"/>
      <c r="P276" s="225">
        <f>O276*H276</f>
        <v>0</v>
      </c>
      <c r="Q276" s="225">
        <v>0</v>
      </c>
      <c r="R276" s="225">
        <f>Q276*H276</f>
        <v>0</v>
      </c>
      <c r="S276" s="225">
        <v>0</v>
      </c>
      <c r="T276" s="226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27" t="s">
        <v>127</v>
      </c>
      <c r="AT276" s="227" t="s">
        <v>123</v>
      </c>
      <c r="AU276" s="227" t="s">
        <v>83</v>
      </c>
      <c r="AY276" s="17" t="s">
        <v>121</v>
      </c>
      <c r="BE276" s="228">
        <f>IF(N276="základní",J276,0)</f>
        <v>0</v>
      </c>
      <c r="BF276" s="228">
        <f>IF(N276="snížená",J276,0)</f>
        <v>0</v>
      </c>
      <c r="BG276" s="228">
        <f>IF(N276="zákl. přenesená",J276,0)</f>
        <v>0</v>
      </c>
      <c r="BH276" s="228">
        <f>IF(N276="sníž. přenesená",J276,0)</f>
        <v>0</v>
      </c>
      <c r="BI276" s="228">
        <f>IF(N276="nulová",J276,0)</f>
        <v>0</v>
      </c>
      <c r="BJ276" s="17" t="s">
        <v>81</v>
      </c>
      <c r="BK276" s="228">
        <f>ROUND(I276*H276,2)</f>
        <v>0</v>
      </c>
      <c r="BL276" s="17" t="s">
        <v>127</v>
      </c>
      <c r="BM276" s="227" t="s">
        <v>405</v>
      </c>
    </row>
    <row r="277" s="2" customFormat="1">
      <c r="A277" s="38"/>
      <c r="B277" s="39"/>
      <c r="C277" s="40"/>
      <c r="D277" s="229" t="s">
        <v>129</v>
      </c>
      <c r="E277" s="40"/>
      <c r="F277" s="230" t="s">
        <v>211</v>
      </c>
      <c r="G277" s="40"/>
      <c r="H277" s="40"/>
      <c r="I277" s="231"/>
      <c r="J277" s="40"/>
      <c r="K277" s="40"/>
      <c r="L277" s="44"/>
      <c r="M277" s="232"/>
      <c r="N277" s="233"/>
      <c r="O277" s="91"/>
      <c r="P277" s="91"/>
      <c r="Q277" s="91"/>
      <c r="R277" s="91"/>
      <c r="S277" s="91"/>
      <c r="T277" s="92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129</v>
      </c>
      <c r="AU277" s="17" t="s">
        <v>83</v>
      </c>
    </row>
    <row r="278" s="12" customFormat="1" ht="22.8" customHeight="1">
      <c r="A278" s="12"/>
      <c r="B278" s="199"/>
      <c r="C278" s="200"/>
      <c r="D278" s="201" t="s">
        <v>72</v>
      </c>
      <c r="E278" s="213" t="s">
        <v>406</v>
      </c>
      <c r="F278" s="213" t="s">
        <v>407</v>
      </c>
      <c r="G278" s="200"/>
      <c r="H278" s="200"/>
      <c r="I278" s="203"/>
      <c r="J278" s="214">
        <f>BK278</f>
        <v>0</v>
      </c>
      <c r="K278" s="200"/>
      <c r="L278" s="205"/>
      <c r="M278" s="206"/>
      <c r="N278" s="207"/>
      <c r="O278" s="207"/>
      <c r="P278" s="208">
        <f>SUM(P279:P280)</f>
        <v>0</v>
      </c>
      <c r="Q278" s="207"/>
      <c r="R278" s="208">
        <f>SUM(R279:R280)</f>
        <v>0</v>
      </c>
      <c r="S278" s="207"/>
      <c r="T278" s="209">
        <f>SUM(T279:T280)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10" t="s">
        <v>81</v>
      </c>
      <c r="AT278" s="211" t="s">
        <v>72</v>
      </c>
      <c r="AU278" s="211" t="s">
        <v>81</v>
      </c>
      <c r="AY278" s="210" t="s">
        <v>121</v>
      </c>
      <c r="BK278" s="212">
        <f>SUM(BK279:BK280)</f>
        <v>0</v>
      </c>
    </row>
    <row r="279" s="2" customFormat="1" ht="21.75" customHeight="1">
      <c r="A279" s="38"/>
      <c r="B279" s="39"/>
      <c r="C279" s="215" t="s">
        <v>408</v>
      </c>
      <c r="D279" s="215" t="s">
        <v>123</v>
      </c>
      <c r="E279" s="216" t="s">
        <v>409</v>
      </c>
      <c r="F279" s="217" t="s">
        <v>410</v>
      </c>
      <c r="G279" s="218" t="s">
        <v>209</v>
      </c>
      <c r="H279" s="219">
        <v>147.16300000000001</v>
      </c>
      <c r="I279" s="220"/>
      <c r="J279" s="221">
        <f>ROUND(I279*H279,2)</f>
        <v>0</v>
      </c>
      <c r="K279" s="222"/>
      <c r="L279" s="44"/>
      <c r="M279" s="223" t="s">
        <v>1</v>
      </c>
      <c r="N279" s="224" t="s">
        <v>38</v>
      </c>
      <c r="O279" s="91"/>
      <c r="P279" s="225">
        <f>O279*H279</f>
        <v>0</v>
      </c>
      <c r="Q279" s="225">
        <v>0</v>
      </c>
      <c r="R279" s="225">
        <f>Q279*H279</f>
        <v>0</v>
      </c>
      <c r="S279" s="225">
        <v>0</v>
      </c>
      <c r="T279" s="226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7" t="s">
        <v>127</v>
      </c>
      <c r="AT279" s="227" t="s">
        <v>123</v>
      </c>
      <c r="AU279" s="227" t="s">
        <v>83</v>
      </c>
      <c r="AY279" s="17" t="s">
        <v>121</v>
      </c>
      <c r="BE279" s="228">
        <f>IF(N279="základní",J279,0)</f>
        <v>0</v>
      </c>
      <c r="BF279" s="228">
        <f>IF(N279="snížená",J279,0)</f>
        <v>0</v>
      </c>
      <c r="BG279" s="228">
        <f>IF(N279="zákl. přenesená",J279,0)</f>
        <v>0</v>
      </c>
      <c r="BH279" s="228">
        <f>IF(N279="sníž. přenesená",J279,0)</f>
        <v>0</v>
      </c>
      <c r="BI279" s="228">
        <f>IF(N279="nulová",J279,0)</f>
        <v>0</v>
      </c>
      <c r="BJ279" s="17" t="s">
        <v>81</v>
      </c>
      <c r="BK279" s="228">
        <f>ROUND(I279*H279,2)</f>
        <v>0</v>
      </c>
      <c r="BL279" s="17" t="s">
        <v>127</v>
      </c>
      <c r="BM279" s="227" t="s">
        <v>411</v>
      </c>
    </row>
    <row r="280" s="2" customFormat="1">
      <c r="A280" s="38"/>
      <c r="B280" s="39"/>
      <c r="C280" s="40"/>
      <c r="D280" s="229" t="s">
        <v>129</v>
      </c>
      <c r="E280" s="40"/>
      <c r="F280" s="230" t="s">
        <v>412</v>
      </c>
      <c r="G280" s="40"/>
      <c r="H280" s="40"/>
      <c r="I280" s="231"/>
      <c r="J280" s="40"/>
      <c r="K280" s="40"/>
      <c r="L280" s="44"/>
      <c r="M280" s="232"/>
      <c r="N280" s="233"/>
      <c r="O280" s="91"/>
      <c r="P280" s="91"/>
      <c r="Q280" s="91"/>
      <c r="R280" s="91"/>
      <c r="S280" s="91"/>
      <c r="T280" s="92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7" t="s">
        <v>129</v>
      </c>
      <c r="AU280" s="17" t="s">
        <v>83</v>
      </c>
    </row>
    <row r="281" s="12" customFormat="1" ht="25.92" customHeight="1">
      <c r="A281" s="12"/>
      <c r="B281" s="199"/>
      <c r="C281" s="200"/>
      <c r="D281" s="201" t="s">
        <v>72</v>
      </c>
      <c r="E281" s="202" t="s">
        <v>413</v>
      </c>
      <c r="F281" s="202" t="s">
        <v>414</v>
      </c>
      <c r="G281" s="200"/>
      <c r="H281" s="200"/>
      <c r="I281" s="203"/>
      <c r="J281" s="204">
        <f>BK281</f>
        <v>0</v>
      </c>
      <c r="K281" s="200"/>
      <c r="L281" s="205"/>
      <c r="M281" s="206"/>
      <c r="N281" s="207"/>
      <c r="O281" s="207"/>
      <c r="P281" s="208">
        <f>P282</f>
        <v>0</v>
      </c>
      <c r="Q281" s="207"/>
      <c r="R281" s="208">
        <f>R282</f>
        <v>0</v>
      </c>
      <c r="S281" s="207"/>
      <c r="T281" s="209">
        <f>T282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10" t="s">
        <v>127</v>
      </c>
      <c r="AT281" s="211" t="s">
        <v>72</v>
      </c>
      <c r="AU281" s="211" t="s">
        <v>73</v>
      </c>
      <c r="AY281" s="210" t="s">
        <v>121</v>
      </c>
      <c r="BK281" s="212">
        <f>BK282</f>
        <v>0</v>
      </c>
    </row>
    <row r="282" s="12" customFormat="1" ht="22.8" customHeight="1">
      <c r="A282" s="12"/>
      <c r="B282" s="199"/>
      <c r="C282" s="200"/>
      <c r="D282" s="201" t="s">
        <v>72</v>
      </c>
      <c r="E282" s="213" t="s">
        <v>415</v>
      </c>
      <c r="F282" s="213" t="s">
        <v>416</v>
      </c>
      <c r="G282" s="200"/>
      <c r="H282" s="200"/>
      <c r="I282" s="203"/>
      <c r="J282" s="214">
        <f>BK282</f>
        <v>0</v>
      </c>
      <c r="K282" s="200"/>
      <c r="L282" s="205"/>
      <c r="M282" s="206"/>
      <c r="N282" s="207"/>
      <c r="O282" s="207"/>
      <c r="P282" s="208">
        <f>SUM(P283:P286)</f>
        <v>0</v>
      </c>
      <c r="Q282" s="207"/>
      <c r="R282" s="208">
        <f>SUM(R283:R286)</f>
        <v>0</v>
      </c>
      <c r="S282" s="207"/>
      <c r="T282" s="209">
        <f>SUM(T283:T286)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10" t="s">
        <v>127</v>
      </c>
      <c r="AT282" s="211" t="s">
        <v>72</v>
      </c>
      <c r="AU282" s="211" t="s">
        <v>81</v>
      </c>
      <c r="AY282" s="210" t="s">
        <v>121</v>
      </c>
      <c r="BK282" s="212">
        <f>SUM(BK283:BK286)</f>
        <v>0</v>
      </c>
    </row>
    <row r="283" s="2" customFormat="1" ht="16.5" customHeight="1">
      <c r="A283" s="38"/>
      <c r="B283" s="39"/>
      <c r="C283" s="215" t="s">
        <v>417</v>
      </c>
      <c r="D283" s="215" t="s">
        <v>123</v>
      </c>
      <c r="E283" s="216" t="s">
        <v>418</v>
      </c>
      <c r="F283" s="217" t="s">
        <v>419</v>
      </c>
      <c r="G283" s="218" t="s">
        <v>420</v>
      </c>
      <c r="H283" s="219">
        <v>1</v>
      </c>
      <c r="I283" s="220"/>
      <c r="J283" s="221">
        <f>ROUND(I283*H283,2)</f>
        <v>0</v>
      </c>
      <c r="K283" s="222"/>
      <c r="L283" s="44"/>
      <c r="M283" s="223" t="s">
        <v>1</v>
      </c>
      <c r="N283" s="224" t="s">
        <v>38</v>
      </c>
      <c r="O283" s="91"/>
      <c r="P283" s="225">
        <f>O283*H283</f>
        <v>0</v>
      </c>
      <c r="Q283" s="225">
        <v>0</v>
      </c>
      <c r="R283" s="225">
        <f>Q283*H283</f>
        <v>0</v>
      </c>
      <c r="S283" s="225">
        <v>0</v>
      </c>
      <c r="T283" s="226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7" t="s">
        <v>421</v>
      </c>
      <c r="AT283" s="227" t="s">
        <v>123</v>
      </c>
      <c r="AU283" s="227" t="s">
        <v>83</v>
      </c>
      <c r="AY283" s="17" t="s">
        <v>121</v>
      </c>
      <c r="BE283" s="228">
        <f>IF(N283="základní",J283,0)</f>
        <v>0</v>
      </c>
      <c r="BF283" s="228">
        <f>IF(N283="snížená",J283,0)</f>
        <v>0</v>
      </c>
      <c r="BG283" s="228">
        <f>IF(N283="zákl. přenesená",J283,0)</f>
        <v>0</v>
      </c>
      <c r="BH283" s="228">
        <f>IF(N283="sníž. přenesená",J283,0)</f>
        <v>0</v>
      </c>
      <c r="BI283" s="228">
        <f>IF(N283="nulová",J283,0)</f>
        <v>0</v>
      </c>
      <c r="BJ283" s="17" t="s">
        <v>81</v>
      </c>
      <c r="BK283" s="228">
        <f>ROUND(I283*H283,2)</f>
        <v>0</v>
      </c>
      <c r="BL283" s="17" t="s">
        <v>421</v>
      </c>
      <c r="BM283" s="227" t="s">
        <v>422</v>
      </c>
    </row>
    <row r="284" s="2" customFormat="1">
      <c r="A284" s="38"/>
      <c r="B284" s="39"/>
      <c r="C284" s="40"/>
      <c r="D284" s="229" t="s">
        <v>129</v>
      </c>
      <c r="E284" s="40"/>
      <c r="F284" s="230" t="s">
        <v>419</v>
      </c>
      <c r="G284" s="40"/>
      <c r="H284" s="40"/>
      <c r="I284" s="231"/>
      <c r="J284" s="40"/>
      <c r="K284" s="40"/>
      <c r="L284" s="44"/>
      <c r="M284" s="232"/>
      <c r="N284" s="233"/>
      <c r="O284" s="91"/>
      <c r="P284" s="91"/>
      <c r="Q284" s="91"/>
      <c r="R284" s="91"/>
      <c r="S284" s="91"/>
      <c r="T284" s="92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T284" s="17" t="s">
        <v>129</v>
      </c>
      <c r="AU284" s="17" t="s">
        <v>83</v>
      </c>
    </row>
    <row r="285" s="2" customFormat="1" ht="16.5" customHeight="1">
      <c r="A285" s="38"/>
      <c r="B285" s="39"/>
      <c r="C285" s="215" t="s">
        <v>423</v>
      </c>
      <c r="D285" s="215" t="s">
        <v>123</v>
      </c>
      <c r="E285" s="216" t="s">
        <v>424</v>
      </c>
      <c r="F285" s="217" t="s">
        <v>425</v>
      </c>
      <c r="G285" s="218" t="s">
        <v>420</v>
      </c>
      <c r="H285" s="219">
        <v>1</v>
      </c>
      <c r="I285" s="220"/>
      <c r="J285" s="221">
        <f>ROUND(I285*H285,2)</f>
        <v>0</v>
      </c>
      <c r="K285" s="222"/>
      <c r="L285" s="44"/>
      <c r="M285" s="223" t="s">
        <v>1</v>
      </c>
      <c r="N285" s="224" t="s">
        <v>38</v>
      </c>
      <c r="O285" s="91"/>
      <c r="P285" s="225">
        <f>O285*H285</f>
        <v>0</v>
      </c>
      <c r="Q285" s="225">
        <v>0</v>
      </c>
      <c r="R285" s="225">
        <f>Q285*H285</f>
        <v>0</v>
      </c>
      <c r="S285" s="225">
        <v>0</v>
      </c>
      <c r="T285" s="226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7" t="s">
        <v>421</v>
      </c>
      <c r="AT285" s="227" t="s">
        <v>123</v>
      </c>
      <c r="AU285" s="227" t="s">
        <v>83</v>
      </c>
      <c r="AY285" s="17" t="s">
        <v>121</v>
      </c>
      <c r="BE285" s="228">
        <f>IF(N285="základní",J285,0)</f>
        <v>0</v>
      </c>
      <c r="BF285" s="228">
        <f>IF(N285="snížená",J285,0)</f>
        <v>0</v>
      </c>
      <c r="BG285" s="228">
        <f>IF(N285="zákl. přenesená",J285,0)</f>
        <v>0</v>
      </c>
      <c r="BH285" s="228">
        <f>IF(N285="sníž. přenesená",J285,0)</f>
        <v>0</v>
      </c>
      <c r="BI285" s="228">
        <f>IF(N285="nulová",J285,0)</f>
        <v>0</v>
      </c>
      <c r="BJ285" s="17" t="s">
        <v>81</v>
      </c>
      <c r="BK285" s="228">
        <f>ROUND(I285*H285,2)</f>
        <v>0</v>
      </c>
      <c r="BL285" s="17" t="s">
        <v>421</v>
      </c>
      <c r="BM285" s="227" t="s">
        <v>426</v>
      </c>
    </row>
    <row r="286" s="2" customFormat="1">
      <c r="A286" s="38"/>
      <c r="B286" s="39"/>
      <c r="C286" s="40"/>
      <c r="D286" s="229" t="s">
        <v>129</v>
      </c>
      <c r="E286" s="40"/>
      <c r="F286" s="230" t="s">
        <v>425</v>
      </c>
      <c r="G286" s="40"/>
      <c r="H286" s="40"/>
      <c r="I286" s="231"/>
      <c r="J286" s="40"/>
      <c r="K286" s="40"/>
      <c r="L286" s="44"/>
      <c r="M286" s="232"/>
      <c r="N286" s="233"/>
      <c r="O286" s="91"/>
      <c r="P286" s="91"/>
      <c r="Q286" s="91"/>
      <c r="R286" s="91"/>
      <c r="S286" s="91"/>
      <c r="T286" s="92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129</v>
      </c>
      <c r="AU286" s="17" t="s">
        <v>83</v>
      </c>
    </row>
    <row r="287" s="12" customFormat="1" ht="25.92" customHeight="1">
      <c r="A287" s="12"/>
      <c r="B287" s="199"/>
      <c r="C287" s="200"/>
      <c r="D287" s="201" t="s">
        <v>72</v>
      </c>
      <c r="E287" s="202" t="s">
        <v>427</v>
      </c>
      <c r="F287" s="202" t="s">
        <v>428</v>
      </c>
      <c r="G287" s="200"/>
      <c r="H287" s="200"/>
      <c r="I287" s="203"/>
      <c r="J287" s="204">
        <f>BK287</f>
        <v>0</v>
      </c>
      <c r="K287" s="200"/>
      <c r="L287" s="205"/>
      <c r="M287" s="206"/>
      <c r="N287" s="207"/>
      <c r="O287" s="207"/>
      <c r="P287" s="208">
        <f>P288+P295+P302</f>
        <v>0</v>
      </c>
      <c r="Q287" s="207"/>
      <c r="R287" s="208">
        <f>R288+R295+R302</f>
        <v>0</v>
      </c>
      <c r="S287" s="207"/>
      <c r="T287" s="209">
        <f>T288+T295+T302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10" t="s">
        <v>146</v>
      </c>
      <c r="AT287" s="211" t="s">
        <v>72</v>
      </c>
      <c r="AU287" s="211" t="s">
        <v>73</v>
      </c>
      <c r="AY287" s="210" t="s">
        <v>121</v>
      </c>
      <c r="BK287" s="212">
        <f>BK288+BK295+BK302</f>
        <v>0</v>
      </c>
    </row>
    <row r="288" s="12" customFormat="1" ht="22.8" customHeight="1">
      <c r="A288" s="12"/>
      <c r="B288" s="199"/>
      <c r="C288" s="200"/>
      <c r="D288" s="201" t="s">
        <v>72</v>
      </c>
      <c r="E288" s="213" t="s">
        <v>429</v>
      </c>
      <c r="F288" s="213" t="s">
        <v>430</v>
      </c>
      <c r="G288" s="200"/>
      <c r="H288" s="200"/>
      <c r="I288" s="203"/>
      <c r="J288" s="214">
        <f>BK288</f>
        <v>0</v>
      </c>
      <c r="K288" s="200"/>
      <c r="L288" s="205"/>
      <c r="M288" s="206"/>
      <c r="N288" s="207"/>
      <c r="O288" s="207"/>
      <c r="P288" s="208">
        <f>SUM(P289:P294)</f>
        <v>0</v>
      </c>
      <c r="Q288" s="207"/>
      <c r="R288" s="208">
        <f>SUM(R289:R294)</f>
        <v>0</v>
      </c>
      <c r="S288" s="207"/>
      <c r="T288" s="209">
        <f>SUM(T289:T294)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10" t="s">
        <v>146</v>
      </c>
      <c r="AT288" s="211" t="s">
        <v>72</v>
      </c>
      <c r="AU288" s="211" t="s">
        <v>81</v>
      </c>
      <c r="AY288" s="210" t="s">
        <v>121</v>
      </c>
      <c r="BK288" s="212">
        <f>SUM(BK289:BK294)</f>
        <v>0</v>
      </c>
    </row>
    <row r="289" s="2" customFormat="1" ht="16.5" customHeight="1">
      <c r="A289" s="38"/>
      <c r="B289" s="39"/>
      <c r="C289" s="215" t="s">
        <v>431</v>
      </c>
      <c r="D289" s="215" t="s">
        <v>123</v>
      </c>
      <c r="E289" s="216" t="s">
        <v>432</v>
      </c>
      <c r="F289" s="217" t="s">
        <v>433</v>
      </c>
      <c r="G289" s="218" t="s">
        <v>420</v>
      </c>
      <c r="H289" s="219">
        <v>1</v>
      </c>
      <c r="I289" s="220"/>
      <c r="J289" s="221">
        <f>ROUND(I289*H289,2)</f>
        <v>0</v>
      </c>
      <c r="K289" s="222"/>
      <c r="L289" s="44"/>
      <c r="M289" s="223" t="s">
        <v>1</v>
      </c>
      <c r="N289" s="224" t="s">
        <v>38</v>
      </c>
      <c r="O289" s="91"/>
      <c r="P289" s="225">
        <f>O289*H289</f>
        <v>0</v>
      </c>
      <c r="Q289" s="225">
        <v>0</v>
      </c>
      <c r="R289" s="225">
        <f>Q289*H289</f>
        <v>0</v>
      </c>
      <c r="S289" s="225">
        <v>0</v>
      </c>
      <c r="T289" s="226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27" t="s">
        <v>421</v>
      </c>
      <c r="AT289" s="227" t="s">
        <v>123</v>
      </c>
      <c r="AU289" s="227" t="s">
        <v>83</v>
      </c>
      <c r="AY289" s="17" t="s">
        <v>121</v>
      </c>
      <c r="BE289" s="228">
        <f>IF(N289="základní",J289,0)</f>
        <v>0</v>
      </c>
      <c r="BF289" s="228">
        <f>IF(N289="snížená",J289,0)</f>
        <v>0</v>
      </c>
      <c r="BG289" s="228">
        <f>IF(N289="zákl. přenesená",J289,0)</f>
        <v>0</v>
      </c>
      <c r="BH289" s="228">
        <f>IF(N289="sníž. přenesená",J289,0)</f>
        <v>0</v>
      </c>
      <c r="BI289" s="228">
        <f>IF(N289="nulová",J289,0)</f>
        <v>0</v>
      </c>
      <c r="BJ289" s="17" t="s">
        <v>81</v>
      </c>
      <c r="BK289" s="228">
        <f>ROUND(I289*H289,2)</f>
        <v>0</v>
      </c>
      <c r="BL289" s="17" t="s">
        <v>421</v>
      </c>
      <c r="BM289" s="227" t="s">
        <v>434</v>
      </c>
    </row>
    <row r="290" s="2" customFormat="1">
      <c r="A290" s="38"/>
      <c r="B290" s="39"/>
      <c r="C290" s="40"/>
      <c r="D290" s="229" t="s">
        <v>129</v>
      </c>
      <c r="E290" s="40"/>
      <c r="F290" s="230" t="s">
        <v>433</v>
      </c>
      <c r="G290" s="40"/>
      <c r="H290" s="40"/>
      <c r="I290" s="231"/>
      <c r="J290" s="40"/>
      <c r="K290" s="40"/>
      <c r="L290" s="44"/>
      <c r="M290" s="232"/>
      <c r="N290" s="233"/>
      <c r="O290" s="91"/>
      <c r="P290" s="91"/>
      <c r="Q290" s="91"/>
      <c r="R290" s="91"/>
      <c r="S290" s="91"/>
      <c r="T290" s="92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129</v>
      </c>
      <c r="AU290" s="17" t="s">
        <v>83</v>
      </c>
    </row>
    <row r="291" s="2" customFormat="1" ht="16.5" customHeight="1">
      <c r="A291" s="38"/>
      <c r="B291" s="39"/>
      <c r="C291" s="215" t="s">
        <v>435</v>
      </c>
      <c r="D291" s="215" t="s">
        <v>123</v>
      </c>
      <c r="E291" s="216" t="s">
        <v>436</v>
      </c>
      <c r="F291" s="217" t="s">
        <v>437</v>
      </c>
      <c r="G291" s="218" t="s">
        <v>420</v>
      </c>
      <c r="H291" s="219">
        <v>1</v>
      </c>
      <c r="I291" s="220"/>
      <c r="J291" s="221">
        <f>ROUND(I291*H291,2)</f>
        <v>0</v>
      </c>
      <c r="K291" s="222"/>
      <c r="L291" s="44"/>
      <c r="M291" s="223" t="s">
        <v>1</v>
      </c>
      <c r="N291" s="224" t="s">
        <v>38</v>
      </c>
      <c r="O291" s="91"/>
      <c r="P291" s="225">
        <f>O291*H291</f>
        <v>0</v>
      </c>
      <c r="Q291" s="225">
        <v>0</v>
      </c>
      <c r="R291" s="225">
        <f>Q291*H291</f>
        <v>0</v>
      </c>
      <c r="S291" s="225">
        <v>0</v>
      </c>
      <c r="T291" s="226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27" t="s">
        <v>421</v>
      </c>
      <c r="AT291" s="227" t="s">
        <v>123</v>
      </c>
      <c r="AU291" s="227" t="s">
        <v>83</v>
      </c>
      <c r="AY291" s="17" t="s">
        <v>121</v>
      </c>
      <c r="BE291" s="228">
        <f>IF(N291="základní",J291,0)</f>
        <v>0</v>
      </c>
      <c r="BF291" s="228">
        <f>IF(N291="snížená",J291,0)</f>
        <v>0</v>
      </c>
      <c r="BG291" s="228">
        <f>IF(N291="zákl. přenesená",J291,0)</f>
        <v>0</v>
      </c>
      <c r="BH291" s="228">
        <f>IF(N291="sníž. přenesená",J291,0)</f>
        <v>0</v>
      </c>
      <c r="BI291" s="228">
        <f>IF(N291="nulová",J291,0)</f>
        <v>0</v>
      </c>
      <c r="BJ291" s="17" t="s">
        <v>81</v>
      </c>
      <c r="BK291" s="228">
        <f>ROUND(I291*H291,2)</f>
        <v>0</v>
      </c>
      <c r="BL291" s="17" t="s">
        <v>421</v>
      </c>
      <c r="BM291" s="227" t="s">
        <v>438</v>
      </c>
    </row>
    <row r="292" s="2" customFormat="1">
      <c r="A292" s="38"/>
      <c r="B292" s="39"/>
      <c r="C292" s="40"/>
      <c r="D292" s="229" t="s">
        <v>129</v>
      </c>
      <c r="E292" s="40"/>
      <c r="F292" s="230" t="s">
        <v>437</v>
      </c>
      <c r="G292" s="40"/>
      <c r="H292" s="40"/>
      <c r="I292" s="231"/>
      <c r="J292" s="40"/>
      <c r="K292" s="40"/>
      <c r="L292" s="44"/>
      <c r="M292" s="232"/>
      <c r="N292" s="233"/>
      <c r="O292" s="91"/>
      <c r="P292" s="91"/>
      <c r="Q292" s="91"/>
      <c r="R292" s="91"/>
      <c r="S292" s="91"/>
      <c r="T292" s="92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129</v>
      </c>
      <c r="AU292" s="17" t="s">
        <v>83</v>
      </c>
    </row>
    <row r="293" s="2" customFormat="1" ht="16.5" customHeight="1">
      <c r="A293" s="38"/>
      <c r="B293" s="39"/>
      <c r="C293" s="215" t="s">
        <v>439</v>
      </c>
      <c r="D293" s="215" t="s">
        <v>123</v>
      </c>
      <c r="E293" s="216" t="s">
        <v>440</v>
      </c>
      <c r="F293" s="217" t="s">
        <v>441</v>
      </c>
      <c r="G293" s="218" t="s">
        <v>420</v>
      </c>
      <c r="H293" s="219">
        <v>1</v>
      </c>
      <c r="I293" s="220"/>
      <c r="J293" s="221">
        <f>ROUND(I293*H293,2)</f>
        <v>0</v>
      </c>
      <c r="K293" s="222"/>
      <c r="L293" s="44"/>
      <c r="M293" s="223" t="s">
        <v>1</v>
      </c>
      <c r="N293" s="224" t="s">
        <v>38</v>
      </c>
      <c r="O293" s="91"/>
      <c r="P293" s="225">
        <f>O293*H293</f>
        <v>0</v>
      </c>
      <c r="Q293" s="225">
        <v>0</v>
      </c>
      <c r="R293" s="225">
        <f>Q293*H293</f>
        <v>0</v>
      </c>
      <c r="S293" s="225">
        <v>0</v>
      </c>
      <c r="T293" s="226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27" t="s">
        <v>421</v>
      </c>
      <c r="AT293" s="227" t="s">
        <v>123</v>
      </c>
      <c r="AU293" s="227" t="s">
        <v>83</v>
      </c>
      <c r="AY293" s="17" t="s">
        <v>121</v>
      </c>
      <c r="BE293" s="228">
        <f>IF(N293="základní",J293,0)</f>
        <v>0</v>
      </c>
      <c r="BF293" s="228">
        <f>IF(N293="snížená",J293,0)</f>
        <v>0</v>
      </c>
      <c r="BG293" s="228">
        <f>IF(N293="zákl. přenesená",J293,0)</f>
        <v>0</v>
      </c>
      <c r="BH293" s="228">
        <f>IF(N293="sníž. přenesená",J293,0)</f>
        <v>0</v>
      </c>
      <c r="BI293" s="228">
        <f>IF(N293="nulová",J293,0)</f>
        <v>0</v>
      </c>
      <c r="BJ293" s="17" t="s">
        <v>81</v>
      </c>
      <c r="BK293" s="228">
        <f>ROUND(I293*H293,2)</f>
        <v>0</v>
      </c>
      <c r="BL293" s="17" t="s">
        <v>421</v>
      </c>
      <c r="BM293" s="227" t="s">
        <v>442</v>
      </c>
    </row>
    <row r="294" s="2" customFormat="1">
      <c r="A294" s="38"/>
      <c r="B294" s="39"/>
      <c r="C294" s="40"/>
      <c r="D294" s="229" t="s">
        <v>129</v>
      </c>
      <c r="E294" s="40"/>
      <c r="F294" s="230" t="s">
        <v>443</v>
      </c>
      <c r="G294" s="40"/>
      <c r="H294" s="40"/>
      <c r="I294" s="231"/>
      <c r="J294" s="40"/>
      <c r="K294" s="40"/>
      <c r="L294" s="44"/>
      <c r="M294" s="232"/>
      <c r="N294" s="233"/>
      <c r="O294" s="91"/>
      <c r="P294" s="91"/>
      <c r="Q294" s="91"/>
      <c r="R294" s="91"/>
      <c r="S294" s="91"/>
      <c r="T294" s="92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129</v>
      </c>
      <c r="AU294" s="17" t="s">
        <v>83</v>
      </c>
    </row>
    <row r="295" s="12" customFormat="1" ht="22.8" customHeight="1">
      <c r="A295" s="12"/>
      <c r="B295" s="199"/>
      <c r="C295" s="200"/>
      <c r="D295" s="201" t="s">
        <v>72</v>
      </c>
      <c r="E295" s="213" t="s">
        <v>444</v>
      </c>
      <c r="F295" s="213" t="s">
        <v>445</v>
      </c>
      <c r="G295" s="200"/>
      <c r="H295" s="200"/>
      <c r="I295" s="203"/>
      <c r="J295" s="214">
        <f>BK295</f>
        <v>0</v>
      </c>
      <c r="K295" s="200"/>
      <c r="L295" s="205"/>
      <c r="M295" s="206"/>
      <c r="N295" s="207"/>
      <c r="O295" s="207"/>
      <c r="P295" s="208">
        <f>SUM(P296:P301)</f>
        <v>0</v>
      </c>
      <c r="Q295" s="207"/>
      <c r="R295" s="208">
        <f>SUM(R296:R301)</f>
        <v>0</v>
      </c>
      <c r="S295" s="207"/>
      <c r="T295" s="209">
        <f>SUM(T296:T301)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10" t="s">
        <v>146</v>
      </c>
      <c r="AT295" s="211" t="s">
        <v>72</v>
      </c>
      <c r="AU295" s="211" t="s">
        <v>81</v>
      </c>
      <c r="AY295" s="210" t="s">
        <v>121</v>
      </c>
      <c r="BK295" s="212">
        <f>SUM(BK296:BK301)</f>
        <v>0</v>
      </c>
    </row>
    <row r="296" s="2" customFormat="1" ht="16.5" customHeight="1">
      <c r="A296" s="38"/>
      <c r="B296" s="39"/>
      <c r="C296" s="215" t="s">
        <v>446</v>
      </c>
      <c r="D296" s="215" t="s">
        <v>123</v>
      </c>
      <c r="E296" s="216" t="s">
        <v>447</v>
      </c>
      <c r="F296" s="217" t="s">
        <v>448</v>
      </c>
      <c r="G296" s="218" t="s">
        <v>149</v>
      </c>
      <c r="H296" s="219">
        <v>20</v>
      </c>
      <c r="I296" s="220"/>
      <c r="J296" s="221">
        <f>ROUND(I296*H296,2)</f>
        <v>0</v>
      </c>
      <c r="K296" s="222"/>
      <c r="L296" s="44"/>
      <c r="M296" s="223" t="s">
        <v>1</v>
      </c>
      <c r="N296" s="224" t="s">
        <v>38</v>
      </c>
      <c r="O296" s="91"/>
      <c r="P296" s="225">
        <f>O296*H296</f>
        <v>0</v>
      </c>
      <c r="Q296" s="225">
        <v>0</v>
      </c>
      <c r="R296" s="225">
        <f>Q296*H296</f>
        <v>0</v>
      </c>
      <c r="S296" s="225">
        <v>0</v>
      </c>
      <c r="T296" s="226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7" t="s">
        <v>421</v>
      </c>
      <c r="AT296" s="227" t="s">
        <v>123</v>
      </c>
      <c r="AU296" s="227" t="s">
        <v>83</v>
      </c>
      <c r="AY296" s="17" t="s">
        <v>121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7" t="s">
        <v>81</v>
      </c>
      <c r="BK296" s="228">
        <f>ROUND(I296*H296,2)</f>
        <v>0</v>
      </c>
      <c r="BL296" s="17" t="s">
        <v>421</v>
      </c>
      <c r="BM296" s="227" t="s">
        <v>449</v>
      </c>
    </row>
    <row r="297" s="2" customFormat="1">
      <c r="A297" s="38"/>
      <c r="B297" s="39"/>
      <c r="C297" s="40"/>
      <c r="D297" s="229" t="s">
        <v>129</v>
      </c>
      <c r="E297" s="40"/>
      <c r="F297" s="230" t="s">
        <v>450</v>
      </c>
      <c r="G297" s="40"/>
      <c r="H297" s="40"/>
      <c r="I297" s="231"/>
      <c r="J297" s="40"/>
      <c r="K297" s="40"/>
      <c r="L297" s="44"/>
      <c r="M297" s="232"/>
      <c r="N297" s="233"/>
      <c r="O297" s="91"/>
      <c r="P297" s="91"/>
      <c r="Q297" s="91"/>
      <c r="R297" s="91"/>
      <c r="S297" s="91"/>
      <c r="T297" s="92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129</v>
      </c>
      <c r="AU297" s="17" t="s">
        <v>83</v>
      </c>
    </row>
    <row r="298" s="2" customFormat="1" ht="16.5" customHeight="1">
      <c r="A298" s="38"/>
      <c r="B298" s="39"/>
      <c r="C298" s="215" t="s">
        <v>451</v>
      </c>
      <c r="D298" s="215" t="s">
        <v>123</v>
      </c>
      <c r="E298" s="216" t="s">
        <v>452</v>
      </c>
      <c r="F298" s="217" t="s">
        <v>445</v>
      </c>
      <c r="G298" s="218" t="s">
        <v>420</v>
      </c>
      <c r="H298" s="219">
        <v>1</v>
      </c>
      <c r="I298" s="220"/>
      <c r="J298" s="221">
        <f>ROUND(I298*H298,2)</f>
        <v>0</v>
      </c>
      <c r="K298" s="222"/>
      <c r="L298" s="44"/>
      <c r="M298" s="223" t="s">
        <v>1</v>
      </c>
      <c r="N298" s="224" t="s">
        <v>38</v>
      </c>
      <c r="O298" s="91"/>
      <c r="P298" s="225">
        <f>O298*H298</f>
        <v>0</v>
      </c>
      <c r="Q298" s="225">
        <v>0</v>
      </c>
      <c r="R298" s="225">
        <f>Q298*H298</f>
        <v>0</v>
      </c>
      <c r="S298" s="225">
        <v>0</v>
      </c>
      <c r="T298" s="226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27" t="s">
        <v>421</v>
      </c>
      <c r="AT298" s="227" t="s">
        <v>123</v>
      </c>
      <c r="AU298" s="227" t="s">
        <v>83</v>
      </c>
      <c r="AY298" s="17" t="s">
        <v>121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7" t="s">
        <v>81</v>
      </c>
      <c r="BK298" s="228">
        <f>ROUND(I298*H298,2)</f>
        <v>0</v>
      </c>
      <c r="BL298" s="17" t="s">
        <v>421</v>
      </c>
      <c r="BM298" s="227" t="s">
        <v>453</v>
      </c>
    </row>
    <row r="299" s="2" customFormat="1">
      <c r="A299" s="38"/>
      <c r="B299" s="39"/>
      <c r="C299" s="40"/>
      <c r="D299" s="229" t="s">
        <v>129</v>
      </c>
      <c r="E299" s="40"/>
      <c r="F299" s="230" t="s">
        <v>445</v>
      </c>
      <c r="G299" s="40"/>
      <c r="H299" s="40"/>
      <c r="I299" s="231"/>
      <c r="J299" s="40"/>
      <c r="K299" s="40"/>
      <c r="L299" s="44"/>
      <c r="M299" s="232"/>
      <c r="N299" s="233"/>
      <c r="O299" s="91"/>
      <c r="P299" s="91"/>
      <c r="Q299" s="91"/>
      <c r="R299" s="91"/>
      <c r="S299" s="91"/>
      <c r="T299" s="92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129</v>
      </c>
      <c r="AU299" s="17" t="s">
        <v>83</v>
      </c>
    </row>
    <row r="300" s="2" customFormat="1" ht="16.5" customHeight="1">
      <c r="A300" s="38"/>
      <c r="B300" s="39"/>
      <c r="C300" s="215" t="s">
        <v>454</v>
      </c>
      <c r="D300" s="215" t="s">
        <v>123</v>
      </c>
      <c r="E300" s="216" t="s">
        <v>455</v>
      </c>
      <c r="F300" s="217" t="s">
        <v>456</v>
      </c>
      <c r="G300" s="218" t="s">
        <v>420</v>
      </c>
      <c r="H300" s="219">
        <v>1</v>
      </c>
      <c r="I300" s="220"/>
      <c r="J300" s="221">
        <f>ROUND(I300*H300,2)</f>
        <v>0</v>
      </c>
      <c r="K300" s="222"/>
      <c r="L300" s="44"/>
      <c r="M300" s="223" t="s">
        <v>1</v>
      </c>
      <c r="N300" s="224" t="s">
        <v>38</v>
      </c>
      <c r="O300" s="91"/>
      <c r="P300" s="225">
        <f>O300*H300</f>
        <v>0</v>
      </c>
      <c r="Q300" s="225">
        <v>0</v>
      </c>
      <c r="R300" s="225">
        <f>Q300*H300</f>
        <v>0</v>
      </c>
      <c r="S300" s="225">
        <v>0</v>
      </c>
      <c r="T300" s="226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27" t="s">
        <v>421</v>
      </c>
      <c r="AT300" s="227" t="s">
        <v>123</v>
      </c>
      <c r="AU300" s="227" t="s">
        <v>83</v>
      </c>
      <c r="AY300" s="17" t="s">
        <v>121</v>
      </c>
      <c r="BE300" s="228">
        <f>IF(N300="základní",J300,0)</f>
        <v>0</v>
      </c>
      <c r="BF300" s="228">
        <f>IF(N300="snížená",J300,0)</f>
        <v>0</v>
      </c>
      <c r="BG300" s="228">
        <f>IF(N300="zákl. přenesená",J300,0)</f>
        <v>0</v>
      </c>
      <c r="BH300" s="228">
        <f>IF(N300="sníž. přenesená",J300,0)</f>
        <v>0</v>
      </c>
      <c r="BI300" s="228">
        <f>IF(N300="nulová",J300,0)</f>
        <v>0</v>
      </c>
      <c r="BJ300" s="17" t="s">
        <v>81</v>
      </c>
      <c r="BK300" s="228">
        <f>ROUND(I300*H300,2)</f>
        <v>0</v>
      </c>
      <c r="BL300" s="17" t="s">
        <v>421</v>
      </c>
      <c r="BM300" s="227" t="s">
        <v>457</v>
      </c>
    </row>
    <row r="301" s="2" customFormat="1">
      <c r="A301" s="38"/>
      <c r="B301" s="39"/>
      <c r="C301" s="40"/>
      <c r="D301" s="229" t="s">
        <v>129</v>
      </c>
      <c r="E301" s="40"/>
      <c r="F301" s="230" t="s">
        <v>456</v>
      </c>
      <c r="G301" s="40"/>
      <c r="H301" s="40"/>
      <c r="I301" s="231"/>
      <c r="J301" s="40"/>
      <c r="K301" s="40"/>
      <c r="L301" s="44"/>
      <c r="M301" s="232"/>
      <c r="N301" s="233"/>
      <c r="O301" s="91"/>
      <c r="P301" s="91"/>
      <c r="Q301" s="91"/>
      <c r="R301" s="91"/>
      <c r="S301" s="91"/>
      <c r="T301" s="92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129</v>
      </c>
      <c r="AU301" s="17" t="s">
        <v>83</v>
      </c>
    </row>
    <row r="302" s="12" customFormat="1" ht="22.8" customHeight="1">
      <c r="A302" s="12"/>
      <c r="B302" s="199"/>
      <c r="C302" s="200"/>
      <c r="D302" s="201" t="s">
        <v>72</v>
      </c>
      <c r="E302" s="213" t="s">
        <v>458</v>
      </c>
      <c r="F302" s="213" t="s">
        <v>459</v>
      </c>
      <c r="G302" s="200"/>
      <c r="H302" s="200"/>
      <c r="I302" s="203"/>
      <c r="J302" s="214">
        <f>BK302</f>
        <v>0</v>
      </c>
      <c r="K302" s="200"/>
      <c r="L302" s="205"/>
      <c r="M302" s="206"/>
      <c r="N302" s="207"/>
      <c r="O302" s="207"/>
      <c r="P302" s="208">
        <f>SUM(P303:P304)</f>
        <v>0</v>
      </c>
      <c r="Q302" s="207"/>
      <c r="R302" s="208">
        <f>SUM(R303:R304)</f>
        <v>0</v>
      </c>
      <c r="S302" s="207"/>
      <c r="T302" s="209">
        <f>SUM(T303:T304)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210" t="s">
        <v>146</v>
      </c>
      <c r="AT302" s="211" t="s">
        <v>72</v>
      </c>
      <c r="AU302" s="211" t="s">
        <v>81</v>
      </c>
      <c r="AY302" s="210" t="s">
        <v>121</v>
      </c>
      <c r="BK302" s="212">
        <f>SUM(BK303:BK304)</f>
        <v>0</v>
      </c>
    </row>
    <row r="303" s="2" customFormat="1" ht="16.5" customHeight="1">
      <c r="A303" s="38"/>
      <c r="B303" s="39"/>
      <c r="C303" s="215" t="s">
        <v>460</v>
      </c>
      <c r="D303" s="215" t="s">
        <v>123</v>
      </c>
      <c r="E303" s="216" t="s">
        <v>461</v>
      </c>
      <c r="F303" s="217" t="s">
        <v>462</v>
      </c>
      <c r="G303" s="218" t="s">
        <v>420</v>
      </c>
      <c r="H303" s="219">
        <v>1</v>
      </c>
      <c r="I303" s="220"/>
      <c r="J303" s="221">
        <f>ROUND(I303*H303,2)</f>
        <v>0</v>
      </c>
      <c r="K303" s="222"/>
      <c r="L303" s="44"/>
      <c r="M303" s="223" t="s">
        <v>1</v>
      </c>
      <c r="N303" s="224" t="s">
        <v>38</v>
      </c>
      <c r="O303" s="91"/>
      <c r="P303" s="225">
        <f>O303*H303</f>
        <v>0</v>
      </c>
      <c r="Q303" s="225">
        <v>0</v>
      </c>
      <c r="R303" s="225">
        <f>Q303*H303</f>
        <v>0</v>
      </c>
      <c r="S303" s="225">
        <v>0</v>
      </c>
      <c r="T303" s="226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27" t="s">
        <v>421</v>
      </c>
      <c r="AT303" s="227" t="s">
        <v>123</v>
      </c>
      <c r="AU303" s="227" t="s">
        <v>83</v>
      </c>
      <c r="AY303" s="17" t="s">
        <v>121</v>
      </c>
      <c r="BE303" s="228">
        <f>IF(N303="základní",J303,0)</f>
        <v>0</v>
      </c>
      <c r="BF303" s="228">
        <f>IF(N303="snížená",J303,0)</f>
        <v>0</v>
      </c>
      <c r="BG303" s="228">
        <f>IF(N303="zákl. přenesená",J303,0)</f>
        <v>0</v>
      </c>
      <c r="BH303" s="228">
        <f>IF(N303="sníž. přenesená",J303,0)</f>
        <v>0</v>
      </c>
      <c r="BI303" s="228">
        <f>IF(N303="nulová",J303,0)</f>
        <v>0</v>
      </c>
      <c r="BJ303" s="17" t="s">
        <v>81</v>
      </c>
      <c r="BK303" s="228">
        <f>ROUND(I303*H303,2)</f>
        <v>0</v>
      </c>
      <c r="BL303" s="17" t="s">
        <v>421</v>
      </c>
      <c r="BM303" s="227" t="s">
        <v>463</v>
      </c>
    </row>
    <row r="304" s="2" customFormat="1">
      <c r="A304" s="38"/>
      <c r="B304" s="39"/>
      <c r="C304" s="40"/>
      <c r="D304" s="229" t="s">
        <v>129</v>
      </c>
      <c r="E304" s="40"/>
      <c r="F304" s="230" t="s">
        <v>462</v>
      </c>
      <c r="G304" s="40"/>
      <c r="H304" s="40"/>
      <c r="I304" s="231"/>
      <c r="J304" s="40"/>
      <c r="K304" s="40"/>
      <c r="L304" s="44"/>
      <c r="M304" s="278"/>
      <c r="N304" s="279"/>
      <c r="O304" s="280"/>
      <c r="P304" s="280"/>
      <c r="Q304" s="280"/>
      <c r="R304" s="280"/>
      <c r="S304" s="280"/>
      <c r="T304" s="281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129</v>
      </c>
      <c r="AU304" s="17" t="s">
        <v>83</v>
      </c>
    </row>
    <row r="305" s="2" customFormat="1" ht="6.96" customHeight="1">
      <c r="A305" s="38"/>
      <c r="B305" s="66"/>
      <c r="C305" s="67"/>
      <c r="D305" s="67"/>
      <c r="E305" s="67"/>
      <c r="F305" s="67"/>
      <c r="G305" s="67"/>
      <c r="H305" s="67"/>
      <c r="I305" s="67"/>
      <c r="J305" s="67"/>
      <c r="K305" s="67"/>
      <c r="L305" s="44"/>
      <c r="M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</row>
  </sheetData>
  <sheetProtection sheet="1" autoFilter="0" formatColumns="0" formatRows="0" objects="1" scenarios="1" spinCount="100000" saltValue="5CX6CziNsNT2z/dioLvW3d1psbAr15kdKOitChFp5Y3UvFCJyt0xrhZvt7dRqV+HIhzQmKEnwHmua5slDLwMyQ==" hashValue="18niFokhh1XhyS6+kOL70VQVoLwb5gmty3hOikicCACihIIgd4nYAcQ3fblFdnfdCV6sWzBynNrL6GA8rF5TSQ==" algorithmName="SHA-512" password="CC35"/>
  <autoFilter ref="C129:K304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PC33-MICHAL\PC33</dc:creator>
  <cp:lastModifiedBy>PC33-MICHAL\PC33</cp:lastModifiedBy>
  <dcterms:created xsi:type="dcterms:W3CDTF">2021-03-30T12:51:52Z</dcterms:created>
  <dcterms:modified xsi:type="dcterms:W3CDTF">2021-03-30T12:51:55Z</dcterms:modified>
</cp:coreProperties>
</file>