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101.1" sheetId="2" r:id="rId2"/>
    <sheet name="SO 101.2" sheetId="3" r:id="rId3"/>
    <sheet name="SO 101.3" sheetId="4" r:id="rId4"/>
    <sheet name="SO 102.1" sheetId="5" r:id="rId5"/>
    <sheet name="SO 102.2" sheetId="6" r:id="rId6"/>
    <sheet name="SO 102.3" sheetId="7" r:id="rId7"/>
    <sheet name="SO 301" sheetId="8" r:id="rId8"/>
    <sheet name="SO 302" sheetId="9" r:id="rId9"/>
    <sheet name="SO 303" sheetId="10" r:id="rId10"/>
    <sheet name="SO 303-303 VR.1" sheetId="11" r:id="rId11"/>
    <sheet name="SO 303-303 VR.2" sheetId="12" r:id="rId12"/>
    <sheet name="SO 303-303 VR.3" sheetId="13" r:id="rId13"/>
    <sheet name="SO 303-303 VR.4" sheetId="14" r:id="rId14"/>
    <sheet name="SO 303-303 VR.5" sheetId="15" r:id="rId15"/>
    <sheet name="SO 401.1" sheetId="16" r:id="rId16"/>
    <sheet name="SO 401.2" sheetId="17" r:id="rId17"/>
    <sheet name="SO 402.1 VRN.1" sheetId="18" r:id="rId18"/>
    <sheet name="SO 402.1 VRN.2" sheetId="19" r:id="rId19"/>
    <sheet name="SO 402.1 VRN.3" sheetId="20" r:id="rId20"/>
    <sheet name="SO 402.1 VRN.4" sheetId="21" r:id="rId21"/>
    <sheet name="SO 402.1 VRN.5" sheetId="22" r:id="rId22"/>
    <sheet name="SO 402.2" sheetId="23" r:id="rId23"/>
    <sheet name="SO 402.3" sheetId="24" r:id="rId24"/>
    <sheet name="SO 402.4" sheetId="25" r:id="rId25"/>
  </sheets>
  <definedNames/>
  <calcPr fullCalcOnLoad="1"/>
</workbook>
</file>

<file path=xl/sharedStrings.xml><?xml version="1.0" encoding="utf-8"?>
<sst xmlns="http://schemas.openxmlformats.org/spreadsheetml/2006/main" count="7345" uniqueCount="1273">
  <si>
    <t>Rekapitulace ceny</t>
  </si>
  <si>
    <t>Stavba: 2019-031 - Zvýšení bezpečnosti dopravy v Liberci - křižovatka Letná x Stračí</t>
  </si>
  <si>
    <t xml:space="preserve">Varianta: ZŘ - </t>
  </si>
  <si>
    <t>Celková cena bez DPH:</t>
  </si>
  <si>
    <t>Celková cena s DPH:</t>
  </si>
  <si>
    <t>Objekt</t>
  </si>
  <si>
    <t>Popis</t>
  </si>
  <si>
    <t>Cena bez DPH</t>
  </si>
  <si>
    <t>DPH</t>
  </si>
  <si>
    <t>Cena s DPH</t>
  </si>
  <si>
    <t>ASPE10</t>
  </si>
  <si>
    <t>S</t>
  </si>
  <si>
    <t>Soupis prací objektu</t>
  </si>
  <si>
    <t xml:space="preserve">Stavba: </t>
  </si>
  <si>
    <t>2019-031</t>
  </si>
  <si>
    <t>Zvýšení bezpečnosti dopravy v Liberci - křižovatka Letná x Stračí</t>
  </si>
  <si>
    <t>O</t>
  </si>
  <si>
    <t>Rozpočet:</t>
  </si>
  <si>
    <t>21.00</t>
  </si>
  <si>
    <t>1</t>
  </si>
  <si>
    <t>3</t>
  </si>
  <si>
    <t>2</t>
  </si>
  <si>
    <t>SO 101.1</t>
  </si>
  <si>
    <t>Úprava křižovatky a komunikace - ZPŮSOBILÉ VÝDAJE HLAVNÍ</t>
  </si>
  <si>
    <t>Typ</t>
  </si>
  <si>
    <t>0</t>
  </si>
  <si>
    <t>Poř. číslo</t>
  </si>
  <si>
    <t>Kód položky</t>
  </si>
  <si>
    <t>Varianta</t>
  </si>
  <si>
    <t>Název položky</t>
  </si>
  <si>
    <t>4</t>
  </si>
  <si>
    <t>MJ</t>
  </si>
  <si>
    <t>5</t>
  </si>
  <si>
    <t>Množství</t>
  </si>
  <si>
    <t>6</t>
  </si>
  <si>
    <t>Jednotková cena</t>
  </si>
  <si>
    <t>Jednotková</t>
  </si>
  <si>
    <t>9</t>
  </si>
  <si>
    <t>Celkem</t>
  </si>
  <si>
    <t>10</t>
  </si>
  <si>
    <t>Cenová soustava</t>
  </si>
  <si>
    <t>11</t>
  </si>
  <si>
    <t>SD</t>
  </si>
  <si>
    <t>Všeobecné konstrukce a práce</t>
  </si>
  <si>
    <t>P</t>
  </si>
  <si>
    <t>014101</t>
  </si>
  <si>
    <t>POPLATKY ZA SKLÁDKU</t>
  </si>
  <si>
    <t>M3</t>
  </si>
  <si>
    <t>2019_OTSKP</t>
  </si>
  <si>
    <t>PP</t>
  </si>
  <si>
    <t>Katalogu odpadů ( (vyhláška MŽP č. 93/2016 Sb.) - Skupina 17 00 00 – Stavební a demoliční odpady  
kód druhu odpadu 17 01 01 – beton</t>
  </si>
  <si>
    <t>VV</t>
  </si>
  <si>
    <t>2.3+9=11.3 [A]</t>
  </si>
  <si>
    <t>TS</t>
  </si>
  <si>
    <t>zahrnuje veškeré poplatky provozovateli skládky související s uložením odpadu na skládce.</t>
  </si>
  <si>
    <t>Katalogu odpadů  (vyhláška MŽP č. 93/2016 Sb.) - Skupina 17 00 00 – Stavební a demoliční odpady  
kód druhu odpadu 17 09 04 – směsný stavební a demoliční odpad</t>
  </si>
  <si>
    <t>197.3+4.1=201.4 [A]</t>
  </si>
  <si>
    <t>Katalogu odpadů  (vyhláška MŽP č. 93/2016 Sb.)  - Skupina 17 00 00 – Stavební a demoliční odpady  
kód druhu odpadu 17 05 04 – zemina a kamení</t>
  </si>
  <si>
    <t>2.2+8.2+93.8=104.2 [A]</t>
  </si>
  <si>
    <t>Katalogu odpadů  (vyhláška MŽP č. 93/2016 Sb.)  - Skupina 17 00 00 – Stavební a demoliční odpady  
kód druhu odpadu 17 03 02 – asfaltové směsi</t>
  </si>
  <si>
    <t>0.7+59.5+13.6=73.8 [A]</t>
  </si>
  <si>
    <t>Zemní práce</t>
  </si>
  <si>
    <t>113138</t>
  </si>
  <si>
    <t/>
  </si>
  <si>
    <t>ODSTRANĚNÍ KRYTU ZPEVNĚNÝCH PLOCH S ASFALT POJIVEM, ODVOZ DO 20KM</t>
  </si>
  <si>
    <t>odstranění krytu lokálních částí  chodníků  s asfaltovým pojivem  v tl.50 mm z důvodu rozšíření BUS zálivů, posunu chodníků a nástupišť zastávek do nové pozice  a obnovy a doplnění vedení IS  v hranicích úprav SO 101  
 položka včetně odvozu na skládku - vzdálenost do 20 km- skládkovné v samostatné položce 014101.4</t>
  </si>
  <si>
    <t>0.05*13=0.7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</si>
  <si>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</si>
  <si>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113188</t>
  </si>
  <si>
    <t>ODSTRANĚNÍ KRYTU ZPEVNĚNÝCH PLOCH Z DLAŽDIC, ODVOZ DO 20KM</t>
  </si>
  <si>
    <t>odstranění krytu chodníků  z betonové dlažby  v tl.60 mm z důvodu rozšíření BUS zálivů , posunu chodníků a nástupišť zastávek  a obnovy a doplnění vedení IS v hranicích úprav SO 101  
položka včetně odvozu na skládku - vzdálenost do 20 km- skládkovné v samostatné položce 014101.1</t>
  </si>
  <si>
    <t>0.06*(24+15)=2.3 [A]</t>
  </si>
  <si>
    <t>7</t>
  </si>
  <si>
    <t>113328</t>
  </si>
  <si>
    <t>ODSTRAN PODKL ZPEVNĚNÝCH PLOCH Z KAMENIVA NESTMEL, ODVOZ DO 20KM</t>
  </si>
  <si>
    <t>lokální odstranění  podkladních vrstev kce stáv. komunikací pro pěší v tl.180-200 mm dle situace z důvodu úpravy rozšíření autobusového zálivu ,posunu chodníků do nové pozice  a obnovy a doplnění vedení IS  v hranicích úprav SO 101   
položka včetně odvozu na skládku - vzdálenost do 20 km- skládkovné v samostatné položce 014101.2</t>
  </si>
  <si>
    <t>0.2*13+0.18*(24+15)=9.6 [A]</t>
  </si>
  <si>
    <t>8</t>
  </si>
  <si>
    <t>11352</t>
  </si>
  <si>
    <t>ODSTRANĚNÍ CHODNÍKOVÝCH OBRUBNÍKŮ BETONOVÝCH</t>
  </si>
  <si>
    <t>M</t>
  </si>
  <si>
    <t>odstranění bet. silničních obrubníků  v hranicích úprav SO 101  
položka včetně odvozu na skládku - vzdálenost do 20 km- skládkovné v samostatné položce 014101.1</t>
  </si>
  <si>
    <t>21+17+44+2+85+193=362.0 [A]</t>
  </si>
  <si>
    <t>11353</t>
  </si>
  <si>
    <t>ODSTRANĚNÍ CHODNÍKOVÝCH KAMENNÝCH OBRUBNÍKŮ</t>
  </si>
  <si>
    <t>odstranění kamenných. chodníkových obrubníků  v hranicích úprav SO 101  
položka včetně odvozu na místo určené investorem stavby ( deponie investora)  - vzdálenost do 5 km</t>
  </si>
  <si>
    <t>91+7+156=254.0 [A]</t>
  </si>
  <si>
    <t>12110</t>
  </si>
  <si>
    <t>SEJMUTÍ ORNICE NEBO LESNÍ PŮDY</t>
  </si>
  <si>
    <t>sejmutí ornice v tl. 100 mm  na nezpevněných zatravněných plochách v hranicích úprav SO 101  
položka obsahuje sejmutí ornice,naložení a odvozu materálu na skládku -vzdálenost do 20 km  
skládkovné v položce č.014101.3</t>
  </si>
  <si>
    <t>0.1*22=2.2 [A]</t>
  </si>
  <si>
    <t>položka zahrnuje sejmutí ornice bez ohledu na tloušťku vrstvy a její vodorovnou dopravu  
nezahrnuje uložení na trvalou skládku</t>
  </si>
  <si>
    <t>Potrubí</t>
  </si>
  <si>
    <t>89712</t>
  </si>
  <si>
    <t>VPUSŤ KANALIZAČNÍ ULIČNÍ KOMPLETNÍ Z BETONOVÝCH DÍLCŮ</t>
  </si>
  <si>
    <t>KUS</t>
  </si>
  <si>
    <t>uliční vpusti UV - vnější rozměr - s odtokem DN 150 včetně krycí mříže rozměru 500 x 500 mm  
pol. včetně nákupu,dovozu a montáže</t>
  </si>
  <si>
    <t>15=15.0 [A]</t>
  </si>
  <si>
    <t>položka zahrnuje:  
- dodávku a osazení předepsaných dílů včetně mříže  
- výplň, těsnění  a tmelení spar a spojů,  
- opatření  povrchů  betonu  izolací  proti zemní vlhkosti v částech, kde přijdou do styku se zeminou nebo kamenivem,  
- nezahrnuje předepsané podkladní konstrukce</t>
  </si>
  <si>
    <t>12</t>
  </si>
  <si>
    <t>89921</t>
  </si>
  <si>
    <t>VÝŠKOVÁ ÚPRAVA POKLOPŮ</t>
  </si>
  <si>
    <t>výšková úprava poklopů šoupat , šachet IS  a úprava zakrytí kolektorů v hranicích úprav SO 101</t>
  </si>
  <si>
    <t>4=4.0 [A]</t>
  </si>
  <si>
    <t>- položka výškové úpravy zahrnuje všechny nutné práce a materiály pro zvýšení nebo snížení zařízení (včetně nutné úpravy stávajícího povrchu vozovky nebo chodníku).</t>
  </si>
  <si>
    <t>Ostatní konstrukce a práce</t>
  </si>
  <si>
    <t>13</t>
  </si>
  <si>
    <t>91228</t>
  </si>
  <si>
    <t>SMĚROVÉ SLOUPKY Z PLAST HMOT VČETNĚ ODRAZNÉHO PÁSKU</t>
  </si>
  <si>
    <t>označení napojení účelové komunikace  a vjezdu na  stávající  komunikaci- směrové sloupky Z 11g - kulatý - oboustranné osazení - barva červená  
-položka včetně nákupu,dovozu a montáže zařízení</t>
  </si>
  <si>
    <t>2*2=4.0 [A]</t>
  </si>
  <si>
    <t>položka zahrnuje:  
- dodání a osazení sloupku včetně nutných zemních prací  
- vnitrostaveništní a mimostaveništní doprava  
- odrazky plastové nebo z retroreflexní fólie</t>
  </si>
  <si>
    <t>14</t>
  </si>
  <si>
    <t>914121</t>
  </si>
  <si>
    <t>DOPRAVNÍ ZNAČKY ZÁKLADNÍ VELIKOSTI OCELOVÉ FÓLIE TŘ 1 - DODÁVKA A MONTÁŽ</t>
  </si>
  <si>
    <t>osazení nového  trvalého SDZ -  specifikace - grafická příloha PD SO 101 -  Situace dopravní značení  
položka včetně nákupu, dovozu a montáže SDZ</t>
  </si>
  <si>
    <t>18=18.0 [A]</t>
  </si>
  <si>
    <t>položka zahrnuje:  
- dodávku a montáž značek v požadovaném provedení  
- u dočasných (provizorních) značek a zařízení údržbu po celou dobu trvání funkce, náhradu zničených nebo ztracených kusů, nutnou opravu poškozených částí</t>
  </si>
  <si>
    <t>15</t>
  </si>
  <si>
    <t>914123</t>
  </si>
  <si>
    <t>DOPRAVNÍ ZNAČKY ZÁKLADNÍ VELIKOSTI OCELOVÉ FÓLIE TŘ 1 - DEMONTÁŽ</t>
  </si>
  <si>
    <t>demontáž stávajícího trvalého SDZ - specifikace - grafická příloha PD SO 101 -  Situace dopravní značení  
položka včetně odvozu a uložení do skladu správce komunikace</t>
  </si>
  <si>
    <t>28=28.0 [A]</t>
  </si>
  <si>
    <t>Položka zahrnuje odstranění, demontáž a odklizení materiálu s odvozem na předepsané místo</t>
  </si>
  <si>
    <t>16</t>
  </si>
  <si>
    <t>914921</t>
  </si>
  <si>
    <t>SLOUPKY A STOJKY DOPRAVNÍCH ZNAČEK Z OCEL TRUBEK DO PATKY - DODÁVKA A MONTÁŽ</t>
  </si>
  <si>
    <t>nové samostatné sloupky pro trvalé SDZ   
položka včetně nákupu, dovozu a montáže sloupku</t>
  </si>
  <si>
    <t>8=8.0 [A]</t>
  </si>
  <si>
    <t>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</si>
  <si>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17</t>
  </si>
  <si>
    <t>914923</t>
  </si>
  <si>
    <t>SLOUPKY A STOJKY DZ Z OCEL TRUBEK DO PATKY DEMONTÁŽ</t>
  </si>
  <si>
    <t>demontáž sloupků pro trvalé SDZ  
položka včetně odvozu materiálu na místo určené ínvestorem stavby</t>
  </si>
  <si>
    <t>0=0.0 [A]</t>
  </si>
  <si>
    <t>18</t>
  </si>
  <si>
    <t>915111</t>
  </si>
  <si>
    <t>VODOROVNÉ DOPRAVNÍ ZNAČENÍ BARVOU HLADKÉ - DODÁVKA A POKLÁDKA</t>
  </si>
  <si>
    <t>M2</t>
  </si>
  <si>
    <t>provedení nového VDZ čar  šířky 0,125 m, ploch a  symbolů  v bílé barvě  
položka včetně nákupu,dovozu materiálu a prací souvisejících s pokládkou VDZ</t>
  </si>
  <si>
    <t>liniové-š.0.125m: 0.125*(51+6+20+74+36+16+14+5+35+92+75+63)+0.125*0.66*(25+15+20+34+30+42+52)+0.125*0.5*(0)=78.9 [A] 
liniové-š.0.25 m: 0.25*(19+13+8+17+19.5)+0.25*0.5*(20+23+19+23+23+25+17)=37.9 [B] 
plošné+symboly: 0.5*(3+3+3.5+3+3.5+3.5+3+3+3+3)+0.5*(66+49+38+41)+2*28+0.65*6=172.7 [C] 
Celkem: A+B+C=289.5 [D]</t>
  </si>
  <si>
    <t>položka zahrnuje:  
- dodání a pokládku nátěrového materiálu (měří se pouze natíraná plocha)  
- předznačení a reflexní úpravu</t>
  </si>
  <si>
    <t>19</t>
  </si>
  <si>
    <t>915112</t>
  </si>
  <si>
    <t>VODOROVNÉ DOPRAVNÍ ZNAČENÍ BARVOU HLADKÉ - ODSTRANĚNÍ</t>
  </si>
  <si>
    <t>odstranění stávajícího přechodu pro chodce v ul. Polní  
položka včetně dovozu zařízení pro uvedenou  činnost</t>
  </si>
  <si>
    <t>0.5*38=19.0 [A]</t>
  </si>
  <si>
    <t>zahrnuje odstranění značení bez ohledu na způsob provedení (zatření, zbroušení) a odklizení vzniklé suti</t>
  </si>
  <si>
    <t>20</t>
  </si>
  <si>
    <t>915221</t>
  </si>
  <si>
    <t>VODOR DOPRAV ZNAČ PLASTEM STRUKTURÁLNÍ NEHLUČNÉ - DOD A POKLÁDKA</t>
  </si>
  <si>
    <t>provedení hmatného vodicího pásu v místě přechodů pro chodce   
položka včetně nákupu,dovozu materiálu a prací souvisejících s pokládkou VDZ</t>
  </si>
  <si>
    <t>0.125*2*(11.5+13+9.25+10.25)=11.0 [A]</t>
  </si>
  <si>
    <t>21</t>
  </si>
  <si>
    <t>917224</t>
  </si>
  <si>
    <t>SILNIČNÍ A CHODNÍKOVÉ OBRUBY Z BETONOVÝCH OBRUBNÍKŮ ŠÍŘ 150MM</t>
  </si>
  <si>
    <t>silniční betonový obrubník 150/250/1000 mm do bet. lože C20/25-XF3 tl. 150 mm-včetně 5% rezerva na prořez obrub  
pol. vč. nákupu,dovozu a osazení obrub</t>
  </si>
  <si>
    <t>(113+221+2.5+84+194+4)*1.05=649.4 [A]</t>
  </si>
  <si>
    <t>Položka zahrnuje:  
dodání a pokládku betonových obrubníků o rozměrech předepsaných zadávací dokumentací  
betonové lože i boční betonovou opěrku.</t>
  </si>
  <si>
    <t>22</t>
  </si>
  <si>
    <t>96687</t>
  </si>
  <si>
    <t>VYBOURÁNÍ ULIČNÍCH VPUSTÍ KOMPLETNÍCH</t>
  </si>
  <si>
    <t>odstranění uličních vpustí v hranicích úprav  
položka včetně odvozu na skládku - vzdálenost do 20 km- skládkovné v samostatné položce 014101.1</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</si>
  <si>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</si>
  <si>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101.2</t>
  </si>
  <si>
    <t>Úprava křižovatky a komunikace - ZPŮSOBILÉ VÝDAJE VEDLEJŠÍ</t>
  </si>
  <si>
    <t>02620</t>
  </si>
  <si>
    <t>ZKOUŠENÍ KONSTRUKCÍ A PRACÍ NEZÁVISLOU ZKUŠEBNOU</t>
  </si>
  <si>
    <t>KPL</t>
  </si>
  <si>
    <t>položka obsahuje zkoušení konstrukcí - zkoušky na zemní pláni vozovky komunikace a zpevněných ploch a po provedení podkladních vrstev těchto zpevněných konstrukcí v místě obnovy konstrukcí - minimálně 3  místa (2x  v uvedeném úseku v ulici Letná, 1x v uvedeném úseku ulice Selská)</t>
  </si>
  <si>
    <t>1=1.0 [A]</t>
  </si>
  <si>
    <t>zahrnuje veškeré náklady spojené s objednatelem požadovanými zkouškami</t>
  </si>
  <si>
    <t>02720</t>
  </si>
  <si>
    <t>POMOC PRÁCE ZŘÍZ NEBO ZAJIŠŤ REGULACI A OCHRANU DOPRAVY</t>
  </si>
  <si>
    <t>dopravně inženýrská opatření -osazení provizorního DZ a přenosné soustavy SSZ - v průběhu stavby dle ZOV a vyjádření příslušného DI PČR- viz dokumentace a dokladová část,zahrnuje pronájem,osazení,přesuny a odvoz provizorního DZ</t>
  </si>
  <si>
    <t>zahrnuje veškeré náklady spojené s objednatelem požadovanými zařízeními</t>
  </si>
  <si>
    <t>02911</t>
  </si>
  <si>
    <t>OSTATNÍ POŽADAVKY - GEODETICKÉ ZAMĚŘENÍ</t>
  </si>
  <si>
    <t>geometrické zaměření skutečného provedení stavby</t>
  </si>
  <si>
    <t>zahrnuje veškeré náklady spojené s objednatelem požadovanými pracemi</t>
  </si>
  <si>
    <t>geodetická činnost v průběhu provádění stavebních prací(geodet zhotovitele stavby) včetně vytyčení stavby a zjištění skutečného průběhu IS,součástí je vybudování potřebné vytyčovací sítě</t>
  </si>
  <si>
    <t>02940</t>
  </si>
  <si>
    <t>OSTATNÍ POŽADAVKY - VYPRACOVÁNÍ DOKUMENTACE</t>
  </si>
  <si>
    <t>vypracování realizačních detailů stavebního objektu dle požadavků vybraného zhotovitele stavby a dokumentace skutečného provedení stavby ( DSPS ) včetně digitální podoby ve formátech dwg a pdf</t>
  </si>
  <si>
    <t>02960</t>
  </si>
  <si>
    <t>OSTATNÍ POŽADAVKY - ODBORNÝ DOZOR</t>
  </si>
  <si>
    <t>KČ</t>
  </si>
  <si>
    <t>autorský dozor projektanta</t>
  </si>
  <si>
    <t>zahrnuje veškeré náklady spojené s objednatelem požadovaným dozorem</t>
  </si>
  <si>
    <t>02991</t>
  </si>
  <si>
    <t>OSTATNÍ POŽADAVKY - INFORMAČNÍ TABULE</t>
  </si>
  <si>
    <t>dle požadavku dotačního titulu - informační tabule na kamenném sloupku , osazení do betonového základu  C20/25-XF3 v tl.150 mm  
položka včetně nákupu, dodání a montáže materiálu, příslušných zemních prací a souvisejících prací s montáží</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</si>
  <si>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</si>
  <si>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položka obsahuje výrobu a osazení informativní tabule stavby obsahující údaje investora,projektanta,dodavatele,termín provádění,výši nákladů a zodpovědné osoby,po dokončení stavby bude tabule odstraněna</t>
  </si>
  <si>
    <t>113174</t>
  </si>
  <si>
    <t>ODSTRAN KRYTU ZPEVNĚNÝCH PLOCH Z DLAŽEB KOSTEK, ODVOZ DO 5KM</t>
  </si>
  <si>
    <t>odstranění krytu BUS zálivů  z kamenné dlažby  v tl.120  mm z důvodu rozšíření BUS zálivů, posunu chodníků a nástupišť zastávek  a obnovy a doplnění vedení IS v hranicích úprav SO 101  
položka včetně odvozu na místo určené investorem stavby ( deponie investora)  - vzdálenost do 5 km</t>
  </si>
  <si>
    <t>0.12*(107+88)=23.4 [A]</t>
  </si>
  <si>
    <t>lokální odstranění podkladních vrstev kce BUS zálivů v tl.380-400 mm dle situace z důvodu úpravy rozšíření autobusového zálivu ,posunu chodníků do nové pozice  a obnovy a doplnění vedení IS  v hranicích úprav SO 101   
položka včetně odvozu na skládku - vzdálenost do 20 km- skládkovné v samostatné položce 014101.2</t>
  </si>
  <si>
    <t>0.4*(107+88)=78.0 [A]</t>
  </si>
  <si>
    <t>123738</t>
  </si>
  <si>
    <t>ODKOP PRO SPOD STAVBU SILNIC A ŽELEZNIC TŘ. I, ODVOZ DO 20KM</t>
  </si>
  <si>
    <t>odkop zeminy v místech obnovy stávajících autobusových zálivů s rozšířením v tl.100-500 mm v hranicích úprav SO 101  
položka včetně odvozu na skládku - vzdálenost do 20 km- skládkovné v samostatné položce 014101.3</t>
  </si>
  <si>
    <t>0.1*107+0.5*26+0.1*88+0.5*47=56.0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</si>
  <si>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</si>
  <si>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18110</t>
  </si>
  <si>
    <t>ÚPRAVA PLÁNĚ SE ZHUTNĚNÍM V HORNINĚ TŘ. I</t>
  </si>
  <si>
    <t>úprava pláně v místě provedení obnovy a doplnění konstrukce autobusového zálivu  v hranicích úprav  bude provedena úprava pláně na požadovanou únosnost</t>
  </si>
  <si>
    <t>131+132=263.0 [A]</t>
  </si>
  <si>
    <t>položka zahrnuje úpravu pláně včetně vyrovnání výškových rozdílů. Míru zhutnění určuje projekt.</t>
  </si>
  <si>
    <t>Komunikace</t>
  </si>
  <si>
    <t>561401</t>
  </si>
  <si>
    <t>KAMENIVO ZPEVNĚNÉ CEMENTEM TŘ. I</t>
  </si>
  <si>
    <t>BUS záliv - konstrukce C -podkladní vrstva ze směsi stmelené cementem SC C12/15- tl. 200  mm  
pol. vč. nákupu,dovozu a pokládky materiálu</t>
  </si>
  <si>
    <t>0.2*(131+132)=52.6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</si>
  <si>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</si>
  <si>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56330</t>
  </si>
  <si>
    <t>VOZOVKOVÉ VRSTVY ZE ŠTĚRKODRTI</t>
  </si>
  <si>
    <t>komunikace- BUS záliv - konstrukce C - podkladní vrstva ze štěrkodrti ŠDA - tl. 200  mm fr. 0-63 mm  -kvalitativní třída A (dle sklonu zemní pláně 3% tl.200-250 mm)  
pol. vč. nákupu,dovozu a pokládky materiálu</t>
  </si>
  <si>
    <t>0.22*(131+132)=57.9 [A]</t>
  </si>
  <si>
    <t>- dodání kameniva předepsané kvality a zrnitosti  
- rozprostření a zhutnění vrstvy v předepsané tloušťce  
- zřízení vrstvy bez rozlišení šířky, pokládání vrstvy po etapách  
- nezahrnuje postřiky, nátěry</t>
  </si>
  <si>
    <t>58212</t>
  </si>
  <si>
    <t>DLÁŽDĚNÉ KRYTY Z VELKÝCH KOSTEK DO LOŽE Z MC</t>
  </si>
  <si>
    <t>BUS záliv - konstrukce C - kamenná dlažba- žulová , štípaná - 160 x 160 mm tl. 160 mm -kryt autobusového zálivu  -  do lože cementové malty M25-XF4 tl. 40 mm  
včetně spárování cementovou maltou M25-XF4  
pol. vč. nákupu,dovozu a pokládky</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</si>
  <si>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</si>
  <si>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SO 101.3</t>
  </si>
  <si>
    <t>Úprava křižovatky a komunikace - VRN a preliminář - NEZPŮSOBILÉ VÝDAJE</t>
  </si>
  <si>
    <t>03100</t>
  </si>
  <si>
    <t>ZAŘÍZENÍ STAVENIŠTĚ - ZŘÍZENÍ, PROVOZ, DEMONTÁŽ</t>
  </si>
  <si>
    <t>-zařízení staveniště pro vybraného zhotovitele stavby, vyčleněny pozemky ve vlastnictví investora</t>
  </si>
  <si>
    <t>zahrnuje objednatelem povolené náklady na pořízení (event. pronájem), provozování, udržování a likvidaci zhotovitelova zařízení</t>
  </si>
  <si>
    <t>lokální odstranění podkladních vrstev konstrukcí vozovky komunikace  v tl.250-430 mm dle situace z důvodu úpravy rozšíření autobusového zálivu ,posunu chodníků do nové pozice  a obnovy a doplnění vedení IS  v hranicích úprav SO 101   
položka včetně odvozu na skládku - vzdálenost do 20 km- skládkovné v samostatné položce 014101.2</t>
  </si>
  <si>
    <t>0.25*122+0.25*(20+82+58+17+50+10)+0.33*(11+8+22+2+3+3+3)+0.43*(4+2.5)=109.7 [A]</t>
  </si>
  <si>
    <t>113338</t>
  </si>
  <si>
    <t>ODSTRAN PODKL ZPEVNĚNÝCH PLOCH S ASFALT POJIVEM, ODVOZ DO 20KM</t>
  </si>
  <si>
    <t>odstranění podkladních vrstev konstrukcí vozovky komunikací   v tl.50-70 mm dle situace z důvodu úpravy rozšíření autobusových zálivů ,posunu chodníků do nové pozice  a obnovy a doplnění vedení IS   v hranicích úprav  
položka včetně odvozu na skládku - vzdálenost do 20 km- skládkovné v samostatné položce 014101.4</t>
  </si>
  <si>
    <t>0.05*122+0.07*(20+82+58+17+50+10)+0.7*(11+8+22+2+3+3+3)+0.07*(4+2.5)=59.5 [A]</t>
  </si>
  <si>
    <t>11372</t>
  </si>
  <si>
    <t>FRÉZOVÁNÍ VOZOVEK ASFALTOVÝCH</t>
  </si>
  <si>
    <t>frézování s reprofilací stávající vozovky komunikací  s  AB-krytem v tl. 100-120 mm  dle situace v hranicích úprav  
položka včetně odvozu recyklátu na místo určené investorem stavby - předpoklad odvozu do 20 km, poplatek za uložení materiálu na deponii investora nebude účtován</t>
  </si>
  <si>
    <t>0.1*723+0.12*(3247+12+16+23+33)=472.0 [A]</t>
  </si>
  <si>
    <t>122738</t>
  </si>
  <si>
    <t>ODKOPÁVKY A PROKOPÁVKY OBECNÉ TŘ. I, ODVOZ DO 20KM</t>
  </si>
  <si>
    <t>odkop zeminy v místech  provedení nové drenáže v hranicích úprav  
položka včetně odvozu na skládku - vzdálenost do 20 km- skládkovné v samostatné položce 014101.3</t>
  </si>
  <si>
    <t>drenáž: 0.16*51=8.2 [A]</t>
  </si>
  <si>
    <t>odkop zeminy v místech lokálně v místě obnovy a doplnění konstrukce vozovky v tl.100-150 mm v hranicích úprav SO 101  
položka včetně odvozu na skládku - vzdálenost do 20 km- skládkovné v samostatné položce 014101.3</t>
  </si>
  <si>
    <t>0.15*(20+82+58+17+50+10)+0.1*22=37.8 [A]</t>
  </si>
  <si>
    <t>12911</t>
  </si>
  <si>
    <t>ČIŠTĚNÍ VOZOVEK OD NÁNOSU</t>
  </si>
  <si>
    <t>položka obsahuje přečištění vozovky zametením od nečistot a nánosů volného materiálu  před provedením spojovacího postřiku v místě obnovy krytu vozovky a v místě obnovy celé konstrukce vozovky komunikací v hranicích úprav SO 101  
položka včetně odvozu na skládku - vzdálenost do 20 km- skládkovné v samostatné položce 014101.2</t>
  </si>
  <si>
    <t>3317+723=4 040.0 [A]</t>
  </si>
  <si>
    <t>- vodorovná a svislá doprava, přemístění, přeložení, manipulace s výkopkem a uložení na skládku (bez poplatku)</t>
  </si>
  <si>
    <t>17380</t>
  </si>
  <si>
    <t>ZEMNÍ KRAJNICE A DOSYPÁVKY Z NAKUPOVANÝCH MATERIÁLŮ</t>
  </si>
  <si>
    <t>hutněná dosypávka po vrstvách max. tl. 150 mm z nakupovaného materiálu  v místě obnovy a doplnění konstrukce vozovky komunikace včetně hutnění  
položka včetně nákupu, dovozu a souvisejících prací s pokládkou materiálu</t>
  </si>
  <si>
    <t>dosypy: 60*0.1+56*0.12=12.7 [A]</t>
  </si>
  <si>
    <t>Položka konstrukce ze zemin zahrnuje zejména:  
- kompletní provedení zemní konstrukce vč. výběru a dodání vhodného materiálu   
- nákup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a ochrana případně zhutnění podloží a svahů  
- svahování, hutnění a uzavírání povrchů svahů  
- zřízení lavic na svazích a zásyp rýh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</si>
  <si>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úprava pláně v místě provedení obnovy a doplnění konstrukce komunikace  a ost. zpev. ploch v hranicích úprav  bude provedena úprava pláně na požadovanou únosnost</t>
  </si>
  <si>
    <t>280+123=403.0 [A]</t>
  </si>
  <si>
    <t>Základy</t>
  </si>
  <si>
    <t>21263</t>
  </si>
  <si>
    <t>TRATIVODY KOMPLET Z TRUB Z PLAST HMOT DN DO 150MM</t>
  </si>
  <si>
    <t>podélná drenáž PVC DN 150 flexibilní děrovaná na betonové lože C8/10 a lože ze štěrkodrti ŠD fr. 0-22 mm,  
položka včetně obsypu ze štěrkopísku fr. 8-32 mm včetně uložení do separační geotextilie 200 g/m2  
položka včetně nákupu,dovozu a pokládky</t>
  </si>
  <si>
    <t>51=51.0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</si>
  <si>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</si>
  <si>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21361</t>
  </si>
  <si>
    <t>DRENÁŽNÍ VRSTVY Z GEOTEXTILIE</t>
  </si>
  <si>
    <t>netkaná geotextilie 200 g/m2 -separační a drenážní funkce v místě podélné drenáže   
položka včetně nákupu,dovozu a souvisejících prací s pokládkou materiálu</t>
  </si>
  <si>
    <t>51*1.6=81.6 [A]</t>
  </si>
  <si>
    <t>Položka zahrnuje:  
- dodávku předepsané geotextilie (včetně nutných přesahů) pro drenážní vrstvu, včetně mimostaveništní a vnitrostaveništní dopravy  
- provedení drenážní vrstvy předepsaných rozměrů a předepsaného tvaru</t>
  </si>
  <si>
    <t>komunikace - konstrukce A -podkladní vrstva ze směsi stmelené cementem SC C8/10- tl. 170  mm   
pol. vč. nákupu,dovozu a pokládky materiálu</t>
  </si>
  <si>
    <t>0.17*280=47.6 [A]</t>
  </si>
  <si>
    <t>komunikace - konstrukce A -podkladní vrstva ze štěrkodrti ŠDA -min  tl. 250  mm fr. 0-63 mm  -kvalitativní třída B(dle sklonu zemní pláně 3% -  tl.250-270 mm)  
komunikace - konstrukce B -podkladní vrstva ze štěrkodrti ŠDA -min  tl. 150  mm fr. 0-63 mm  -kvalitativní třída B(dle sklonu zemní pláně 3% -  tl.150-170 mm)  
pol. vč. nákupu,dovozu a pokládky materiálu</t>
  </si>
  <si>
    <t>0.26*280+0.16*123=92.5 [A]</t>
  </si>
  <si>
    <t>komunikace -konstrukce B - ochranná podkladní vrstva ze štěrkodrti ŠDA -min  tl. 150  mm fr. 0-32 mm  -kvalitativní třída A   
pol. vč. nákupu,dovozu a pokládky materiálu</t>
  </si>
  <si>
    <t>0.15*123=18.5 [A]</t>
  </si>
  <si>
    <t>572213</t>
  </si>
  <si>
    <t>SPOJOVACÍ POSTŘIK Z EMULZE DO 0,5KG/M2</t>
  </si>
  <si>
    <t>spojovací postřik z asfaltové emulze PSE 0,25 kg/m2 - komunikace - konstrukce A,A1,B,B1  
spojovací postřik z asfaltové emulze PSE 0,35 kg/m2 - komunikace - konstrukce A,B  
spojovací postřik z asfaltové emulze PSE 0,50 kg/m2 - komunikace - konstrukce A1,B1  
položka včetně nákupu,dovozu a pokládky materiálu</t>
  </si>
  <si>
    <t>(280+3037+123+600)+(280+123)+(3037+600)=8 080.0 [A]</t>
  </si>
  <si>
    <t>- dodání všech předepsaných materiálů pro postřiky v předepsaném množství  
- provedení dle předepsaného technologického předpisu  
- zřízení vrstvy bez rozlišení šířky, pokládání vrstvy po etapách  
- úpravu napojení, ukončení</t>
  </si>
  <si>
    <t>574A04</t>
  </si>
  <si>
    <t>ASFALTOVÝ BETON PRO OBRUSNÉ VRSTVY ACO 11+, 11S</t>
  </si>
  <si>
    <t>komunikace - konstrukce B,B1  - kryt asfaltový beton ACO 11S - tl. 40  mm   
položka včetně nákupu,dovozu a pokládky materiálu</t>
  </si>
  <si>
    <t>0.04*(123+600)=28.9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</si>
  <si>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</si>
  <si>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574C06</t>
  </si>
  <si>
    <t>ASFALTOVÝ BETON PRO LOŽNÍ VRSTVY ACL 16+, 16S</t>
  </si>
  <si>
    <t>komunikace - konstrukce A,A1 - ložná vrstva krytu asfaltový beton ACL 16S - tl. 70  mm   
komunikace - konstrukce B, B1 - ložná vrstva krytu asfaltový beton ACL 16S - tl. 60  mm   
pol. vč.nákupu, dovozu a pokládky materiálu</t>
  </si>
  <si>
    <t>0.07*(280+3037)+0.06*(123+600)=275.6 [A]</t>
  </si>
  <si>
    <t>574E06</t>
  </si>
  <si>
    <t>ASFALTOVÝ BETON PRO PODKLADNÍ VRSTVY ACP 16+, 16S</t>
  </si>
  <si>
    <t>komunikace - konstrukce A - podkladní vrstva krytu asfaltový beton ACP 16S - tl. 60  mm    
komunikace - konstrukce B - podkladní vrstva krytu asfaltový beton ACP 16S - tl. 50  mm    
pol. vč.nákupu, dovozu a pokládky materiálu</t>
  </si>
  <si>
    <t>0.06*280+0.05*123=23.0 [A]</t>
  </si>
  <si>
    <t>574I04</t>
  </si>
  <si>
    <t>ASFALTOVÝ KOBEREC MASTIXOVÝ SMA 11+, 11S</t>
  </si>
  <si>
    <t>komunikace - konstrukce A,A1   - kryt asfaltový beton SMA 11S - tl. 50  mm   
položka včetně nákupu,dovozu a pokládky materiálu</t>
  </si>
  <si>
    <t>0.05*(280+3037)=165.9 [A]</t>
  </si>
  <si>
    <t>58920</t>
  </si>
  <si>
    <t>VÝPLŇ SPAR MODIFIKOVANÝM ASFALTEM</t>
  </si>
  <si>
    <t>ve styku krytu vozovky a silniční obrubou osazenou podél vozovky, mezi novým a starým AB- krytem, podélná středová styková spára  
položka včetně nákupu,dovozu a pokládky materiálu</t>
  </si>
  <si>
    <t>614.5+8.5+22+12+7.5+9+11+6+6+12.5+10.5+10+6+7.5+8+10+9+2+4+2+4+20+75+74+21+308.5+10+6.5+81=1 378.0 [A]</t>
  </si>
  <si>
    <t>položka zahrnuje:  
- dodávku předepsaného materiálu  
- vyčištění a výplň spar tímto materiálem</t>
  </si>
  <si>
    <t>919112</t>
  </si>
  <si>
    <t>ŘEZÁNÍ ASFALTOVÉHO KRYTU VOZOVEK TL DO 100MM</t>
  </si>
  <si>
    <t>v místě styku nové vozovky MK se stávajícím AB krytem MK a v místě obnovy krytu vozovky ve styku s budoucí obrubou - v tl. 100 mm  
položka včetně dovozu zařízení pro uvedenou stavební činnost</t>
  </si>
  <si>
    <t>8.5+22+12+7.5+9+11+6+6+12.5+10.5+10+6+7.5+8+12+14+9.5+72+12.5+21+28+13+12+13+6+6+7.5+9+57+12+67+30+40.5+8.5=587.0 [A]</t>
  </si>
  <si>
    <t>položka zahrnuje řezání vozovkové vrstvy v předepsané tloušťce, včetně spotřeby vody</t>
  </si>
  <si>
    <t>93811</t>
  </si>
  <si>
    <t>OČIŠTĚNÍ ASFALTOVÝCH VOZOVEK UMYTÍM VODOU</t>
  </si>
  <si>
    <t>umytí vozovky s AB-krytem v rozsahu hranic úprav- po provedenÍ frézování krytu vozovky komunikace před pokládkou nových vrstev krytu  
položka včetně dovozu materiálu a souvisejících prací</t>
  </si>
  <si>
    <t>723+(3247+12+16+23+33)=4 054.0 [A]</t>
  </si>
  <si>
    <t>položka zahrnuje očištění předepsaným způsobem včetně odklizení vzniklého odpadu</t>
  </si>
  <si>
    <t>SO 102.1</t>
  </si>
  <si>
    <t>Komunikace pro pěší - ZPŮSOBILÉ VÝDAJE HLAVNÍ</t>
  </si>
  <si>
    <t>25.6+7.1+3.6+1.6=37.9 [A]</t>
  </si>
  <si>
    <t>175+89.9=264.9 [A]</t>
  </si>
  <si>
    <t>123.5=123.5 [A]</t>
  </si>
  <si>
    <t>24+1.1=25.1 [A]</t>
  </si>
  <si>
    <t>111204</t>
  </si>
  <si>
    <t>ODSTRANĚNÍ KŘOVIN S ODVOZEM DO 5KM</t>
  </si>
  <si>
    <t>odstranění náletové vegetace  a keřů v místě výstavby nových úseků komunikací pro pěší a ostatních zpevněných ploch  v hranicích úprav SO 102  
položka vč. odvozu a likvidace materiálu - odvoz do 5 km na místo určené investorem stavby</t>
  </si>
  <si>
    <t>50+11+9+7+12+10=99.0 [A]</t>
  </si>
  <si>
    <t>odstranění křovin a stromů do průměru 100 mm  
doprava dřevin na předepsanou vzdálenost  
spálení na hromadách nebo štěpkování</t>
  </si>
  <si>
    <t>odstranění krytu lokálních částí  chodníků  s asfaltovým pojivem  v tl.50 mm  v hranicích úprav SO 102 z důvodu rozšíření BUS zálivů, posunu chodníků a nástupišť zastávek do nové pozice  a obnovy a doplnění vedení IS    
 položka včetně odvozu na skládku - vzdálenost do 20 km- skládkovné v samostatné položce 014101.4</t>
  </si>
  <si>
    <t>0.05*(178+30+266+5)=24.0 [A]</t>
  </si>
  <si>
    <t>odstranění krytu chodníků  z betonové dlažby  v tl.60 mm z důvodu rozšíření BUS zálivů, posunu chodníků a nástupišť zastávek do nové pozice  a obnovy a doplnění vedení IS   v hranicích úprav SO 102  
 položka včetně odvozu na skládku - vzdálenost do 20 km- skládkovné v samostatné položce 014101.1</t>
  </si>
  <si>
    <t>0.06*(8+27+14+5+79+53+4+153+66+13+5)=25.6 [A]</t>
  </si>
  <si>
    <t>odstranění podkladních vrstev konstrukcí chodníků  a nástupišť v tl.180-200  mm dle situace  z důvodu rozšíření BUS zálivů, posunu chodníků a nástupišť zastávek do nové pozice  a obnovy a doplnění vedení IS  v hranicích úprav SO 102  
položka včetně odvozu na skládku - vzdálenost do 20 km- skládkovné v samostatné položce 014101.2</t>
  </si>
  <si>
    <t>0.2*(178+30+266+5)+0.18*(8+27+14+5+79+53+4+153+66+13+5)=172.7 [A]</t>
  </si>
  <si>
    <t>11351</t>
  </si>
  <si>
    <t>ODSTRANĚNÍ ZÁHONOVÝCH OBRUBNÍKŮ</t>
  </si>
  <si>
    <t>odstranění bet. záhonových obrubníků  v hranicích úprav SO 102  
položka včetně odvozu na skládku - vzdálenost do 20 km- skládkovné v samostatné položce 014101.1</t>
  </si>
  <si>
    <t>100+108+11+12+23+2+20+5+8+131+2+24+157+50+31+25+2=711.0 [A]</t>
  </si>
  <si>
    <t>odstranění bet. silničních obrubníků  v hranicích úprav SO 102 -ohraničení nástupišť BUS zastávek  
položka včetně odvozu na skládku - vzdálenost do 20 km- skládkovné v samostatné položce 014101.1</t>
  </si>
  <si>
    <t>53+43=96.0 [A]</t>
  </si>
  <si>
    <t>sejmutí ornice v tl. 100 mm v hranicích úprav SO 102 na nezpevněných zatravněných plochách  
položka obsahuje sejmutí ornice,naložení a odvozu materálu na skládku -vzdálenost do 20 km  
skládkovné v položce č.014101.3</t>
  </si>
  <si>
    <t>0.1*(31+173+194+46+27+31+14+13+56+330+75+78+47+18+98+4)=123.5 [A]</t>
  </si>
  <si>
    <t>odkop zeminy v místech obnovy a  úpravy komunikací pro pěší , nástupiště autobusových zálivů  a souvisejích zpevněných  konstrukcí - obnova opěrné zídky  v tl. 100-800 mm  v hranicích úprav SO 102  
položka včetně odvozu na skládku - vzdálenost do 20 km- skládkovné v samostatné položce 014101.3</t>
  </si>
  <si>
    <t>komunikace pro pěší-stezka:0.15*60+0.1*6+0.15*6+0.15*25+0.15*4+0.15*30+0.15*70+0.25*50+0.5*12+0.5*25+0.15*3+5.4+8.4+60*0.7*0.25*0.25+0.1*155=93.2 [A] 
komunikace pro pěší-chodník: 0.15*(32+2+7+11)=7.8 [B] 
palisády:0.4*11=4.4 [C] 
Celkem: A+B+C=105.4 [D]</t>
  </si>
  <si>
    <t>hutněná dosypávka po vrstvách max. tl. 150 mm z nakupovaného materiálu v místě úpravy a rozšíření komunikací pro pěší a  obnovy opěrné zídky včetně hutnění v hranicích úprav SO 102  
položka včetně nákupu, dovozu a souvisejících prací s pokládkou materiálu</t>
  </si>
  <si>
    <t>dosypy: 0.2*0.2*108+0.2*0.25*120+0.2*0.2*28+0.2*0.15*48+0.25*1*15+0.3*1*43+0.5*1*48+0.25*1*11+0.5*0.5*28+0.5*0.5*24=69.3 [A]</t>
  </si>
  <si>
    <t>17620</t>
  </si>
  <si>
    <t>VÝPLNĚ ZE ZEMIN BEZ ZHUT</t>
  </si>
  <si>
    <t>výplnění zeminou v místě odstranění původních zpevněných konstrukcí s úpravou nově na nezpevněné plochy s přípravou na následné ohumusování v z důvodu stavebních úprav chodníků v hranicích úprav SO 102  -  tl. 100-700 mm- materiál pro výplně bude použit z výkopku - v případě nevhodného složení materiálu  upřesní další postup prací TDI  
položka včetně dovozu z mezideponie  a souvisejících prací s pokládkou materiálu</t>
  </si>
  <si>
    <t>0.25*18+0.1*6.5=5.2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</si>
  <si>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</si>
  <si>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úprava pláně v místě provedení komunikací pro pěší a ost. zpev. ploch v hranicích úprav  bude provedena úprava pláně na požadovanou únosnost</t>
  </si>
  <si>
    <t>839+253=1 092.0 [A]</t>
  </si>
  <si>
    <t>18130</t>
  </si>
  <si>
    <t>ÚPRAVA PLÁNĚ BEZ ZHUTNĚNÍ</t>
  </si>
  <si>
    <t>úprava pláně v místě provedení nezpevněných ploch v hranicích úprav   
bude provedena úprava pláně na požadované parametry</t>
  </si>
  <si>
    <t>1010=1 010.0 [A]</t>
  </si>
  <si>
    <t>položka zahrnuje úpravu pláně včetně vyrovnání výškových rozdílů</t>
  </si>
  <si>
    <t>18220</t>
  </si>
  <si>
    <t>ROZPROSTŘENÍ ORNICE VE SVAHU</t>
  </si>
  <si>
    <t>úprava ploch s nezpevněným povrchem - vrstvou ornice v tl. 100 mm  
pol. vč.nákupu, dovozu a rozprostření(možné využití sejmuté ornice v místě stavby při vhodném složení -dle příkazu TDI)</t>
  </si>
  <si>
    <t>0.1*(10+25+5+18+22+20+15)=11.5 [A]</t>
  </si>
  <si>
    <t>položka zahrnuje:  
nutné přemístění ornice z dočasných skládek vzdálených do 50m  
rozprostření ornice v předepsané tloušťce ve svahu přes 1:5</t>
  </si>
  <si>
    <t>18230</t>
  </si>
  <si>
    <t>ROZPROSTŘENÍ ORNICE V ROVINĚ</t>
  </si>
  <si>
    <t>0.1*895=89.5 [A]</t>
  </si>
  <si>
    <t>položka zahrnuje:  
nutné přemístění ornice z dočasných skládek vzdálených do 50m  
rozprostření ornice v předepsané tloušťce v rovině a ve svahu do 1:5</t>
  </si>
  <si>
    <t>18241</t>
  </si>
  <si>
    <t>ZALOŽENÍ TRÁVNÍKU RUČNÍM VÝSEVEM</t>
  </si>
  <si>
    <t>úprava nezpevněných ploch  v hranicích úprav SO 102  
pol. vč. nákupu,dovozu a pokládky travního semene,provedení zálivky, pokosení a vyhrabání pokosu</t>
  </si>
  <si>
    <t>Zahrnuje veškerý materiál, výrobky a polotovary, včetně mimostaveništní a vnitrostaveništní dopravy (rovněž přesuny), včetně naložení a složení, případně s uložením, první pokosení</t>
  </si>
  <si>
    <t>27152</t>
  </si>
  <si>
    <t>POLŠTÁŘE POD ZÁKLADY Z KAMENIVA DRCENÉHO</t>
  </si>
  <si>
    <t>podkladní základová vrstva zídky z betonových palisád v tl. 100 mm-šterkodrť fr. 16-32 mm  
pol. vč. nákupu,dovozu a pokládky materiálu</t>
  </si>
  <si>
    <t>0.1*0.75*10.5=0.8 [A]</t>
  </si>
  <si>
    <t>položka zahrnuje dodávku předepsaného kameniva, mimostaveništní a vnitrostaveništní dopravu a jeho uložení  
není-li v zadávací dokumentaci uvedeno jinak, jedná se o nakupovaný materiál</t>
  </si>
  <si>
    <t>272314</t>
  </si>
  <si>
    <t>ZÁKLADY Z PROSTÉHO BETONU DO C20/25</t>
  </si>
  <si>
    <t>uložení betonových palisád do  betonu C20/25-XF3 v tl.150 mm  
pol. vč. nákupu,dovozu a pokládky materiálu</t>
  </si>
  <si>
    <t>0.15*1.8*10.5=2.8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</si>
  <si>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</si>
  <si>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Svislé konstrukce</t>
  </si>
  <si>
    <t>32711</t>
  </si>
  <si>
    <t>ZDI OPĚR, ZÁRUB, NÁBŘEŽ Z DÍLCŮ BETON</t>
  </si>
  <si>
    <t>provedení  obnovy stávající opěrné zídky za nástupištěm autobusové zastávky  z palisád rozměru   160x160 mm ,délky 600 -1200 mm ,dl. 10 m ,  
položka včetně nákupu, dovozu a provedení osazení palisád a souvisejících prací</t>
  </si>
  <si>
    <t>10*0.16*1=1.6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</si>
  <si>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</si>
  <si>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23</t>
  </si>
  <si>
    <t>stezka pro chodce - konstrukce D  -podkladní vrstva ze štěrkodrti ŠDB -min  tl. 150  mm fr. 0-32 mm  -kvalitativní třída B (dle sklonu zemní pláně 3% tl.150-180 mm)  
chodník - konstrukce E  -podkladní vrstva ze štěrkodrti ŠDB -min  tl. 150  mm fr. 0-32 mm  -kvalitativní třída B (dle sklonu zemní pláně 3% tl.150-170 mm)  
pol. vč. nákupu,dovozu a pokládky materiálu</t>
  </si>
  <si>
    <t>0.17*839+0.16*253=183.1 [A]</t>
  </si>
  <si>
    <t>24</t>
  </si>
  <si>
    <t>56360</t>
  </si>
  <si>
    <t>VOZOVKOVÉ VRSTVY Z RECYKLOVANÉHO MATERIÁLU</t>
  </si>
  <si>
    <t>stezka pro chodce - konstrukce D -podkladní vrstva krytu ze R-materiálu - recyklovaná vrstva RV -dle TP 208 -odfrézovaná AB-drť - tl. 60 mm  
pol. vč. nákupu,dovozu a pokládky materiálu</t>
  </si>
  <si>
    <t>0.06*839=50.3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</si>
  <si>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</si>
  <si>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25</t>
  </si>
  <si>
    <t>574A01</t>
  </si>
  <si>
    <t>ASFALTOVÝ BETON PRO OBRUSNÉ VRSTVY ACO 8</t>
  </si>
  <si>
    <t>stezka pro chodce - konstrukce D  - kryt asfaltový beton ACO 8CH - tl. 40  mm   
pol. vč. nákupu,dovozu a pokládky materiálu</t>
  </si>
  <si>
    <t>0.04*839=33.6 [A]</t>
  </si>
  <si>
    <t>26</t>
  </si>
  <si>
    <t>582611</t>
  </si>
  <si>
    <t>KRYTY Z BETON DLAŽDIC SE ZÁMKEM ŠEDÝCH TL 60MM DO LOŽE Z KAM</t>
  </si>
  <si>
    <t>chodník - konstrukce E - kryt betonová dlažba DL I - 100/200/60 mm -tl.60 mm - typ cihla (barva šedá) - do lože kameniva drceného fr.4-8 mm- tl. 40 mm  
pol. vč. nákupu, dovozu a pokládky</t>
  </si>
  <si>
    <t>253=253.0 [A]</t>
  </si>
  <si>
    <t>27</t>
  </si>
  <si>
    <t>582614</t>
  </si>
  <si>
    <t>KRYTY Z BETON DLAŽDIC SE ZÁMKEM BAREV TL 60MM DO LOŽE Z KAM</t>
  </si>
  <si>
    <t>stezka pro chodce/chodník - konstrukce D,E - kryt betonová dlažba DL I - 100/200/60 mm -tl.60 mm - typ cihla (barva červená) - prvky pro OSSPO - kontrastní pás na nástupištích autobusových zastávek - do lože kameniva drceného fr.4-8 mm- tl. 40 mm  
pol. vč. nákupu, dovozu a pokládky</t>
  </si>
  <si>
    <t>19=19.0 [A]</t>
  </si>
  <si>
    <t>28</t>
  </si>
  <si>
    <t>58261A</t>
  </si>
  <si>
    <t>KRYTY Z BETON DLAŽDIC SE ZÁMKEM BAREV RELIÉF TL 60MM DO LOŽE Z KAM</t>
  </si>
  <si>
    <t>stezka pro chodce/ chodník  - konstrukce D,E -  betonová dlažba DL I - 100/200/60 mm - tl. 60 mm -reliéfní dlažba-prvky OSSPO(barva červená)- -do lože z drceného kameniva fr.4-8 mm - tl. 40 mm   
pol. vč. nákupu,dovozu a pokládky</t>
  </si>
  <si>
    <t>34=34.0 [A]</t>
  </si>
  <si>
    <t>29</t>
  </si>
  <si>
    <t>ve styku krytu stezky pro chodce vozovky  a starým AB- krytem stávající komunikace pro pěší  
položka včetně nákupu,dovozu a pokládky materiálu</t>
  </si>
  <si>
    <t>2.5+1.5+2=6.0 [A]</t>
  </si>
  <si>
    <t>30</t>
  </si>
  <si>
    <t>87633</t>
  </si>
  <si>
    <t>CHRÁNIČKY Z TRUB PLASTOVÝCH DN DO 150MM</t>
  </si>
  <si>
    <t>chráničky PEHD DN 110 pro  ochranu kabelového vedení sdělovacího optického kabelu T-Mobile  délky 5 m a 38 m , provedení s obetonováním C8/10  tl. 100 mm a vrstvu ŠP tl. 100  mm v rámci úpravy komunikací pro pěší  v hranicích úprav  
pol. včetně nákupu,dovozu a montáže materiálu</t>
  </si>
  <si>
    <t>5+38=43.0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</si>
  <si>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</si>
  <si>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31</t>
  </si>
  <si>
    <t>výšková úprava poklopů šoupat , šachet IS  v hranicích úprav SO 102</t>
  </si>
  <si>
    <t>32</t>
  </si>
  <si>
    <t>9111A1</t>
  </si>
  <si>
    <t>ZÁBRADLÍ SILNIČNÍ S VODOR MADLY - DODÁVKA A MONTÁŽ</t>
  </si>
  <si>
    <t>ochranné ocelové dvoumadlové zábradlí,z bezešvých trubek prům 48,3 mm,tl.stěny 2,93 mm, pozinkované,uložené do beton. patek-beton C20/25-XF3  ,sloupky po 2,00 m  v základním uspořádání (v oblouku po 1,00 m), výška zábradlí 1,30 m  
pol. vč. nákupu,dovozu a montáže</t>
  </si>
  <si>
    <t>62+8+48=118.0 [A]</t>
  </si>
  <si>
    <t>položka zahrnuje:  
- dodání zábradlí včetně předepsané povrchové úpravy  
- osazení sloupků zaberaněním nebo osazením do betonových bloků (včetně betonových bloků a nutných zemních prací)</t>
  </si>
  <si>
    <t>33</t>
  </si>
  <si>
    <t>9111A3</t>
  </si>
  <si>
    <t>ZÁBRADLÍ SILNIČNÍ S VODOR MADLY - DEMONTÁŽ S PŘESUNEM</t>
  </si>
  <si>
    <t>odstranění stávajícího ocelového zábradlí v místě stávajícího chodníku v úseku  mezi křižovatkami Letná x Selská a Letná x Stračí v hranicích úprav SO102  
položka včetně odvozu na místo určené investorem stavby k likvidaci - vzdálenost do 5 km</t>
  </si>
  <si>
    <t>32+3=35.0 [A]</t>
  </si>
  <si>
    <t>položka zahrnuje:  
- demontáž a odstranění zařízení  
- jeho odvoz na předepsané místo</t>
  </si>
  <si>
    <t>34</t>
  </si>
  <si>
    <t>917211</t>
  </si>
  <si>
    <t>ZÁHONOVÉ OBRUBY Z BETONOVÝCH OBRUBNÍKŮ ŠÍŘ 50MM</t>
  </si>
  <si>
    <t>betonový obrubník 50/200/1000 mm do bet. lože C20/25-XF3 tl. 100 mm- včetně 5% rezerva na prořez obrub  
pol. vč. nákupu,dovozu a osazení obrub</t>
  </si>
  <si>
    <t>(5+110+99+9+10.5+143+2+7+35+1.5+165+25+11.5+35+14+28)*1.05=735.5 [A]</t>
  </si>
  <si>
    <t>35</t>
  </si>
  <si>
    <t>(18+22+18+18)*1.05=79.8 [A]</t>
  </si>
  <si>
    <t>36</t>
  </si>
  <si>
    <t>91725</t>
  </si>
  <si>
    <t>NÁSTUPIŠTNÍ OBRUBNÍKY BETONOVÉ</t>
  </si>
  <si>
    <t>betonový zastávkový obrubník -bezbariérový 290x400x1000 mm na betonový základ C30/37-XF4  tl. 150 mm s boční opěrou (xx ks standard + 4 ks přechodový)  
pol. vč. nákupu,dovozu a osazení obrub</t>
  </si>
  <si>
    <t>2*19+4*1=42.0 [A]</t>
  </si>
  <si>
    <t>37</t>
  </si>
  <si>
    <t>919123</t>
  </si>
  <si>
    <t>ŘEZÁNÍ BETONOVÉHO KRYTU VOZOVEK TL DO 150MM</t>
  </si>
  <si>
    <t>v místě styku nové kce stezky pro chodce se stávajícím betonovým krytem navazující stezky  - v tl. do 150 mm  
položka včetně dovozu zařízení pro uvedenou stavební činnost</t>
  </si>
  <si>
    <t>2.5=2.5 [A]</t>
  </si>
  <si>
    <t>38</t>
  </si>
  <si>
    <t>966118</t>
  </si>
  <si>
    <t>BOURÁNÍ KONSTRUKCÍ Z BETON DÍLCŮ S ODVOZEM DO 20KM</t>
  </si>
  <si>
    <t>odstranění konstrukce opěrné zídky z betonových prvků typu atalus za nástupištěm autobusové zastávky "Stračí" - směr centrum  
položka včetně odvozu na skládku - vzdálenost do 20 km- skládkovné v samostatné položce 014101.1</t>
  </si>
  <si>
    <t>9*0.3*0.6=1.6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</si>
  <si>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</si>
  <si>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102.2</t>
  </si>
  <si>
    <t>Komunikace pro pěší - ZPŮSOBILÉ VÝDAJE VEDLEJŠÍ</t>
  </si>
  <si>
    <t>položka obsahuje zkoušení konstrukcí - zkoušky na zemní pláni konstrukce zpevněných ploch pro pěší a po provedení podkladních vrstev těchto zpevněných konstrukcí - minimálně 4  místa v uvedeném úseku ulice Letná</t>
  </si>
  <si>
    <t>dopravně inženýrská opatření -osazení provizorního DZ - v průběhu stavby dle ZOV a vyjádření příslušného DI PČR- viz dokumentace a dokladová část,zahrnuje pronájem,osazení,přesuny a odvoz provizorního DZ</t>
  </si>
  <si>
    <t>SO 102.3</t>
  </si>
  <si>
    <t>Komunikace pro pěší - VRN a preliminář - NEZPŮSOBILÉ VÝDAJE</t>
  </si>
  <si>
    <t>lokální odstranění podkladní vrstvy konstrukcí vozovek komunikací v tl.100-150 mm z důvodu rozšíření BUS zálivů, posunu chodníků a nástupišť zastávek do nové pozice  a obnovy a doplnění vedení IS  v hranicích úprav SO 102  
položka včetně odvozu na skládku - vzdálenost do 20 km- skládkovné v samostatné položce 014101.2</t>
  </si>
  <si>
    <t>0.13*(2+1+3+6+3+3)=2.3 [A]</t>
  </si>
  <si>
    <t>odstranění podkladních vrstev konstrukcí vozovky komunikací   v tl.50-70 mm dle situace  z důvodu úpravy rozšíření autobusových zálivů ,posunu chodníků do nové pozice  a obnovy a doplnění vedení IS   v hranicích úprav SO 102  
položka včetně odvozu na skládku - vzdálenost do 20 km- skládkovné v samostatné položce 014101.4</t>
  </si>
  <si>
    <t>0.06*(2+1+3+6+3+3)=1.1 [A]</t>
  </si>
  <si>
    <t>SO 301</t>
  </si>
  <si>
    <t>Odvodnění komunikace - stoka D1 - NEZPŮSOBILÉ VÝDAJE</t>
  </si>
  <si>
    <t>111201101</t>
  </si>
  <si>
    <t>Odstranění křovin a stromů průměru kmene do 100 mm i s kořeny z celkové plochy do 1000 m2</t>
  </si>
  <si>
    <t>CS ÚRS 2019 02</t>
  </si>
  <si>
    <t>Odstranění křovin a stromů s odstraněním kořenů  průměru kmene do 100 mm do sklonu terénu 1 : 5, při celkové ploše do 1 000 m2</t>
  </si>
  <si>
    <t>předpoklad 71.0*2.0=142.0 [A]</t>
  </si>
  <si>
    <t>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t>
  </si>
  <si>
    <t>119001401</t>
  </si>
  <si>
    <t>Dočasné zajištění potrubí ocelového nebo litinového DN do 200 mm</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</si>
  <si>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</si>
  <si>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t>
  </si>
  <si>
    <t>119001412</t>
  </si>
  <si>
    <t>Dočasné zajištění potrubí betonového, ŽB nebo kameninového DN do 500 mm</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</si>
  <si>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betonového, kameninového nebo železobetonového, světlosti DN přes 200 do 500 mm</t>
  </si>
  <si>
    <t>119001421</t>
  </si>
  <si>
    <t>Dočasné zajištění kabelů a kabelových tratí ze 3 volně ložených kabelů</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</si>
  <si>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</si>
  <si>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132201202</t>
  </si>
  <si>
    <t>Hloubení rýh š do 2000 mm v hornině tř. 3 objemu do 1000 m3</t>
  </si>
  <si>
    <t>Hloubení zapažených i nezapažených rýh šířky přes 600 do 2 000 mm  s urovnáním dna do předepsaného profilu a spádu v hornině tř. 3 přes 100 do 1 000 m3</t>
  </si>
  <si>
    <t>pr.hl. (0.34+2.59+1.96+2.54+2.94+3.96+3.16+2.51)/8=2.5 [A] 
Mezisoučet: A=2.5 [B] 
DN300 86.5*1.12*2.5=242.2 [C] 
DN400 95.7*1.4*2.5=335.0 [D] 
rozšíření pro šachty DN1000 (((2.2*2.2*0.57)*7)+((1.1*2.2*2.5)*7))=61.7 [E] 
zához 2.0*4.0*0.5=4.0 [F] 
VO 4.9*1.7*0.35+0.3*0.65*12.0=5.3 [G] 
kom -((64.7*1.4*0.45)+(13.0*1.12*0.6))=-49.5 [H] 
chodník asf -(0.8*1.12*0.25)=-0.2 [I] 
dlažba -(6.4*1.4*0.25)=-2.2 [J] 
ornice -((23.6*1.4*0.1)+(73.7*1.12*0.1))=-11.6 [K] 
Mezisoučet: C+D+E+F+G+H+I+J+K=584.7 [L] 
hloubení rýh 50% 584.549*0.5=292.3 [M]</t>
  </si>
  <si>
    <t>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t>
  </si>
  <si>
    <t>132201209</t>
  </si>
  <si>
    <t>Příplatek za lepivost k hloubení rýh š do 2000 mm v hornině tř. 3</t>
  </si>
  <si>
    <t>Hloubení zapažených i nezapažených rýh šířky přes 600 do 2 000 mm  s urovnáním dna do předepsaného profilu a spádu v hornině tř. 3 Příplatek k cenám za lepivost horniny tř. 3</t>
  </si>
  <si>
    <t>hloubení rýh 50% 584.549*0.5*0.3=87.7 [A]</t>
  </si>
  <si>
    <t>132301202</t>
  </si>
  <si>
    <t>Hloubení rýh š do 2000 mm v hornině tř. 4 objemu do 1000 m3</t>
  </si>
  <si>
    <t>Hloubení zapažených i nezapažených rýh šířky přes 600 do 2 000 mm  s urovnáním dna do předepsaného profilu a spádu v hornině tř. 4 přes 100 do 1 000 m3</t>
  </si>
  <si>
    <t>132301209</t>
  </si>
  <si>
    <t>Příplatek za lepivost k hloubení rýh š do 2000 mm v hornině tř. 4</t>
  </si>
  <si>
    <t>Hloubení zapažených i nezapažených rýh šířky přes 600 do 2 000 mm  s urovnáním dna do předepsaného profilu a spádu v hornině tř. 4 Příplatek k cenám za lepivost horniny tř. 4</t>
  </si>
  <si>
    <t>151101102</t>
  </si>
  <si>
    <t>Zřízení příložného pažení a rozepření stěn rýh hl do 4 m</t>
  </si>
  <si>
    <t>Zřízení pažení a rozepření stěn rýh pro podzemní vedení pro všechny šířky rýhy  příložné pro jakoukoliv mezerovitost, hloubky do 4 m</t>
  </si>
  <si>
    <t>DN300 86.5*2.0*2.5=432.5 [A] 
DN400 95.7*2.0*2.5=478.5 [B] 
Mezisoučet: A+B=911.0 [C]</t>
  </si>
  <si>
    <t>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t>
  </si>
  <si>
    <t>151101112</t>
  </si>
  <si>
    <t>Odstranění příložného pažení a rozepření stěn rýh hl do 4 m</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</si>
  <si>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</si>
  <si>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</si>
  <si>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</si>
  <si>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Svislé přemístění výkopku  bez naložení do dopravní nádoby avšak s vyprázdněním dopravní nádoby na hromadu nebo do dopravního prostředku z horniny tř. 1 až 4, při hloubce výkopu přes 1 do 2,5 m</t>
  </si>
  <si>
    <t>DN300 86.5*1.12*2.5=242.2 [A] 
DN400 95.7*1.4*2.5=335.0 [B] 
rozšíření pro šachty DN1000 (((2.2*2.2*0.57)*7)+((1.1*2.2*2.5)*7))=61.7 [C] 
zához 2.0*4.0*0.5=4.0 [D] 
VO 4.9*1.7*0.35+0.3*0.65*12.0=5.3 [E] 
kom -((64.7*1.4*0.45)+(13.0*1.12*0.6))=-49.5 [F] 
chodník asf -(0.8*1.12*0.25)=-0.2 [G] 
dlažba -(6.4*1.4*0.25)=-2.2 [H] 
ornice -((23.6*1.4*0.1)+(73.7*1.12*0.1))=-11.6 [I] 
Mezisoučet: A+B+C+D+E+F+G+H+I=584.7 [J] 
podíl svislého přemístění výkopku dle odstavce 8, tabulka II - 50% celkového objemu výkopu 584.549*0.5=292.3 [K]</t>
  </si>
  <si>
    <t>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t>
  </si>
  <si>
    <t>162301102</t>
  </si>
  <si>
    <t>Vodorovné přemístění do 1000 m výkopku/sypaniny z horniny tř. 1 až 4</t>
  </si>
  <si>
    <t>Vodorovné přemístění výkopku nebo sypaniny po suchu  na obvyklém dopravním prostředku, bez naložení výkopku, avšak se složením bez rozhrnutí z horniny tř. 1 až 4 na vzdálenost přes 500 do 1 000 m</t>
  </si>
  <si>
    <t>odvoz na mezideponii' 
zpětný zásyp 185.097=185.1 [A] 
'odvoz z mezideponie'  
zpětný zásyp 185.097=185.1 [B] 
Celkem: A+B=370.2 [C]</t>
  </si>
  <si>
    <t>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</si>
  <si>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162301501</t>
  </si>
  <si>
    <t>Vodorovné přemístění křovin do 5 km D kmene do 100 mm</t>
  </si>
  <si>
    <t>Vodorovné přemístění smýcených křovin  do průměru kmene 100 mm na vzdálenost do 5 000 m</t>
  </si>
  <si>
    <t>1. Ceny nelze použít pro přemístění křovin do 50 m; toto přemístění je započteno vcenách souboru cen 111 20-11 Odstranění křovin a stromů s odstraněním kořenů této části a 111 20-32 Odstranění křovin a stromů sponecháním kořenů části A 03 Zemní práce pro objekty oborů 831 až 833.  2. V cenách jsou započteny i náklady na složení křovin z dopravního prostředku do hromad na vykázaném místě.</t>
  </si>
  <si>
    <t>162601102</t>
  </si>
  <si>
    <t>Vodorovné přemístění do 5000 m výkopku/sypaniny z horniny tř. 1 až 4</t>
  </si>
  <si>
    <t>Vodorovné přemístění výkopku nebo sypaniny po suchu  na obvyklém dopravním prostředku, bez naložení výkopku, avšak se složením bez rozhrnutí z horniny tř. 1 až 4 na vzdálenost přes 4 000 do 5 000 m</t>
  </si>
  <si>
    <t>odvoz na skládku výkopku na vzdálenost 5 km' 
DN300 86.5*1.12*2.5=242.2 [A] 
DN400 95.7*1.4*2.5=335.0 [B] 
rozšíření pro šachty DN1000 (((2.2*2.2*0.57)*7)+((1.1*2.2*2.5)*7))=61.7 [C] 
zához 2.0*4.0*0.5=4.0 [D] 
VO 4.9*1.7*0.35+0.3*0.65*12.0=5.3 [E] 
kom -((64.7*1.4*0.45)+(13.0*1.12*0.6))=-49.5 [F] 
chodník asf -(0.8*1.12*0.25)=-0.2 [G] 
dlažba -(6.4*1.4*0.25)=-2.2 [H] 
ornice -((23.6*1.4*0.1)+(73.7*1.12*0.1))=-11.6 [I] 
zpětný zásyp -185.097=- 185.1 [J] 
Mezisoučet: A+B+C+D+E+F+G+H+I+J=399.6 [K]</t>
  </si>
  <si>
    <t>167101102</t>
  </si>
  <si>
    <t>Nakládání výkopku z hornin tř. 1 až 4 přes 100 m3</t>
  </si>
  <si>
    <t>Nakládání, skládání a překládání neulehlého výkopku nebo sypaniny  nakládání, množství přes 100 m3, z hornin tř. 1 až 4</t>
  </si>
  <si>
    <t>zpětný zásyp 185.097=185.1 [A] 
Mezisoučet: A=185.1 [B]</t>
  </si>
  <si>
    <t>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t>
  </si>
  <si>
    <t>171201201</t>
  </si>
  <si>
    <t>Uložení sypaniny na skládky</t>
  </si>
  <si>
    <t>Uložení sypaniny  na skládky</t>
  </si>
  <si>
    <t>tř. 1-4 399.452=399.5 [A] 
Celkem: A=399.5 [B]</t>
  </si>
  <si>
    <t>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Vceně -1201 jsou započteny i náklady na rozprostření sypaniny ve vrstvách s hrubým urovnáním na skládce.  4. Vceně -1201 nejsou započteny náklady na získání skládek ani na poplatky za skládku.  5. Množství jednotek uložení výkopku (sypaniny) se určí v m3 uloženého výkopku (sypaniny),v rostlém stavu zpravidla ve výkopišti.</t>
  </si>
  <si>
    <t>171201211</t>
  </si>
  <si>
    <t>Poplatek za uložení stavebního odpadu - zeminy a kameniva na skládce</t>
  </si>
  <si>
    <t>T</t>
  </si>
  <si>
    <t>Poplatek za uložení stavebního odpadu na skládce (skládkovné) zeminy a kameniva zatříděného do Katalogu odpadů pod kódem 170 504</t>
  </si>
  <si>
    <t>měrná hmotnost 1,8 CÚ2019 399.452*1.8=719.0 [A]</t>
  </si>
  <si>
    <t>1. Ceny uvedené vsouboru cen lze po dohodě upravit podle místních podmínek.</t>
  </si>
  <si>
    <t>1712012-R</t>
  </si>
  <si>
    <t>Poplatek za uložení dřevní hmoty na skládce (skládkovné)</t>
  </si>
  <si>
    <t>Uložení sypaniny poplatek za uložení sypaniny na skládce (skládkovné)</t>
  </si>
  <si>
    <t>odhad 4.5=4.5 [A]</t>
  </si>
  <si>
    <t>171201-R1</t>
  </si>
  <si>
    <t>Likvidace dřevní hmoty</t>
  </si>
  <si>
    <t>174101101</t>
  </si>
  <si>
    <t>Zásyp jam, šachet rýh nebo kolem objektů sypaninou se zhutněním</t>
  </si>
  <si>
    <t>Zásyp sypaninou z jakékoliv horniny  s uložením výkopku ve vrstvách se zhutněním jam, šachet, rýh nebo kolem objektů v těchto vykopávkách</t>
  </si>
  <si>
    <t>DN300 86.5*1.12*2.5=242.2 [A] 
DN400 95.7*1.4*2.5=335.0 [B] 
rozšíření pro šachty DN1000 (((2.2*2.2*0.57)*7)+((1.1*2.2*2.5)*7))=61.7 [C] 
zához 2.0*4.0*0.5=4.0 [D] 
VO 4.9*1.7*0.35+0.3*0.65*12.0=5.3 [E] 
kom -((64.7*1.4*0.45)+(13.0*1.12*0.6))=-49.5 [F] 
chodník asf -(0.8*1.12*0.25)=-0.2 [G] 
dlažba -(6.4*1.4*0.25)=-2.2 [H] 
ornice -((23.6*1.4*0.1)+(73.7*1.12*0.1))=-11.6 [I] 
Mezisoučet: A+B+C+D+E+F+G+H+I=584.7 [J] 
VO -5.256=-5.3 [K] 
zához -4.0=-4.0 [L] 
lože šachty -34.629=-34.6 [M] 
obsyp -133.783=- 133.8 [N] 
lože potrubí -34.629=-34.6 [O] 
podklad bet. -2.058=-2.1 [P] 
zpětný zásyp -185.097=- 185.1 [Q] 
Celkem: A+B+C+D+E+F+G+H+I+K+L+M+N+O+P+Q=185.2 [R]</t>
  </si>
  <si>
    <t>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t>
  </si>
  <si>
    <t>175151101</t>
  </si>
  <si>
    <t>Obsypání potrubí strojně sypaninou bez prohození, uloženou do 3 m</t>
  </si>
  <si>
    <t>Obsypání potrubí strojně sypaninou z vhodných hornin tř. 1 až 4 nebo materiálem připraveným podél výkopu ve vzdálenosti do 3 m od jeho kraje, pro jakoukoliv hloubku výkopu a míru zhutnění bez prohození sypaniny</t>
  </si>
  <si>
    <t>DN300 86.5*1.12*0.6=58.1 [A] 
DN400 95.7*1.4*0.7=93.8 [B] 
objem potrubí DN300 -(3.14*(0.15)^2*86.5)=-6.1 [C] 
objem potrubí DN400 -(3.14*(0.2)^2*95.7)=-12.0 [D] 
Celkem: A+B+C+D=133.8 [E]</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</si>
  <si>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t>
  </si>
  <si>
    <t>583373030</t>
  </si>
  <si>
    <t>štěrkopísek frakce 0/8</t>
  </si>
  <si>
    <t>měr. hmotnost 2,0 133.783*2.0=267.6 [A]</t>
  </si>
  <si>
    <t>pol.3</t>
  </si>
  <si>
    <t>štěrk frakce 5-32</t>
  </si>
  <si>
    <t>kamenivo přírodní drcené hutné pro stavební účely PDK (drobné, hrubé a štěrkodrť) štěrkodrtě ČSN EN 13043 frakce   5-32</t>
  </si>
  <si>
    <t>měrná hmotnost 2,0, zásyp 50% 185.097*2.0=370.2 [A]</t>
  </si>
  <si>
    <t>pol1</t>
  </si>
  <si>
    <t>Dočasné zajištění inženýrských sítí</t>
  </si>
  <si>
    <t>Zakládání</t>
  </si>
  <si>
    <t>212755214</t>
  </si>
  <si>
    <t>Trativody z drenážních trubek plastových flexibilních D 100 mm bez lože</t>
  </si>
  <si>
    <t>Trativody bez lože z drenážních trubek  plastových flexibilních D 100 mm</t>
  </si>
  <si>
    <t>DN300 86.5=86.5 [A] 
DN400 95.7=95.7 [B] 
Celkem: A+B=182.2 [C]</t>
  </si>
  <si>
    <t>1. Ceny jsou určeny pro uložení drenážních trubek do výkopu bez lože a obsypu.  2. Trativody včetně lože a obsypu trubek se ocení cenami souboru cen 212 75-2 . Trativody zdrenážních trubek katalogu 827-1 Vedení trubní dálková a přípojná – vodovody a kanalizace.</t>
  </si>
  <si>
    <t>Svislé a kompletní konstrukce</t>
  </si>
  <si>
    <t>321311115</t>
  </si>
  <si>
    <t>Konstrukce vodních staveb z betonu prostého mrazuvzdorného tř. C 25/30</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</si>
  <si>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</si>
  <si>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VO zavazovací práh 0.3*0.65*12.0=2.3 [A]</t>
  </si>
  <si>
    <t>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t>
  </si>
  <si>
    <t>359901111</t>
  </si>
  <si>
    <t>Vyčištění stok</t>
  </si>
  <si>
    <t>Vyčištění stok  jakékoliv výšky</t>
  </si>
  <si>
    <t>1. Cena je určena pro konečné vyčištění stok před předáním a převzetím.</t>
  </si>
  <si>
    <t>359901211</t>
  </si>
  <si>
    <t>Monitoring stoky jakékoli výšky na nové kanalizaci</t>
  </si>
  <si>
    <t>Monitoring stok (kamerový systém) jakékoli výšky nová kanalizace</t>
  </si>
  <si>
    <t>1. V ceně jsou započteny náklady na zhotovení záznamu o prohlídce a protokolu prohlídky.</t>
  </si>
  <si>
    <t>Sloupy a pilíře, rámové konstrukce</t>
  </si>
  <si>
    <t>33-R</t>
  </si>
  <si>
    <t>Statické zajištění sloupu vrchního el. vedení</t>
  </si>
  <si>
    <t>KS</t>
  </si>
  <si>
    <t>Vodorovné konstrukce</t>
  </si>
  <si>
    <t>451315126</t>
  </si>
  <si>
    <t>Podkladní nebo výplňová vrstva z betonu C 20/25 tl do 150 mm</t>
  </si>
  <si>
    <t>Podkladní a výplňové vrstvy z betonu prostého  tloušťky do 150 mm, z betonu C 20/25</t>
  </si>
  <si>
    <t>VO 4.9*1.7=8.3 [A]</t>
  </si>
  <si>
    <t>1. Cenu lze použít pro podkladní vrstvu z prostého betonu pod základové konstrukce.  2. Příplatek řeší náklady na vícepráce při ruční ukládce pro sklon podkladní vrstvy ve svahu (skluzy u opěry).  3. Vcenách jsou započteny náklady na vlastní betonáž, rozhrnutí a případně hutnění betonu požadované konzistence, uhlazení horního povrchu podkladní vrstvy, ošetření a ochranu čerstvě uloženého betonu.  4. Vcenách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zkameniva,  c) zhotovení bednění vrtací šablony pilot nebo odbourání hlav pilot ze železobetonu u základu založeného na pilotách.</t>
  </si>
  <si>
    <t>451541111</t>
  </si>
  <si>
    <t>Lože pod potrubí otevřený výkop ze štěrkodrtě</t>
  </si>
  <si>
    <t>Lože pod potrubí, stoky a drobné objekty v otevřeném výkopu ze štěrkodrtě 0-63 mm</t>
  </si>
  <si>
    <t>podklad štěrk šachta DN1000 (1.6*1.6*0.12)*7.0=2.2 [A] 
Celkem: A=2.2 [B]</t>
  </si>
  <si>
    <t>1. Ceny -1111 a -1192 lze použít i pro zřízení sběrných vrstev nad drenážními trubkami.  2. V cenách -5111 a -1192 jsou započteny i náklady na prohození výkopku získaného při zemních pracích.</t>
  </si>
  <si>
    <t>451573111</t>
  </si>
  <si>
    <t>Lože pod potrubí otevřený výkop ze štěrkopísku</t>
  </si>
  <si>
    <t>Lože pod potrubí, stoky a drobné objekty v otevřeném výkopu z písku a štěrkopísku do 63 mm</t>
  </si>
  <si>
    <t>DN300 86.5*1.12*0.15=14.5 [A] 
DN400 95.7*1.4*0.15=20.1 [B] 
Celkem: A+B=34.6 [C]</t>
  </si>
  <si>
    <t>452112111</t>
  </si>
  <si>
    <t>Osazení betonových prstenců nebo rámů v do 100 mm</t>
  </si>
  <si>
    <t>Osazení betonových dílců prstenců nebo rámů pod poklopy a mříže, výšky do 100 mm</t>
  </si>
  <si>
    <t>1. V cenách nejsou započteny náklady na dodávku betonových výrobků; tyto se oceňují ve specifikaci.</t>
  </si>
  <si>
    <t>452112121</t>
  </si>
  <si>
    <t>Osazení betonových prstenců nebo rámů v do 200 mm</t>
  </si>
  <si>
    <t>Osazení betonových dílců prstenců nebo rámů pod poklopy a mříže, výšky přes 100 do 200 mm</t>
  </si>
  <si>
    <t>452311131</t>
  </si>
  <si>
    <t>Podkladní desky z betonu prostého tř. C 12/15 otevřený výkop</t>
  </si>
  <si>
    <t>Podkladní a zajišťovací konstrukce z betonu prostého v otevřeném výkopu desky pod potrubí, stoky a drobné objekty z betonu tř. C 12/15</t>
  </si>
  <si>
    <t>podklad bet. šachty DN1000 (1.4*1.4*0.15)*7.0=2.1 [A] 
Celkem: A=2.1 [B]</t>
  </si>
  <si>
    <t>1. Ceny -1121 až -1191 a -1192 lze použít i pro ochrannou vrstvu pod železobetonové konstrukce.  2. Ceny -2121 až -2191 a -2192 jsou určeny pro jakékoliv úkosy sedel.</t>
  </si>
  <si>
    <t>452351101</t>
  </si>
  <si>
    <t>Bednění podkladních desek nebo bloků nebo sedlového lože otevřený výkop</t>
  </si>
  <si>
    <t>Bednění podkladních a zajišťovacích konstrukcí v otevřeném výkopu desek nebo sedlových loží pod potrubí, stoky a drobné objekty</t>
  </si>
  <si>
    <t>šachty ((1.4*0.15)*4)*7.0=5.9 [A] 
Celkem: A=5.9 [B]</t>
  </si>
  <si>
    <t>452368211</t>
  </si>
  <si>
    <t>Výztuž podkladních desek nebo bloků nebo pražců otevřený výkop ze svařovaných sítí Kari</t>
  </si>
  <si>
    <t>Výztuž podkladních desek, bloků nebo pražců v otevřeném výkopu ze svařovaných sítí typu Kari</t>
  </si>
  <si>
    <t>měrná hmotnost 3,03 kg/m2 27.44*0.00303=0.1 [A]</t>
  </si>
  <si>
    <t>39</t>
  </si>
  <si>
    <t>462514161</t>
  </si>
  <si>
    <t>Zához z lomového kamene záhozového hmotnost kamenů přes 500 kg bez výplně</t>
  </si>
  <si>
    <t>Zához z lomového kamene neupraveného provedený ze břehu nebo z lešení, do sucha nebo do vody záhozového, hmotnost jednotlivých kamenů přes 500 kg bez výplně mezer</t>
  </si>
  <si>
    <t>4.0*2.0*0.5=4.0 [A]</t>
  </si>
  <si>
    <t>1. V příplatcích jsou započteny náklady na urovnání líce záhozu do projektovaného profilu.</t>
  </si>
  <si>
    <t>40</t>
  </si>
  <si>
    <t>465513127</t>
  </si>
  <si>
    <t>Dlažba z lomového kamene na cementovou maltu s vyspárováním tl 200 mm</t>
  </si>
  <si>
    <t>Dlažba z lomového kamene lomařsky upraveného  na cementovou maltu, s vyspárováním cementovou maltou, tl. kamene 200 mm</t>
  </si>
  <si>
    <t>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zbetonu prostého,  b) lože z kameniva; toto se oceňuje cenami souboru cen 451 . . - . . Lože z kameniva.  3. Plocha se stanoví v m2 rozvinuté lícní plochy dlažby.</t>
  </si>
  <si>
    <t>41</t>
  </si>
  <si>
    <t>59224176</t>
  </si>
  <si>
    <t>prstenec šachtový vyrovnávací betonový 625x120x80mm</t>
  </si>
  <si>
    <t>42</t>
  </si>
  <si>
    <t>59224184</t>
  </si>
  <si>
    <t>prstenec šachtový vyrovnávací betonový 625x120x40mm</t>
  </si>
  <si>
    <t>43</t>
  </si>
  <si>
    <t>59224185</t>
  </si>
  <si>
    <t>prstenec šachtový vyrovnávací betonový 625x120x60mm</t>
  </si>
  <si>
    <t>44</t>
  </si>
  <si>
    <t>59224188</t>
  </si>
  <si>
    <t>prstenec šachtový vyrovnávací betonový 625x120x120mm</t>
  </si>
  <si>
    <t>Trubní vedení</t>
  </si>
  <si>
    <t>45</t>
  </si>
  <si>
    <t>28611441</t>
  </si>
  <si>
    <t>odbočka kanalizační plastová s hrdlem KG 315/160/87°</t>
  </si>
  <si>
    <t>46</t>
  </si>
  <si>
    <t>28611446</t>
  </si>
  <si>
    <t>odbočka kanalizační plastová s hrdlem KG 400/160/87°</t>
  </si>
  <si>
    <t>47</t>
  </si>
  <si>
    <t>55241406</t>
  </si>
  <si>
    <t>poklop šachtový s rámem DN600 třída D 400,  s odvětráním</t>
  </si>
  <si>
    <t>48</t>
  </si>
  <si>
    <t>59224050</t>
  </si>
  <si>
    <t>skruž pro kanalizační šachty se zabudovanými stupadly 100 x 25 x 12 cm</t>
  </si>
  <si>
    <t>49</t>
  </si>
  <si>
    <t>59224051</t>
  </si>
  <si>
    <t>skruž pro kanalizační šachty se zabudovanými stupadly 100 x 50 x 12 cm</t>
  </si>
  <si>
    <t>50</t>
  </si>
  <si>
    <t>59224052</t>
  </si>
  <si>
    <t>skruž pro kanalizační šachty se zabudovanými stupadly 100 x 100 x 12 cm</t>
  </si>
  <si>
    <t>51</t>
  </si>
  <si>
    <t>59224312</t>
  </si>
  <si>
    <t>kónus šachetní betonový kapsové plastové stupadlo 100x62,5x58 cm</t>
  </si>
  <si>
    <t>52</t>
  </si>
  <si>
    <t>59224337</t>
  </si>
  <si>
    <t>dno betonové šachty kanalizační přímé 100x60x40 cm</t>
  </si>
  <si>
    <t>53</t>
  </si>
  <si>
    <t>59224348</t>
  </si>
  <si>
    <t>těsnění elastomerové pro spojení šachetních dílů DN 1000</t>
  </si>
  <si>
    <t>54</t>
  </si>
  <si>
    <t>55</t>
  </si>
  <si>
    <t>59224661</t>
  </si>
  <si>
    <t>poklop šachtový betonová výplň+ litina 785(610)x160 mm, s odvětráním</t>
  </si>
  <si>
    <t>56</t>
  </si>
  <si>
    <t>871375221</t>
  </si>
  <si>
    <t>Kanalizační potrubí z tvrdého PVC jednovrstvé tuhost třídy SN8 DN 315</t>
  </si>
  <si>
    <t>Kanalizační potrubí z tvrdého PVC v otevřeném výkopu ve sklonu do 20 %, hladkého plnostěnného jednovrstvého, tuhost třídy SN 8 DN 315</t>
  </si>
  <si>
    <t>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t>
  </si>
  <si>
    <t>57</t>
  </si>
  <si>
    <t>871395221</t>
  </si>
  <si>
    <t>Kanalizační potrubí z tvrdého PVC jednovrstvé tuhost třídy SN8 DN 400</t>
  </si>
  <si>
    <t>Kanalizační potrubí z tvrdého PVC v otevřeném výkopu ve sklonu do 20 %, hladkého plnostěnného jednovrstvého, tuhost třídy SN 8 DN 400</t>
  </si>
  <si>
    <t>58</t>
  </si>
  <si>
    <t>877375221</t>
  </si>
  <si>
    <t>Montáž tvarovek z tvrdého PVC-systém KG nebo z polypropylenu-systém KG 2000 dvouosé DN 315</t>
  </si>
  <si>
    <t>Montáž tvarovek na kanalizačním potrubí z trub z plastu  z tvrdého PVC nebo z polypropylenu v otevřeném výkopu dvouosých DN 315</t>
  </si>
  <si>
    <t>1. V cenách nejsou započteny náklady na dodání tvarovek. Tvarovky se oceňují ve ve specifikaci.</t>
  </si>
  <si>
    <t>59</t>
  </si>
  <si>
    <t>877395221</t>
  </si>
  <si>
    <t>Montáž tvarovek z tvrdého PVC-systém KG nebo z polypropylenu-systém KG 2000 dvouosé DN 400</t>
  </si>
  <si>
    <t>Montáž tvarovek na kanalizačním potrubí z trub z plastu  z tvrdého PVC nebo z polypropylenu v otevřeném výkopu dvouosých DN 400</t>
  </si>
  <si>
    <t>60</t>
  </si>
  <si>
    <t>892372121</t>
  </si>
  <si>
    <t>Tlaková zkouška vzduchem potrubí DN 300 těsnícím vakem ucpávkovým</t>
  </si>
  <si>
    <t>ÚSEK</t>
  </si>
  <si>
    <t>Tlakové zkoušky vzduchem těsnícími vaky ucpávkovými DN 300</t>
  </si>
  <si>
    <t>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t>
  </si>
  <si>
    <t>61</t>
  </si>
  <si>
    <t>892392121</t>
  </si>
  <si>
    <t>Tlaková zkouška vzduchem potrubí DN 400 těsnícím vakem ucpávkovým</t>
  </si>
  <si>
    <t>Tlakové zkoušky vzduchem těsnícími vaky ucpávkovými DN 400</t>
  </si>
  <si>
    <t>62</t>
  </si>
  <si>
    <t>894138001</t>
  </si>
  <si>
    <t>Příplatek ZKD 0,60 m výšky vstupu na stokách</t>
  </si>
  <si>
    <t>Šachty kanalizační zděné Příplatek k cenám šachet na stokách kruhových a vejčitých za každých dalších 0,60 m výšky</t>
  </si>
  <si>
    <t>(2.45+1.8+2.38+2.78+3.8+3.0+2.36)/7=2.7 [A] 
(2.653-1.5)/0.6=1.9 [B] 
'zaokrouhleno na 2 ks' 
2.0*7.0=14.0 [C]</t>
  </si>
  <si>
    <t>1. Vcenách jsou započteny náklady na podkladní konstrukci zbetonu C 12/15. V případě použití jiné třídy betonu než C 12/15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zprostého betonu části A 01 tohoto katalogu, stavebnicovým způsobem tvorby cen.</t>
  </si>
  <si>
    <t>63</t>
  </si>
  <si>
    <t>894411311</t>
  </si>
  <si>
    <t>Osazení betonových nebo železobetonových dílců pro šachty skruží rovných</t>
  </si>
  <si>
    <t>1. V cenách nejsou započteny náklady na dodání betonových nebo železobetonových dílců a těsnění; dodání těchto se oceňuje ve specifikaci.</t>
  </si>
  <si>
    <t>64</t>
  </si>
  <si>
    <t>894412411</t>
  </si>
  <si>
    <t>Osazení betonových nebo železobetonových dílců pro šachty skruží přechodových</t>
  </si>
  <si>
    <t>65</t>
  </si>
  <si>
    <t>894414111</t>
  </si>
  <si>
    <t>Osazení betonových nebo železobetonových dílců pro šachty skruží základových (dno)</t>
  </si>
  <si>
    <t>66</t>
  </si>
  <si>
    <t>899104112</t>
  </si>
  <si>
    <t>Osazení poklopů litinových nebo ocelových včetně rámů pro třídu zatížení D400, E600</t>
  </si>
  <si>
    <t>Osazení poklopů litinových a ocelových včetně rámů pro třídu zatížení D400, E600</t>
  </si>
  <si>
    <t>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t>
  </si>
  <si>
    <t>998</t>
  </si>
  <si>
    <t>Přesun hmot</t>
  </si>
  <si>
    <t>67</t>
  </si>
  <si>
    <t>998276101</t>
  </si>
  <si>
    <t>Přesun hmot pro trubní vedení z trub z plastických hmot otevřený výkop</t>
  </si>
  <si>
    <t>Přesun hmot pro trubní vedení hloubené z trub z plastických hmot nebo sklolaminátových pro vodovody nebo kanalizace v otevřeném výkopu dopravní vzdálenost do 15 m</t>
  </si>
  <si>
    <t>1. Položky přesunu hmot nelze užít pro zeminu, sypaniny, štěrkopísek, kamenivo ap. Případná manipulace s tímto materiálem se oceňuje souborem cen 162 .0-11 Vodorovné přemístění výkopku nebo sypaniny katalogu 800-1 Zemní práce.</t>
  </si>
  <si>
    <t>SO 302</t>
  </si>
  <si>
    <t>Odvodnění komunikace - stoka D2 - NEZPŮSOBILÉ VÝDAJE</t>
  </si>
  <si>
    <t>pr.hl. (2.51+2.3+2.15+2.16+2.15+2.13+2.25+2.28+2.14+2.05)/10=2.2 [A] 
Mezisoučet: A=2.2 [B] 
DN300 269.4*1.12*2.212=667.4 [C] 
rozšíření pro šachty DN1000 (((2.2*2.2*0.57)*9)+((1.1*2.2*2.212)*9))=73.0 [D] 
kom -(16.0*1.12*0.45)=-8.1 [E] 
chodník asf -(123.8*1.12*0.25)=-34.7 [F] 
BUS záliv -(26.2*1.12*0.6)=-17.6 [G] 
ornice -(103.4*1.12*0.1)=-11.6 [H] 
Mezisoučet: C+D+E+F+G+H=668.4 [I] 
hloubení rýh 50% 668.514*0.5=334.3 [J]</t>
  </si>
  <si>
    <t>hloubení rýh 50% 668.514*0.5*0.3=100.3 [A]</t>
  </si>
  <si>
    <t>DN300 269.4*2.0*2.212=1 191.8 [A]</t>
  </si>
  <si>
    <t>DN300 269.4*1.12*2.212=667.4 [A] 
rozšíření pro šachty DN1000 (((2.2*2.2*0.57)*9)+((1.1*2.2*2.212)*9))=73.0 [B] 
kom -(16.0*1.12*0.45)=-8.1 [C] 
chodník asf -(123.8*1.12*0.25)=-34.7 [D] 
BUS záliv -(26.2*1.12*0.6)=-17.6 [E] 
ornice -(103.4*1.12*0.1)=-11.6 [F] 
Mezisoučet: A+B+C+D+E+F=668.4 [G] 
podíl svislého přemístění výkopku dle odstavce 8, tabulka II - 50% celkového objemu výkopu 668.514*0.5=334.3 [H]</t>
  </si>
  <si>
    <t>odvoz na mezideponii' 
zpětný zásyp 227.954=228.0 [A] 
'odvoz z mezideponie'  
zpětný zásyp 227.954=228.0 [B] 
Celkem: A+B=456.0 [C]</t>
  </si>
  <si>
    <t>odvoz na skládku výkopku na vzdálenost 5 km' 
DN300 269.4*1.12*2.212=667.4 [A] 
rozšíření pro šachty DN1000 (((2.2*2.2*0.57)*9)+((1.1*2.2*2.212)*9))=73.0 [B] 
kom -(16.0*1.12*0.45)=-8.1 [C] 
chodník asf -(123.8*1.12*0.25)=-34.7 [D] 
BUS záliv -(26.2*1.12*0.6)=-17.6 [E] 
ornice -(103.4*1.12*0.1)=-11.6 [F] 
zpětný zásyp -227.954=- 228.0 [G] 
Mezisoučet: A+B+C+D+E+F+G=440.4 [H]</t>
  </si>
  <si>
    <t>zpětný zásyp 227.954=228.0 [A] 
Mezisoučet: A=228.0 [B]</t>
  </si>
  <si>
    <t>tř. 1-4 440.56=440.6 [A] 
Celkem: A=440.6 [B]</t>
  </si>
  <si>
    <t>měrná hmotnost 1,8 CÚ2019 440.56*1.8=793.0 [A]</t>
  </si>
  <si>
    <t>DN300 269.4*1.12*2.212=667.4 [A] 
rozšíření pro šachty DN1000 (((2.2*2.2*0.57)*9)+((1.1*2.2*2.212)*9))=73.0 [B] 
kom -(16.0*1.12*0.45)=-8.1 [C] 
chodník asf -(123.8*1.12*0.25)=-34.7 [D] 
BUS záliv -(26.2*1.12*0.6)=-17.6 [E] 
ornice -(103.4*1.12*0.1)=-11.6 [F] 
Mezisoučet: A+B+C+D+E+F=668.4 [G] 
lože šachty -2.765=-2.8 [H] 
obsyp -162.004=- 162.0 [I] 
lože potrubí -45.192=-45.2 [J] 
podklad bet. -2.646=-2.6 [K] 
zpětný zásyp -227.954=- 228.0 [L] 
Celkem: A+B+C+D+E+F+H+I+J+K+L=227.8 [M]</t>
  </si>
  <si>
    <t>DN300 269.4*1.12*0.6=181.0 [A] 
objem potrubí DN300 -(3.14*(0.15)^2*269.4)=-19.0 [B] 
Celkem: A+B=162.0 [C]</t>
  </si>
  <si>
    <t>měr. hmotnost 2,0 162.004*2.0=324.0 [A]</t>
  </si>
  <si>
    <t>měrná hmotnost 2,0, zásyp 50% 227.953*2.0=455.9 [A]</t>
  </si>
  <si>
    <t>DN300 269.4=269.4 [A] 
Celkem: A=269.4 [B]</t>
  </si>
  <si>
    <t>358315114</t>
  </si>
  <si>
    <t>Bourání stoky kompletní nebo vybourání otvorů z prostého betonu plochy do 4 m2</t>
  </si>
  <si>
    <t>Bourání stoky kompletní nebo vybourání otvorů průřezové plochy do 4 m2 ve stokách ze zdiva z prostého betonu</t>
  </si>
  <si>
    <t>bourání stoky' 
objem 1m (3.14*(0.22)^2*1.0)-(3.14*(0.15)^2*1.0)=0.1 [A] 
délka stoky 269.4*0.081=21.8 [B]</t>
  </si>
  <si>
    <t>podklad štěrk šachta DN1000 (1.6*1.6*0.12)*9.0=2.8 [A] 
Celkem: A=2.8 [B]</t>
  </si>
  <si>
    <t>DN300 269.*1.12*0.15=269.0 [A] 
Celkem: A=269.0 [B]</t>
  </si>
  <si>
    <t>podklad bet. šachty DN1000 (1.4*1.4*0.15)*9.0=2.6 [A] 
Celkem: A=2.6 [B]</t>
  </si>
  <si>
    <t>šachty ((1.4*0.15)*4)*9.0=7.6 [A] 
Celkem: A=7.6 [B]</t>
  </si>
  <si>
    <t>měrná hmotnost 3,03 kg/m2 35.28*0.00303=0.1 [A]</t>
  </si>
  <si>
    <t>(2.14+1.99+2.0+2.0+1.98+2.09+2.12+1.98+1.89)/9=2.0 [A] 
(2.021-1.5)/0.6=0.9 [B] 
'zaokrouhleno na 1 ks' 
1.0*9.0=9.0 [C]</t>
  </si>
  <si>
    <t>997</t>
  </si>
  <si>
    <t>Přesun sutě</t>
  </si>
  <si>
    <t>997013501</t>
  </si>
  <si>
    <t>Odvoz suti a vybouraných hmot na skládku nebo meziskládku do 1 km se složením</t>
  </si>
  <si>
    <t>Odvoz suti a vybouraných hmot na skládku nebo meziskládku  se složením, na vzdálenost do 1 km</t>
  </si>
  <si>
    <t>beton 48.006=48.0 [A] 
Celkem: A=48.0 [B]</t>
  </si>
  <si>
    <t>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</si>
  <si>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997013509</t>
  </si>
  <si>
    <t>Příplatek k odvozu suti a vybouraných hmot na skládku ZKD 1 km přes 1 km</t>
  </si>
  <si>
    <t>Odvoz suti a vybouraných hmot na skládku nebo meziskládku  se složením, na vzdálenost Příplatek k ceně za každý další i započatý 1 km přes 1 km</t>
  </si>
  <si>
    <t>odvoz na skládku 5 km 48.006*4.0=192.0 [A]</t>
  </si>
  <si>
    <t>997221815</t>
  </si>
  <si>
    <t>Poplatek za uložení na skládce (skládkovné) stavebního odpadu betonového kód odpadu 170 101</t>
  </si>
  <si>
    <t>Poplatek za uložení stavebního odpadu na skládce (skládkovné) z prostého betonu zatříděného do Katalogu odpadů pod kódem 170 101</t>
  </si>
  <si>
    <t>beton 48.006=48.0 [A]</t>
  </si>
  <si>
    <t>1. Ceny uvedenévsouboru cen je doporučeno upravit podle aktuálních cen místně příslušné skládky odpadů.  2. Uložení odpadů neuvedených vsouboru cen se oceňuje individuálně.  3. Vcenách je započítán poplatek za ukládání odpadu dle zákona 185/2001 Sb.  4. Případné drcení stavebního odpadu lze ocenit cenami souboru cen 997 00-60 Drcení stavebního odpadu zkatalogu 800-6 Demolice objektů.</t>
  </si>
  <si>
    <t>SO 303</t>
  </si>
  <si>
    <t>Dešťové kanalizační přípojky - ZPŮSOBILÉ VÝDAJE HLAVNÍ</t>
  </si>
  <si>
    <t>132201201</t>
  </si>
  <si>
    <t>Hloubení rýh š do 2000 mm v hornině tř. 3 objemu do 100 m3</t>
  </si>
  <si>
    <t>Hloubení zapažených i nezapažených rýh šířky přes 600 do 2 000 mm  s urovnáním dna do předepsaného profilu a spádu v hornině tř. 3 do 100 m3</t>
  </si>
  <si>
    <t>pr.hl. (2.3+1.2)/2=1.8 [A] 
Mezisoučet: A=1.8 [B] 
DN150 98.6*0.8*1.75=138.0 [C] 
kom -((32.2*0.8*0.6)+(13.1*0.8*0.45))=-20.2 [D] 
chodník asf -(12.4*0.8*0.25)=-2.5 [E] 
BUS záliv -(3.7*0.8*0.6)=-1.8 [F] 
ornice -(37.2*0.8*0.1)=-3.0 [G] 
Mezisoučet: C+D+E+F+G=110.5 [H] 
hloubení rýh 50% 110.636*0.5=55.3 [I]</t>
  </si>
  <si>
    <t>hloubení rýh 50% 110.636*0.5*0.3=16.6 [A]</t>
  </si>
  <si>
    <t>132301201</t>
  </si>
  <si>
    <t>Hloubení rýh š do 2000 mm v hornině tř. 4 objemu do 100 m3</t>
  </si>
  <si>
    <t>Hloubení zapažených i nezapažených rýh šířky přes 600 do 2 000 mm  s urovnáním dna do předepsaného profilu a spádu v hornině tř. 4 do 100 m3</t>
  </si>
  <si>
    <t>DN150 98.6*2.0*1.75=345.1 [A]</t>
  </si>
  <si>
    <t>DN150 98.6*0.8*1.75=138.0 [A] 
kom -((32.2*0.8*0.6)+(13.1*0.8*0.45))=-20.2 [B] 
chodník asf -(12.4*0.8*0.25)=-2.5 [C] 
BUS záliv -(3.7*0.8*0.6)=-1.8 [D] 
ornice -(37.2*0.8*0.1)=-3.0 [E] 
Mezisoučet: A+B+C+D+E=110.5 [F]</t>
  </si>
  <si>
    <t>odvoz na mezideponii' 
zpětný zásyp 31.654=31.7 [A] 
'odvoz z mezideponie'  
zpětný zásyp 31.654=31.7 [B] 
Celkem: A+B=63.4 [C]</t>
  </si>
  <si>
    <t>odvoz na skládku výkopku na vzdálenost 5 km' 
DN150 98.6*0.8*1.75=138.0 [A] 
kom -((32.2*0.8*0.6)+(13.1*0.8*0.45))=-20.2 [B] 
chodník asf -(12.4*0.8*0.25)=-2.5 [C] 
BUS záliv -(3.7*0.8*0.6)=-1.8 [D] 
ornice -(37.2*0.8*0.1)=-3.0 [E] 
zpětný zásyp -31.654=-31.7 [F] 
Mezisoučet: A+B+C+D+E+F=78.8 [G]</t>
  </si>
  <si>
    <t>167101101</t>
  </si>
  <si>
    <t>Nakládání výkopku z hornin tř. 1 až 4 do 100 m3</t>
  </si>
  <si>
    <t>Nakládání, skládání a překládání neulehlého výkopku nebo sypaniny  nakládání, množství do 100 m3, z hornin tř. 1 až 4</t>
  </si>
  <si>
    <t>zpětný zásyp 31.654=31.7 [A] 
Mezisoučet: A=31.7 [B]</t>
  </si>
  <si>
    <t>tř. 1-4 78.982=79.0 [A] 
Celkem: A=79.0 [B]</t>
  </si>
  <si>
    <t>měrná hmotnost 1,8 CÚ2019 78.982*1.8=142.2 [A]</t>
  </si>
  <si>
    <t>DN150 98.6*0.8*1.75=138.0 [A] 
kom -((32.2*0.8*0.6)+(13.1*0.8*0.45))=-20.2 [B] 
chodník asf -(12.4*0.8*0.25)=-2.5 [C] 
BUS záliv -(3.7*0.8*0.6)=-1.8 [D] 
ornice -(37.2*0.8*0.1)=-3.0 [E] 
Mezisoučet: A+B+C+D+E=110.5 [F] 
obsyp -35.496=-35.5 [G] 
lože potrubí -11.832=-11.8 [H] 
zpětný zásyp -31.654=-31.7 [I] 
Celkem: A+B+C+D+E+G+H+I=31.5 [J]</t>
  </si>
  <si>
    <t>DN150 98.6*0.8*0.45=35.5 [A]</t>
  </si>
  <si>
    <t>měr. hmotnost 2,0 35.496*2.0=71.0 [A]</t>
  </si>
  <si>
    <t>měrná hmotnost 2,0, zásyp 50% 31.654*2.0=63.3 [A]</t>
  </si>
  <si>
    <t>DN150 98.6=98.6 [A]</t>
  </si>
  <si>
    <t>DN150 98.6*0.8*0.15=11.8 [A]</t>
  </si>
  <si>
    <t>28611361</t>
  </si>
  <si>
    <t>koleno kanalizační PVC KG 160x45°</t>
  </si>
  <si>
    <t>28617480-R1</t>
  </si>
  <si>
    <t>vložka šachtová, DN 150</t>
  </si>
  <si>
    <t>trubky z polypropylénu a kombinované potrubí kanalizační podzemní systém kanalizační vložka šachtová DN 150</t>
  </si>
  <si>
    <t>286-R1</t>
  </si>
  <si>
    <t>Přepojení nové uliční vpusti</t>
  </si>
  <si>
    <t>286-R2</t>
  </si>
  <si>
    <t>Přepojení stávající uliční vpusti</t>
  </si>
  <si>
    <t>871315221</t>
  </si>
  <si>
    <t>Kanalizační potrubí z tvrdého PVC jednovrstvé tuhost třídy SN8 DN 160</t>
  </si>
  <si>
    <t>Kanalizační potrubí z tvrdého PVC v otevřeném výkopu ve sklonu do 20 %, hladkého plnostěnného jednovrstvého, tuhost třídy SN 8 DN 160</t>
  </si>
  <si>
    <t>87731044-R1</t>
  </si>
  <si>
    <t>Montáž šachtových vložek na potrubí z PVC trub hladkých DN 150</t>
  </si>
  <si>
    <t>Montáž tvarovek na kanalizačním plastovém potrubí z polypropylenu PVC hladkého šachtových vložek DN 150</t>
  </si>
  <si>
    <t>877315211</t>
  </si>
  <si>
    <t>Montáž tvarovek z tvrdého PVC-systém KG nebo z polypropylenu-systém KG 2000 jednoosé DN 160</t>
  </si>
  <si>
    <t>Montáž tvarovek na kanalizačním potrubí z trub z plastu  z tvrdého PVC nebo z polypropylenu v otevřeném výkopu jednoosých DN 160</t>
  </si>
  <si>
    <t>892312121</t>
  </si>
  <si>
    <t>Tlaková zkouška vzduchem potrubí DN 150 těsnícím vakem ucpávkovým</t>
  </si>
  <si>
    <t>Tlakové zkoušky vzduchem těsnícími vaky ucpávkovými DN 150</t>
  </si>
  <si>
    <t>Ostatní konstrukce a práce, bourání</t>
  </si>
  <si>
    <t>977151124</t>
  </si>
  <si>
    <t>Jádrové vrty diamantovými korunkami do D 180 mm do stavebních materiálů</t>
  </si>
  <si>
    <t>Jádrové vrty diamantovými korunkami do stavebních materiálů (železobetonu, betonu, cihel, obkladů, dlažeb, kamene) průměru přes 150 do 180 mm</t>
  </si>
  <si>
    <t>13.0*0.12=1.6 [A]</t>
  </si>
  <si>
    <t>1. Vcenách jsou započteny i náklady na rozměření, ukotvení vrtacího stroje, vrtání, opotřebení diamantových vrtacích korunek a spotřebu vody.  2. Vcenách -1211 až -1233 pro dovrchní vrty jsou započteny i náklady na odsátí výplachové vody zvrtu.</t>
  </si>
  <si>
    <t>ŽB 0.158=0.2 [A] 
Celkem: A=0.2 [B]</t>
  </si>
  <si>
    <t>odvoz na skládku 5 km 0.158*4.0=0.6 [A]</t>
  </si>
  <si>
    <t>997221825</t>
  </si>
  <si>
    <t>Poplatek za uložení na skládce (skládkovné) stavebního odpadu železobetonového kód odpadu 170 101</t>
  </si>
  <si>
    <t>Poplatek za uložení stavebního odpadu na skládce (skládkovné) z armovaného betonu zatříděného do Katalogu odpadů pod kódem 170 101</t>
  </si>
  <si>
    <t>ŽB 0.158=0.2 [A]</t>
  </si>
  <si>
    <t>SO 303-303 VR.1</t>
  </si>
  <si>
    <t>VRN - NEZPŮSOBILÉ VÝDAJE</t>
  </si>
  <si>
    <t>Vedlejší rozpočtové náklady</t>
  </si>
  <si>
    <t>030001000</t>
  </si>
  <si>
    <t>Zařízení staveniště</t>
  </si>
  <si>
    <t>Vytyčení inženýrských sítí před zahájením výstavby</t>
  </si>
  <si>
    <t>SO 303-303 VR.2</t>
  </si>
  <si>
    <t>VRN 1 - ZPŮSOBILÉ VÝDAJE VEDLEJŠÍ</t>
  </si>
  <si>
    <t>VRN1</t>
  </si>
  <si>
    <t>Průzkumné, geodetické a projektové práce</t>
  </si>
  <si>
    <t>012103000</t>
  </si>
  <si>
    <t>Geodetické práce před výstavbou</t>
  </si>
  <si>
    <t>012203000</t>
  </si>
  <si>
    <t>Geodetické práce při provádění stavby</t>
  </si>
  <si>
    <t>012303000</t>
  </si>
  <si>
    <t>Geodetické práce po výstavbě</t>
  </si>
  <si>
    <t>013244000</t>
  </si>
  <si>
    <t>Realizační a dílenská dokumentace stavby</t>
  </si>
  <si>
    <t>013254000</t>
  </si>
  <si>
    <t>Dokumentace skutečného provedení stavby</t>
  </si>
  <si>
    <t>SO 303-303 VR.3</t>
  </si>
  <si>
    <t>VRN 3 - ZPŮSOBILÉ VÝDAJE VEDLEJŠÍ</t>
  </si>
  <si>
    <t>VRN3</t>
  </si>
  <si>
    <t>01</t>
  </si>
  <si>
    <t>Dopravně inženýrské opatření</t>
  </si>
  <si>
    <t>dopravně inženýrské opatření - zajištění projektové dokumentace dopravně inženýrského opatření, vč. projednání a schválení PČR, pronájem dopravního značení,...</t>
  </si>
  <si>
    <t>SO 303-303 VR.4</t>
  </si>
  <si>
    <t>VRN 4 - ZPŮSOBILÉ VÝDAJE VEDLEJŠÍ</t>
  </si>
  <si>
    <t>VRN4</t>
  </si>
  <si>
    <t>Inženýrská činnost</t>
  </si>
  <si>
    <t>043134000</t>
  </si>
  <si>
    <t>Zkoušky zatěžovací</t>
  </si>
  <si>
    <t>SO 303-303 VR.5</t>
  </si>
  <si>
    <t>VRN 9 - NEZPŮSOBILÉ VÝDAJE</t>
  </si>
  <si>
    <t>VRN9</t>
  </si>
  <si>
    <t>Ostatní náklady</t>
  </si>
  <si>
    <t>090001000</t>
  </si>
  <si>
    <t>SO 401.1</t>
  </si>
  <si>
    <t>VO a napájení SSZ - ZPŮSOBILÉ VÝDAJE HLAVNÍ</t>
  </si>
  <si>
    <t>001</t>
  </si>
  <si>
    <t>Demontáž stávajícího svítidla</t>
  </si>
  <si>
    <t>položka včetně odvozu a uložení do skladu správce VO</t>
  </si>
  <si>
    <t>002</t>
  </si>
  <si>
    <t>Demontáž stožáru včetně výložníku, odstranění základu</t>
  </si>
  <si>
    <t>003</t>
  </si>
  <si>
    <t>Stožár 6m, dvoustupňový</t>
  </si>
  <si>
    <t>položka včetně nákupu, dovozu a montáže stožáru</t>
  </si>
  <si>
    <t>004</t>
  </si>
  <si>
    <t>Stožár 8m  + výložník 2m, třístupňový</t>
  </si>
  <si>
    <t>005</t>
  </si>
  <si>
    <t>Stožár 8m, třístupňový</t>
  </si>
  <si>
    <t>006</t>
  </si>
  <si>
    <t>Svítidlo ATOS 50W vč. výbojky</t>
  </si>
  <si>
    <t>položka včetně nákupu, dovozu a montáže zařízení</t>
  </si>
  <si>
    <t>007</t>
  </si>
  <si>
    <t>Svítidlo ATOS 100W vč. výbojky</t>
  </si>
  <si>
    <t>008</t>
  </si>
  <si>
    <t>Svítidlo ATOS 150W vč. výbojky</t>
  </si>
  <si>
    <t>009</t>
  </si>
  <si>
    <t>Výkop pro základ stožáru</t>
  </si>
  <si>
    <t>položka včetně odvozu na skládku - vzdálenost do 20 km</t>
  </si>
  <si>
    <t>010</t>
  </si>
  <si>
    <t>Betonový základ pro stožár s pouzdrem</t>
  </si>
  <si>
    <t>pol. vč. nákupu,dovozu a pokládky materiálu</t>
  </si>
  <si>
    <t>011</t>
  </si>
  <si>
    <t>Stožárová svorkovnice s jištěním</t>
  </si>
  <si>
    <t>položka včetně nákupu, dovozu a montáže materiálu</t>
  </si>
  <si>
    <t>012</t>
  </si>
  <si>
    <t>Kabel CYKY 3x1,5</t>
  </si>
  <si>
    <t>položka včetně nákupu, dovozu a montáže vedení</t>
  </si>
  <si>
    <t>013</t>
  </si>
  <si>
    <t>Kabel CYKY 4x10</t>
  </si>
  <si>
    <t>014</t>
  </si>
  <si>
    <t>Kabel CYKY 5x6</t>
  </si>
  <si>
    <t>015</t>
  </si>
  <si>
    <t>HDPE</t>
  </si>
  <si>
    <t>016</t>
  </si>
  <si>
    <t>Chránička DN50</t>
  </si>
  <si>
    <t>017</t>
  </si>
  <si>
    <t>Zemnící drát FeZn 10mm/PVC</t>
  </si>
  <si>
    <t>018</t>
  </si>
  <si>
    <t>Oko na zemnící drát, M8</t>
  </si>
  <si>
    <t>019</t>
  </si>
  <si>
    <t>Svorka SK</t>
  </si>
  <si>
    <t>020</t>
  </si>
  <si>
    <t>Výkop 30x70</t>
  </si>
  <si>
    <t>bm</t>
  </si>
  <si>
    <t>021</t>
  </si>
  <si>
    <t>Zához, hutnění 30x50</t>
  </si>
  <si>
    <t>položka včetně nákupu, dovozu a pokládky materiálu</t>
  </si>
  <si>
    <t>022</t>
  </si>
  <si>
    <t>Pískové lože 20cm</t>
  </si>
  <si>
    <t>023</t>
  </si>
  <si>
    <t>Výkop 50x120</t>
  </si>
  <si>
    <t>024</t>
  </si>
  <si>
    <t>Zához, hutnění 50x100</t>
  </si>
  <si>
    <t>025</t>
  </si>
  <si>
    <t>Betonové lože 20cm</t>
  </si>
  <si>
    <t>026</t>
  </si>
  <si>
    <t>Pomocné stavební a montážní práce</t>
  </si>
  <si>
    <t>HOD</t>
  </si>
  <si>
    <t>027</t>
  </si>
  <si>
    <t>Napojení na stávající rozvody</t>
  </si>
  <si>
    <t>028</t>
  </si>
  <si>
    <t>Doprava</t>
  </si>
  <si>
    <t>029</t>
  </si>
  <si>
    <t>Odvoz a likvidace odpadu</t>
  </si>
  <si>
    <t>030</t>
  </si>
  <si>
    <t>Koordinace se správci sítí</t>
  </si>
  <si>
    <t>031</t>
  </si>
  <si>
    <t>Pronájem plošiny</t>
  </si>
  <si>
    <t>032</t>
  </si>
  <si>
    <t>Pronájem jeřábu</t>
  </si>
  <si>
    <t>033</t>
  </si>
  <si>
    <t>Dopravní značení</t>
  </si>
  <si>
    <t>SO 401.2</t>
  </si>
  <si>
    <t>VO a napájení SSZ - ZPŮSOBILÉ VÝDAJE VEDLEJŠÍ</t>
  </si>
  <si>
    <t>Výchozí revize</t>
  </si>
  <si>
    <t>035</t>
  </si>
  <si>
    <t>Geodetické zaměření stavby</t>
  </si>
  <si>
    <t>036</t>
  </si>
  <si>
    <t>Projektová dokumentace skutečného provedení</t>
  </si>
  <si>
    <t>SO 402.1 VRN.1</t>
  </si>
  <si>
    <t>Dopravní řešení a kabeláž SSZ - VRN 1 - ZPŮSOBILÉ VÝDAJE VEDLEJŠÍ</t>
  </si>
  <si>
    <t>010001001R</t>
  </si>
  <si>
    <t>Vytyčení stávajících inženýrských sítí</t>
  </si>
  <si>
    <t>CS ÚRS 2019 01</t>
  </si>
  <si>
    <t>010001002R</t>
  </si>
  <si>
    <t>Geodetická činnost – zaměření skutečného provedení sloupů a kabeláže včetně dokumentace</t>
  </si>
  <si>
    <t>013203001R</t>
  </si>
  <si>
    <t>Dokumentace stavby bez rozlišení - řadičová dokumentace</t>
  </si>
  <si>
    <t>013203002R</t>
  </si>
  <si>
    <t>Dokumentace stavby bez rozlišení - projekt dopravního řešení</t>
  </si>
  <si>
    <t>013203003R</t>
  </si>
  <si>
    <t>Dokumentace stavby bez rozlišení - změna dopravního řešení k SSZ LB.34 Letná - Polní - doplnění dopravní koordinace</t>
  </si>
  <si>
    <t>SO 402.1 VRN.2</t>
  </si>
  <si>
    <t>Dopravní řešení a kabeláž SSZ - VRN 4 - NEZPŮSOBILÉ VÝDAJE</t>
  </si>
  <si>
    <t>044002000</t>
  </si>
  <si>
    <t>Revize elektro</t>
  </si>
  <si>
    <t>045002000</t>
  </si>
  <si>
    <t>Kompletační a koordinační činnost</t>
  </si>
  <si>
    <t>045002001R</t>
  </si>
  <si>
    <t>Realizační inženýring</t>
  </si>
  <si>
    <t>SO 402.1 VRN.3</t>
  </si>
  <si>
    <t>Dopravní řešení a kabeláž SSZ - VRN 6 - ZPŮSOBILÉ VÝDAJE HLAVNÍ</t>
  </si>
  <si>
    <t>VRN6</t>
  </si>
  <si>
    <t>Územní vlivy</t>
  </si>
  <si>
    <t>065002000</t>
  </si>
  <si>
    <t>Mimostaveništní doprava materiálů</t>
  </si>
  <si>
    <t>065002001R</t>
  </si>
  <si>
    <t>Horizontální přesun materiálu</t>
  </si>
  <si>
    <t>SO 402.1 VRN.4</t>
  </si>
  <si>
    <t>Dopravní řešení a kabeláž SSZ - VRN 7 - NEZPŮSOBILÉ VÝDAJE</t>
  </si>
  <si>
    <t>VRN7</t>
  </si>
  <si>
    <t>Provozní vlivy</t>
  </si>
  <si>
    <t>070001000</t>
  </si>
  <si>
    <t>SO 402.1 VRN.5</t>
  </si>
  <si>
    <t>Dopravní řešení a kabeláž SSZ - VRN 9 - NEZPŮSOBILÉ VÝDAJE</t>
  </si>
  <si>
    <t>091003002R</t>
  </si>
  <si>
    <t>Naprogramování a nasazení změn DŘ na SSZ LB.34</t>
  </si>
  <si>
    <t>092103001</t>
  </si>
  <si>
    <t>Náklady na zkušební provoz</t>
  </si>
  <si>
    <t>SO 402.2</t>
  </si>
  <si>
    <t>Dopravní řešení a kabeláž SSZ - technologie SSZ - ZPŮSOBILÉ VÝDAJE HLAVNÍ</t>
  </si>
  <si>
    <t>21-M</t>
  </si>
  <si>
    <t>Elektromontáže</t>
  </si>
  <si>
    <t>341211059R</t>
  </si>
  <si>
    <t>sdělovací kabel TCEKFY 2p x 1</t>
  </si>
  <si>
    <t>R-položka</t>
  </si>
  <si>
    <t>341432740</t>
  </si>
  <si>
    <t>šňůra s Cu jádrem stíněná CMSM 3x1,50 mm2</t>
  </si>
  <si>
    <t>341211060R</t>
  </si>
  <si>
    <t>sdělovací kabel TCEKFY 3p x 1</t>
  </si>
  <si>
    <t>341433060</t>
  </si>
  <si>
    <t>šňůra s Cu jádrem stíněná CMSM 5x1,50 mm2</t>
  </si>
  <si>
    <t>341432720</t>
  </si>
  <si>
    <t>šňůra s Cu jádrem stíněná CMSM 7x1,50 mm2</t>
  </si>
  <si>
    <t>316740611R</t>
  </si>
  <si>
    <t>stožárová výzbroj - dvířka</t>
  </si>
  <si>
    <t>316740613R</t>
  </si>
  <si>
    <t>základ chodeckého stožáru a RŘ</t>
  </si>
  <si>
    <t>316740614R</t>
  </si>
  <si>
    <t>štítek na označení kabelů</t>
  </si>
  <si>
    <t>316740615R</t>
  </si>
  <si>
    <t>těsnící pěna</t>
  </si>
  <si>
    <t>316740501R</t>
  </si>
  <si>
    <t>výložníkový stožár - lehký</t>
  </si>
  <si>
    <t>316740505R</t>
  </si>
  <si>
    <t>výložníkový stožár 3 m - lehký</t>
  </si>
  <si>
    <t>316740507R</t>
  </si>
  <si>
    <t>výložníkový stožár 4 m - lehký</t>
  </si>
  <si>
    <t>316740603R</t>
  </si>
  <si>
    <t>výložníkový stožár 4,5 m- středně těžký</t>
  </si>
  <si>
    <t>34111169</t>
  </si>
  <si>
    <t>kabel silový s Cu jádrem CYKY 24x2,5 mm2</t>
  </si>
  <si>
    <t>34111134</t>
  </si>
  <si>
    <t>kabel silový s Cu jádrem CYKY 12x2,5 mm2</t>
  </si>
  <si>
    <t>316740717R</t>
  </si>
  <si>
    <t>chodecký stožár 3,4 m</t>
  </si>
  <si>
    <t>316740691R</t>
  </si>
  <si>
    <t>svorkovnice stožárová (24 pozic)</t>
  </si>
  <si>
    <t>316740692R</t>
  </si>
  <si>
    <t>svorkovnice stožárová až (30 pozic)</t>
  </si>
  <si>
    <t>246420300</t>
  </si>
  <si>
    <t>ředidlo olejo-syntetické k nanášení štětcem</t>
  </si>
  <si>
    <t>KG</t>
  </si>
  <si>
    <t>246215599R</t>
  </si>
  <si>
    <t>barva syntetická vrchní na ocelové konstrukce černá</t>
  </si>
  <si>
    <t>404452600</t>
  </si>
  <si>
    <t>páska upínací 12,7 x 0,75 mm (50 m)</t>
  </si>
  <si>
    <t>404452568R</t>
  </si>
  <si>
    <t>svorka SR 02</t>
  </si>
  <si>
    <t>404452569R</t>
  </si>
  <si>
    <t>svorka SR 03</t>
  </si>
  <si>
    <t>354410739R</t>
  </si>
  <si>
    <t>zemnící drát průměr 10 mm FeZn</t>
  </si>
  <si>
    <t>345713510</t>
  </si>
  <si>
    <t>trubka elektroinstalační ohebná, HDPE+LDPE KF 09050</t>
  </si>
  <si>
    <t>341111300</t>
  </si>
  <si>
    <t>kabel silový s Cu jádrem CYKY 12x1,5 mm2</t>
  </si>
  <si>
    <t>345713550</t>
  </si>
  <si>
    <t>trubka elektroinstalační ohebná, HDPE+LDPE KF 09110</t>
  </si>
  <si>
    <t>341111650</t>
  </si>
  <si>
    <t>kabel silový s Cu jádrem CYKY 24x1,5 mm2</t>
  </si>
  <si>
    <t>22-M</t>
  </si>
  <si>
    <t>Montáže technologických zařízení pro dopravní stavby</t>
  </si>
  <si>
    <t>404452795R</t>
  </si>
  <si>
    <t>Mikroprocesorový řadič včetně SW</t>
  </si>
  <si>
    <t>404452796R</t>
  </si>
  <si>
    <t>Základ řadiče</t>
  </si>
  <si>
    <t>404452797R</t>
  </si>
  <si>
    <t>Zemnící souprava řadiče</t>
  </si>
  <si>
    <t>404452798R</t>
  </si>
  <si>
    <t>Videosouprava - 1 kamera</t>
  </si>
  <si>
    <t>404452799R</t>
  </si>
  <si>
    <t>Videosouprava - 2 kamery</t>
  </si>
  <si>
    <t>404452711R</t>
  </si>
  <si>
    <t>LED - Dopravní návěstidlo 3 x 210/230V plný signál</t>
  </si>
  <si>
    <t>404452701R</t>
  </si>
  <si>
    <t>LED - Chodecké návěstidlo 2 x 210/230V</t>
  </si>
  <si>
    <t>68</t>
  </si>
  <si>
    <t>404452703R</t>
  </si>
  <si>
    <t>LED - Dopravní návěstidlo 3 x 300/230V plný signál</t>
  </si>
  <si>
    <t>70</t>
  </si>
  <si>
    <t>404452705R</t>
  </si>
  <si>
    <t>LED - Dopravní návěstidlo 1 x 300/230V žlutý chodec</t>
  </si>
  <si>
    <t>71</t>
  </si>
  <si>
    <t>404452706R</t>
  </si>
  <si>
    <t>LED - Jednokomorové náv. 1x 300/230V vyklizovací zelené šipka  včetně kontrastního rámu</t>
  </si>
  <si>
    <t>75</t>
  </si>
  <si>
    <t>404452710R</t>
  </si>
  <si>
    <t>LED návěstidlo 2 x 210/230 V – sym. chodec /cyklista</t>
  </si>
  <si>
    <t>82</t>
  </si>
  <si>
    <t>404452781R</t>
  </si>
  <si>
    <t>GSM modul</t>
  </si>
  <si>
    <t>CS ÚRS 2017 01</t>
  </si>
  <si>
    <t>83</t>
  </si>
  <si>
    <t>404452782R</t>
  </si>
  <si>
    <t>Třmen návěstidla 300 na výložník, pevný</t>
  </si>
  <si>
    <t>85</t>
  </si>
  <si>
    <t>404452784R</t>
  </si>
  <si>
    <t>Chodecké tlačítko</t>
  </si>
  <si>
    <t>87</t>
  </si>
  <si>
    <t>404452786R</t>
  </si>
  <si>
    <t>Jednotka pro časové ovládání zvukových návěstidel (JAZS - 1)</t>
  </si>
  <si>
    <t>88</t>
  </si>
  <si>
    <t>404452787R</t>
  </si>
  <si>
    <t>Přijímače pro dálkovou aktivaci zvukových návěstidel (BPN - 1)</t>
  </si>
  <si>
    <t>89</t>
  </si>
  <si>
    <t>404452788R</t>
  </si>
  <si>
    <t>Akustické návěští pro nevidomé SZN - 1</t>
  </si>
  <si>
    <t>90</t>
  </si>
  <si>
    <t>404452789R</t>
  </si>
  <si>
    <t>Radiohodiny DCF</t>
  </si>
  <si>
    <t>91</t>
  </si>
  <si>
    <t>358221170</t>
  </si>
  <si>
    <t>jistič 1pólový-charakteristika B LPN (LSN) 63B/1</t>
  </si>
  <si>
    <t>SO 402.3</t>
  </si>
  <si>
    <t>Dopravní řešení a kabeláž SSZ - montážní práce - ZPŮSOBILÉ VÝDAJE HLAVNÍ</t>
  </si>
  <si>
    <t>210802109</t>
  </si>
  <si>
    <t>Montáž měděných vodičů CMSM, CMFM, A03VV, AO5, CGLU, CYH, CYLY, HO3VV, HO5 3x1,5 mm2 volně</t>
  </si>
  <si>
    <t>210802118</t>
  </si>
  <si>
    <t>Montáž měděných vodičů CMSM, CMFM, A03VV, AO5, CGLU, CYH, CYLY, HO3VV, HO5 5x1,50 mm2 volně</t>
  </si>
  <si>
    <t>CS ÚRS 2019 00</t>
  </si>
  <si>
    <t>210812071</t>
  </si>
  <si>
    <t>Montáž měděných vodičů CMSM, CMFM, A03VV, AO5, CGLU, CYH, CYLY, HO3VV, HO5 7x1,50 mm2 volně</t>
  </si>
  <si>
    <t>220110346</t>
  </si>
  <si>
    <t>Montáž štítku kabelového průběžného</t>
  </si>
  <si>
    <t>220111759R</t>
  </si>
  <si>
    <t>Uzemnění řadičové skříně</t>
  </si>
  <si>
    <t>220111869R</t>
  </si>
  <si>
    <t>Nátěr zemnícího pásku/drátu</t>
  </si>
  <si>
    <t>220300529R</t>
  </si>
  <si>
    <t>Ukončení šňůr lisovací trubičkou</t>
  </si>
  <si>
    <t>220300623</t>
  </si>
  <si>
    <t>Ukončení návěstního kabelu nelepící páskou do 12x1/1,5</t>
  </si>
  <si>
    <t>220300619R</t>
  </si>
  <si>
    <t>Ukončení návěstního kabelu nelepící páskou do 12x1/2,5</t>
  </si>
  <si>
    <t>220300625</t>
  </si>
  <si>
    <t>Ukončení návěstního kabelu nelepící páskou do 24x1/1,5</t>
  </si>
  <si>
    <t>220300629R</t>
  </si>
  <si>
    <t>Ukončení návěstního kabelu nelepící páskou do 24x1/2,5</t>
  </si>
  <si>
    <t>220300627</t>
  </si>
  <si>
    <t>Ukončení kabelu TCEKFY</t>
  </si>
  <si>
    <t>220300692R</t>
  </si>
  <si>
    <t>Ukončení kabelu nelepící páskou do 5x1/6</t>
  </si>
  <si>
    <t>220552562R</t>
  </si>
  <si>
    <t>Drátová forma kabelů do 20 vodičů</t>
  </si>
  <si>
    <t>220552563R</t>
  </si>
  <si>
    <t>Drátová forma kabelů do 30 vodičů</t>
  </si>
  <si>
    <t>220860067R</t>
  </si>
  <si>
    <t>Montáž přijímače pro dálkovou aktivaci zvukových návěstidel (BPN - 1)</t>
  </si>
  <si>
    <t>220860068R</t>
  </si>
  <si>
    <t>Montáž jednotky pro časové ovládání zvukových návěstidel (JAZS - 1)</t>
  </si>
  <si>
    <t>220860069R</t>
  </si>
  <si>
    <t>Montáž akustické signalizace SZN-1</t>
  </si>
  <si>
    <t>220960005</t>
  </si>
  <si>
    <t>Montáž výložníku na stožár</t>
  </si>
  <si>
    <t>220960006R</t>
  </si>
  <si>
    <t>Montáž třmenu návěstidla na výložníku</t>
  </si>
  <si>
    <t>220960007R</t>
  </si>
  <si>
    <t>Montáž třmenu videodetekce</t>
  </si>
  <si>
    <t>220960044R</t>
  </si>
  <si>
    <t>Montáž sestaveného návěstidla na výložník</t>
  </si>
  <si>
    <t>220960049R</t>
  </si>
  <si>
    <t>Montáž sestaveného návěstidla na stožár</t>
  </si>
  <si>
    <t>220960129R</t>
  </si>
  <si>
    <t>Montáž dopravního videodetektoru</t>
  </si>
  <si>
    <t>220960121R</t>
  </si>
  <si>
    <t>Montáž přepěťové ochrany pro videodetekci</t>
  </si>
  <si>
    <t>220960126</t>
  </si>
  <si>
    <t>Montáž tlačítka pro chodce na stožár</t>
  </si>
  <si>
    <t>220960122R</t>
  </si>
  <si>
    <t>Montáž a nastavení videokamer</t>
  </si>
  <si>
    <t>220960138R</t>
  </si>
  <si>
    <t>Montáž stožárové výzbroje</t>
  </si>
  <si>
    <t>220960139R</t>
  </si>
  <si>
    <t>Montáž stožárové svorkovnice</t>
  </si>
  <si>
    <t>220960183R</t>
  </si>
  <si>
    <t>Montáž mikroprocesorového řadiče</t>
  </si>
  <si>
    <t>220960191</t>
  </si>
  <si>
    <t>Regulace a aktivace první signální skupiny s použitím montážní plošiny</t>
  </si>
  <si>
    <t>220960191R</t>
  </si>
  <si>
    <t>Konfigurace virtuálních detekčních smyček</t>
  </si>
  <si>
    <t>220960192R</t>
  </si>
  <si>
    <t>Doladění pozic smyček, monitoring</t>
  </si>
  <si>
    <t>220960196</t>
  </si>
  <si>
    <t>Regulace a aktivace každé další signální skupiny s použitím montážní plošiny</t>
  </si>
  <si>
    <t>220960197</t>
  </si>
  <si>
    <t>Regulace a aktivace každé další signální skupiny bez použití montážní plošiny</t>
  </si>
  <si>
    <t>220960308R</t>
  </si>
  <si>
    <t>Příprava ke komplexnímu vyzkoušení SSZ</t>
  </si>
  <si>
    <t>220960309R</t>
  </si>
  <si>
    <t>Komplexní vyzkoušení SSZ</t>
  </si>
  <si>
    <t>220960401</t>
  </si>
  <si>
    <t>Zjištění průchodnosti kabelu SSZ 12-žilového včetně změření izolačního stavu</t>
  </si>
  <si>
    <t>220960404</t>
  </si>
  <si>
    <t>Zjištění průchodnosti kabelu SSZ 24-žilového včetně změření izolačního stavu</t>
  </si>
  <si>
    <t>220960409R</t>
  </si>
  <si>
    <t>Zjištění průchodnosti kabelu TCEKFY</t>
  </si>
  <si>
    <t>22096049R</t>
  </si>
  <si>
    <t>Přepnutí SSZ na blikající žlutou a zajištění v řadiči</t>
  </si>
  <si>
    <t>220960449R</t>
  </si>
  <si>
    <t>Uvedení zařízení SSZ do provozu po přepnutí na blikající žlutou se zajištěním v řadiči</t>
  </si>
  <si>
    <t>HZS</t>
  </si>
  <si>
    <t>Hodinové zúčtovací sazby</t>
  </si>
  <si>
    <t>HZS3239R</t>
  </si>
  <si>
    <t>Montážní práce oceněné HZS</t>
  </si>
  <si>
    <t>SO 402.4</t>
  </si>
  <si>
    <t>Dopravní řešení a kabeláž SSZ - stavebně montážní práce - ZPŮSOBILÉ VÝDAJE HLAVNÍ</t>
  </si>
  <si>
    <t>141721119R</t>
  </si>
  <si>
    <t>Řízený zemní protlak hloubky do 6 m vnějšího průměru do 125 mm v hornině tř 1 až 4</t>
  </si>
  <si>
    <t>210810027R</t>
  </si>
  <si>
    <t>protažení kabelů chráničkami pod vozovkou - řízený protlak</t>
  </si>
  <si>
    <t>210810028R</t>
  </si>
  <si>
    <t>protažení kabelů a OTTP chráničkami pod vozovkou</t>
  </si>
  <si>
    <t>210810010R</t>
  </si>
  <si>
    <t>CYKY do 24x1,5, 3x16, 5x10 - volně uložen</t>
  </si>
  <si>
    <t>210810011R</t>
  </si>
  <si>
    <t>TCEKFY - volně uložen</t>
  </si>
  <si>
    <t>220060423</t>
  </si>
  <si>
    <t>Položení ochranné trubky do kabelového lože průměru 110 mm</t>
  </si>
  <si>
    <t>220060429R</t>
  </si>
  <si>
    <t>Položení ochranné trubky do kabelového lože průměru 50 mm</t>
  </si>
  <si>
    <t>220731519R</t>
  </si>
  <si>
    <t>Montáž uzemění stožárů</t>
  </si>
  <si>
    <t>220960003</t>
  </si>
  <si>
    <t>Montáž stožáru nebo sloupku výložníkového zapušťěného</t>
  </si>
  <si>
    <t>220960091R</t>
  </si>
  <si>
    <t>Montáž základu řadiče vč dodání betonu</t>
  </si>
  <si>
    <t>220960092R</t>
  </si>
  <si>
    <t>Montáž základu chodeckého stožáru vč. betonu + montáž chodeckého stořáru na základ</t>
  </si>
  <si>
    <t>46-M</t>
  </si>
  <si>
    <t>Zemní práce při extr.mont.pracích</t>
  </si>
  <si>
    <t>460010025R</t>
  </si>
  <si>
    <t>Vytyčení trasy vedení kabelového podzemního ve vozovce a podél vozovky</t>
  </si>
  <si>
    <t>KM</t>
  </si>
  <si>
    <t>460050809R</t>
  </si>
  <si>
    <t>Hloubení nezapažených jam pro stožáry ostatních typů ručně v hornině tř 3-4</t>
  </si>
  <si>
    <t>460120019R</t>
  </si>
  <si>
    <t>Zásyp jam ručně v hornině třídy 3-4</t>
  </si>
  <si>
    <t>460150149R</t>
  </si>
  <si>
    <t>Hloubení kabelových zapažených i nezapažených rýh ručně š 35 cm, hl 60 cm, v hornině tř 3-4</t>
  </si>
  <si>
    <t>460150709R</t>
  </si>
  <si>
    <t>Hloubení kabelových zapažených i nezapažených rýh ručně š 65 cm, hl 140 cm, v hornině tř 3-4</t>
  </si>
  <si>
    <t>460421107R</t>
  </si>
  <si>
    <t>Lože kabelů z písku nebo štěrkopísku tl 10 cm nad kabel, bez zakrytí, šířky lože do 35 cm</t>
  </si>
  <si>
    <t>460560249R</t>
  </si>
  <si>
    <t>Zásyp rýh ručně šířky 50 cm, hloubky 60 cm, z horniny třídy 3-4</t>
  </si>
  <si>
    <t>460561109R</t>
  </si>
  <si>
    <t>Zásyp rýh ručně šířky 100 cm, hloubky 140 cm, z horniny třídy 3-4</t>
  </si>
  <si>
    <t>460600023</t>
  </si>
  <si>
    <t>Vodorovné přemístění horniny jakékoliv třídy do 1000 m</t>
  </si>
  <si>
    <t>460600031</t>
  </si>
  <si>
    <t>Příplatek k vodorovnému přemístění horniny za každých dalších 1000 m</t>
  </si>
  <si>
    <t>460600096R</t>
  </si>
  <si>
    <t>460600097R</t>
  </si>
  <si>
    <t>Poplatek za uložení odpadu ze sypaniny na skládce (skládkovné)</t>
  </si>
  <si>
    <t>460600098R</t>
  </si>
  <si>
    <t>Příplatek na nakypření</t>
  </si>
  <si>
    <t>460600099R</t>
  </si>
  <si>
    <t>Příplatek za lepivost</t>
  </si>
  <si>
    <t>899623167R</t>
  </si>
  <si>
    <t>Obetonování potrubí nebo zdiva stok betonem prostým tř. C 20/25 v otevřeném výkopu š. 65 cm</t>
  </si>
  <si>
    <t>741</t>
  </si>
  <si>
    <t>Elektroinstalace - silnoproud</t>
  </si>
  <si>
    <t>741320105</t>
  </si>
  <si>
    <t>Montáž jistič jednopólový nn do 25 A ve skříni</t>
  </si>
  <si>
    <t>743</t>
  </si>
  <si>
    <t>Elektromontáže - hrubá montáž</t>
  </si>
  <si>
    <t>743612121</t>
  </si>
  <si>
    <t>Montáž vodič uzemňovací drát nebo lano D do 10 mm v městské zástavbě</t>
  </si>
  <si>
    <t>043002099R</t>
  </si>
  <si>
    <t>Hutnící zkoušky</t>
  </si>
</sst>
</file>

<file path=xl/styles.xml><?xml version="1.0" encoding="utf-8"?>
<styleSheet xmlns="http://schemas.openxmlformats.org/spreadsheetml/2006/main">
  <numFmts count="2">
    <numFmt numFmtId="177" formatCode="#,##0.00"/>
    <numFmt numFmtId="178" formatCode="#,##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3">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0" fillId="0" borderId="1" xfId="0" applyBorder="1" applyAlignment="1">
      <alignment horizontal="left"/>
    </xf>
    <xf numFmtId="177" fontId="0" fillId="0" borderId="1" xfId="0" applyNumberForma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177" fontId="0" fillId="2" borderId="1" xfId="0" applyNumberFormat="1" applyFill="1" applyBorder="1" applyAlignment="1">
      <alignment horizontal="center"/>
    </xf>
    <xf numFmtId="0" fontId="6" fillId="0" borderId="1" xfId="0" applyFont="1" applyBorder="1" applyAlignment="1" quotePrefix="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20" customHeight="1">
      <c r="A3" s="1"/>
      <c r="B3" s="1"/>
      <c r="C3" s="1"/>
      <c r="D3" s="1"/>
      <c r="E3" s="1"/>
    </row>
    <row r="4" spans="1:5" ht="20" customHeight="1">
      <c r="A4" s="1"/>
      <c r="B4" s="3" t="s">
        <v>1</v>
      </c>
      <c r="C4" s="1"/>
      <c r="D4" s="1"/>
      <c r="E4" s="1"/>
    </row>
    <row r="5" spans="1:5" ht="12.75" customHeight="1">
      <c r="A5" s="1"/>
      <c r="B5" s="1" t="s">
        <v>2</v>
      </c>
      <c r="C5" s="1"/>
      <c r="D5" s="1"/>
      <c r="E5" s="1"/>
    </row>
    <row r="6" spans="1:5" ht="12.75" customHeight="1">
      <c r="A6" s="1"/>
      <c r="B6" s="4" t="s">
        <v>3</v>
      </c>
      <c r="C6" s="7">
        <f>0+C10+C11+C12+C13+C14+C15+C16+C17+C18+C19+C20+C21+C22+C23+C24+C25+C26+C27+C28+C29+C30+C31+C32+C33</f>
      </c>
      <c r="D6" s="1"/>
      <c r="E6" s="1"/>
    </row>
    <row r="7" spans="1:5" ht="12.75" customHeight="1">
      <c r="A7" s="1"/>
      <c r="B7" s="4" t="s">
        <v>4</v>
      </c>
      <c r="C7" s="7">
        <f>0+E10+E11+E12+E13+E14+E15+E16+E17+E18+E19+E20+E21+E22+E23+E24+E25+E26+E27+E28+E29+E30+E31+E32+E33</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20" t="s">
        <v>22</v>
      </c>
      <c r="B10" s="20" t="s">
        <v>23</v>
      </c>
      <c r="C10" s="21">
        <f>'SO 101.1'!I3</f>
      </c>
      <c r="D10" s="21">
        <f>'SO 101.1'!O2</f>
      </c>
      <c r="E10" s="21">
        <f>C10+D10</f>
      </c>
    </row>
    <row r="11" spans="1:5" ht="12.75" customHeight="1">
      <c r="A11" s="20" t="s">
        <v>164</v>
      </c>
      <c r="B11" s="20" t="s">
        <v>165</v>
      </c>
      <c r="C11" s="21">
        <f>'SO 101.2'!I3</f>
      </c>
      <c r="D11" s="21">
        <f>'SO 101.2'!O2</f>
      </c>
      <c r="E11" s="21">
        <f>C11+D11</f>
      </c>
    </row>
    <row r="12" spans="1:5" ht="12.75" customHeight="1">
      <c r="A12" s="20" t="s">
        <v>225</v>
      </c>
      <c r="B12" s="20" t="s">
        <v>226</v>
      </c>
      <c r="C12" s="21">
        <f>'SO 101.3'!I3</f>
      </c>
      <c r="D12" s="21">
        <f>'SO 101.3'!O2</f>
      </c>
      <c r="E12" s="21">
        <f>C12+D12</f>
      </c>
    </row>
    <row r="13" spans="1:5" ht="12.75" customHeight="1">
      <c r="A13" s="20" t="s">
        <v>313</v>
      </c>
      <c r="B13" s="20" t="s">
        <v>314</v>
      </c>
      <c r="C13" s="21">
        <f>'SO 102.1'!I3</f>
      </c>
      <c r="D13" s="21">
        <f>'SO 102.1'!O2</f>
      </c>
      <c r="E13" s="21">
        <f>C13+D13</f>
      </c>
    </row>
    <row r="14" spans="1:5" ht="12.75" customHeight="1">
      <c r="A14" s="20" t="s">
        <v>458</v>
      </c>
      <c r="B14" s="20" t="s">
        <v>459</v>
      </c>
      <c r="C14" s="21">
        <f>'SO 102.2'!I3</f>
      </c>
      <c r="D14" s="21">
        <f>'SO 102.2'!O2</f>
      </c>
      <c r="E14" s="21">
        <f>C14+D14</f>
      </c>
    </row>
    <row r="15" spans="1:5" ht="12.75" customHeight="1">
      <c r="A15" s="20" t="s">
        <v>462</v>
      </c>
      <c r="B15" s="20" t="s">
        <v>463</v>
      </c>
      <c r="C15" s="21">
        <f>'SO 102.3'!I3</f>
      </c>
      <c r="D15" s="21">
        <f>'SO 102.3'!O2</f>
      </c>
      <c r="E15" s="21">
        <f>C15+D15</f>
      </c>
    </row>
    <row r="16" spans="1:5" ht="12.75" customHeight="1">
      <c r="A16" s="20" t="s">
        <v>468</v>
      </c>
      <c r="B16" s="20" t="s">
        <v>469</v>
      </c>
      <c r="C16" s="21">
        <f>'SO 301'!I3</f>
      </c>
      <c r="D16" s="21">
        <f>'SO 301'!O2</f>
      </c>
      <c r="E16" s="21">
        <f>C16+D16</f>
      </c>
    </row>
    <row r="17" spans="1:5" ht="12.75" customHeight="1">
      <c r="A17" s="20" t="s">
        <v>738</v>
      </c>
      <c r="B17" s="20" t="s">
        <v>739</v>
      </c>
      <c r="C17" s="21">
        <f>'SO 302'!I3</f>
      </c>
      <c r="D17" s="21">
        <f>'SO 302'!O2</f>
      </c>
      <c r="E17" s="21">
        <f>C17+D17</f>
      </c>
    </row>
    <row r="18" spans="1:5" ht="12.75" customHeight="1">
      <c r="A18" s="20" t="s">
        <v>780</v>
      </c>
      <c r="B18" s="20" t="s">
        <v>781</v>
      </c>
      <c r="C18" s="21">
        <f>'SO 303'!I3</f>
      </c>
      <c r="D18" s="21">
        <f>'SO 303'!O2</f>
      </c>
      <c r="E18" s="21">
        <f>C18+D18</f>
      </c>
    </row>
    <row r="19" spans="1:5" ht="12.75" customHeight="1">
      <c r="A19" s="20" t="s">
        <v>839</v>
      </c>
      <c r="B19" s="20" t="s">
        <v>840</v>
      </c>
      <c r="C19" s="21">
        <f>'SO 303-303 VR.1'!I3</f>
      </c>
      <c r="D19" s="21">
        <f>'SO 303-303 VR.1'!O2</f>
      </c>
      <c r="E19" s="21">
        <f>C19+D19</f>
      </c>
    </row>
    <row r="20" spans="1:5" ht="12.75" customHeight="1">
      <c r="A20" s="20" t="s">
        <v>845</v>
      </c>
      <c r="B20" s="20" t="s">
        <v>846</v>
      </c>
      <c r="C20" s="21">
        <f>'SO 303-303 VR.2'!I3</f>
      </c>
      <c r="D20" s="21">
        <f>'SO 303-303 VR.2'!O2</f>
      </c>
      <c r="E20" s="21">
        <f>C20+D20</f>
      </c>
    </row>
    <row r="21" spans="1:5" ht="12.75" customHeight="1">
      <c r="A21" s="20" t="s">
        <v>859</v>
      </c>
      <c r="B21" s="20" t="s">
        <v>860</v>
      </c>
      <c r="C21" s="21">
        <f>'SO 303-303 VR.3'!I3</f>
      </c>
      <c r="D21" s="21">
        <f>'SO 303-303 VR.3'!O2</f>
      </c>
      <c r="E21" s="21">
        <f>C21+D21</f>
      </c>
    </row>
    <row r="22" spans="1:5" ht="12.75" customHeight="1">
      <c r="A22" s="20" t="s">
        <v>865</v>
      </c>
      <c r="B22" s="20" t="s">
        <v>866</v>
      </c>
      <c r="C22" s="21">
        <f>'SO 303-303 VR.4'!I3</f>
      </c>
      <c r="D22" s="21">
        <f>'SO 303-303 VR.4'!O2</f>
      </c>
      <c r="E22" s="21">
        <f>C22+D22</f>
      </c>
    </row>
    <row r="23" spans="1:5" ht="12.75" customHeight="1">
      <c r="A23" s="20" t="s">
        <v>871</v>
      </c>
      <c r="B23" s="20" t="s">
        <v>872</v>
      </c>
      <c r="C23" s="21">
        <f>'SO 303-303 VR.5'!I3</f>
      </c>
      <c r="D23" s="21">
        <f>'SO 303-303 VR.5'!O2</f>
      </c>
      <c r="E23" s="21">
        <f>C23+D23</f>
      </c>
    </row>
    <row r="24" spans="1:5" ht="12.75" customHeight="1">
      <c r="A24" s="20" t="s">
        <v>876</v>
      </c>
      <c r="B24" s="20" t="s">
        <v>877</v>
      </c>
      <c r="C24" s="21">
        <f>'SO 401.1'!I3</f>
      </c>
      <c r="D24" s="21">
        <f>'SO 401.1'!O2</f>
      </c>
      <c r="E24" s="21">
        <f>C24+D24</f>
      </c>
    </row>
    <row r="25" spans="1:5" ht="12.75" customHeight="1">
      <c r="A25" s="20" t="s">
        <v>954</v>
      </c>
      <c r="B25" s="20" t="s">
        <v>955</v>
      </c>
      <c r="C25" s="21">
        <f>'SO 401.2'!I3</f>
      </c>
      <c r="D25" s="21">
        <f>'SO 401.2'!O2</f>
      </c>
      <c r="E25" s="21">
        <f>C25+D25</f>
      </c>
    </row>
    <row r="26" spans="1:5" ht="12.75" customHeight="1">
      <c r="A26" s="20" t="s">
        <v>961</v>
      </c>
      <c r="B26" s="20" t="s">
        <v>962</v>
      </c>
      <c r="C26" s="21">
        <f>'SO 402.1 VRN.1'!I3</f>
      </c>
      <c r="D26" s="21">
        <f>'SO 402.1 VRN.1'!O2</f>
      </c>
      <c r="E26" s="21">
        <f>C26+D26</f>
      </c>
    </row>
    <row r="27" spans="1:5" ht="12.75" customHeight="1">
      <c r="A27" s="20" t="s">
        <v>974</v>
      </c>
      <c r="B27" s="20" t="s">
        <v>975</v>
      </c>
      <c r="C27" s="21">
        <f>'SO 402.1 VRN.2'!I3</f>
      </c>
      <c r="D27" s="21">
        <f>'SO 402.1 VRN.2'!O2</f>
      </c>
      <c r="E27" s="21">
        <f>C27+D27</f>
      </c>
    </row>
    <row r="28" spans="1:5" ht="12.75" customHeight="1">
      <c r="A28" s="20" t="s">
        <v>982</v>
      </c>
      <c r="B28" s="20" t="s">
        <v>983</v>
      </c>
      <c r="C28" s="21">
        <f>'SO 402.1 VRN.3'!I3</f>
      </c>
      <c r="D28" s="21">
        <f>'SO 402.1 VRN.3'!O2</f>
      </c>
      <c r="E28" s="21">
        <f>C28+D28</f>
      </c>
    </row>
    <row r="29" spans="1:5" ht="12.75" customHeight="1">
      <c r="A29" s="20" t="s">
        <v>990</v>
      </c>
      <c r="B29" s="20" t="s">
        <v>991</v>
      </c>
      <c r="C29" s="21">
        <f>'SO 402.1 VRN.4'!I3</f>
      </c>
      <c r="D29" s="21">
        <f>'SO 402.1 VRN.4'!O2</f>
      </c>
      <c r="E29" s="21">
        <f>C29+D29</f>
      </c>
    </row>
    <row r="30" spans="1:5" ht="12.75" customHeight="1">
      <c r="A30" s="20" t="s">
        <v>995</v>
      </c>
      <c r="B30" s="20" t="s">
        <v>996</v>
      </c>
      <c r="C30" s="21">
        <f>'SO 402.1 VRN.5'!I3</f>
      </c>
      <c r="D30" s="21">
        <f>'SO 402.1 VRN.5'!O2</f>
      </c>
      <c r="E30" s="21">
        <f>C30+D30</f>
      </c>
    </row>
    <row r="31" spans="1:5" ht="12.75" customHeight="1">
      <c r="A31" s="20" t="s">
        <v>1001</v>
      </c>
      <c r="B31" s="20" t="s">
        <v>1002</v>
      </c>
      <c r="C31" s="21">
        <f>'SO 402.2'!I3</f>
      </c>
      <c r="D31" s="21">
        <f>'SO 402.2'!O2</f>
      </c>
      <c r="E31" s="21">
        <f>C31+D31</f>
      </c>
    </row>
    <row r="32" spans="1:5" ht="12.75" customHeight="1">
      <c r="A32" s="20" t="s">
        <v>1116</v>
      </c>
      <c r="B32" s="20" t="s">
        <v>1117</v>
      </c>
      <c r="C32" s="21">
        <f>'SO 402.3'!I3</f>
      </c>
      <c r="D32" s="21">
        <f>'SO 402.3'!O2</f>
      </c>
      <c r="E32" s="21">
        <f>C32+D32</f>
      </c>
    </row>
    <row r="33" spans="1:5" ht="12.75" customHeight="1">
      <c r="A33" s="20" t="s">
        <v>1207</v>
      </c>
      <c r="B33" s="20" t="s">
        <v>1208</v>
      </c>
      <c r="C33" s="21">
        <f>'SO 402.4'!I3</f>
      </c>
      <c r="D33" s="21">
        <f>'SO 402.4'!O2</f>
      </c>
      <c r="E33" s="21">
        <f>C33+D33</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15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0+O8+O85+O90+O95+O100+O133+O138+O151</f>
      </c>
      <c r="P2" t="s">
        <v>20</v>
      </c>
    </row>
    <row r="3" spans="1:16" ht="15" customHeight="1">
      <c r="A3" t="s">
        <v>11</v>
      </c>
      <c r="B3" s="12" t="s">
        <v>13</v>
      </c>
      <c r="C3" s="13" t="s">
        <v>14</v>
      </c>
      <c r="D3" s="1"/>
      <c r="E3" s="14" t="s">
        <v>15</v>
      </c>
      <c r="F3" s="1"/>
      <c r="G3" s="9"/>
      <c r="H3" s="8" t="s">
        <v>780</v>
      </c>
      <c r="I3" s="41">
        <f>0+I8+I85+I90+I95+I100+I133+I138+I151</f>
      </c>
      <c r="J3" s="10"/>
      <c r="O3" t="s">
        <v>18</v>
      </c>
      <c r="P3" t="s">
        <v>21</v>
      </c>
    </row>
    <row r="4" spans="1:16" ht="15" customHeight="1">
      <c r="A4" t="s">
        <v>16</v>
      </c>
      <c r="B4" s="16" t="s">
        <v>17</v>
      </c>
      <c r="C4" s="17" t="s">
        <v>780</v>
      </c>
      <c r="D4" s="6"/>
      <c r="E4" s="18" t="s">
        <v>781</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19</v>
      </c>
      <c r="D8" s="19"/>
      <c r="E8" s="27" t="s">
        <v>61</v>
      </c>
      <c r="F8" s="19"/>
      <c r="G8" s="19"/>
      <c r="H8" s="19"/>
      <c r="I8" s="28">
        <f>0+Q8</f>
      </c>
      <c r="J8" s="19"/>
      <c r="O8">
        <f>0+R8</f>
      </c>
      <c r="Q8">
        <f>0+I9+I13+I17+I21+I25+I29+I33+I37+I41+I45+I49+I53+I57+I61+I65+I69+I73+I77+I81</f>
      </c>
      <c r="R8">
        <f>0+O9+O13+O17+O21+O25+O29+O33+O37+O41+O45+O49+O53+O57+O61+O65+O69+O73+O77+O81</f>
      </c>
    </row>
    <row r="9" spans="1:16" ht="12.75">
      <c r="A9" s="25" t="s">
        <v>44</v>
      </c>
      <c r="B9" s="29" t="s">
        <v>19</v>
      </c>
      <c r="C9" s="29" t="s">
        <v>483</v>
      </c>
      <c r="D9" s="25" t="s">
        <v>63</v>
      </c>
      <c r="E9" s="30" t="s">
        <v>484</v>
      </c>
      <c r="F9" s="31" t="s">
        <v>80</v>
      </c>
      <c r="G9" s="32">
        <v>14</v>
      </c>
      <c r="H9" s="33">
        <v>0</v>
      </c>
      <c r="I9" s="33">
        <f>ROUND(ROUND(H9,2)*ROUND(G9,1),2)</f>
      </c>
      <c r="J9" s="31" t="s">
        <v>472</v>
      </c>
      <c r="O9">
        <f>(I9*21)/100</f>
      </c>
      <c r="P9" t="s">
        <v>21</v>
      </c>
    </row>
    <row r="10" spans="1:5" ht="63.75">
      <c r="A10" s="34" t="s">
        <v>49</v>
      </c>
      <c r="E10" s="35" t="s">
        <v>485</v>
      </c>
    </row>
    <row r="11" spans="1:5" ht="12.75">
      <c r="A11" s="36" t="s">
        <v>51</v>
      </c>
      <c r="E11" s="37" t="s">
        <v>63</v>
      </c>
    </row>
    <row r="12" spans="1:5" ht="63.75">
      <c r="A12" t="s">
        <v>53</v>
      </c>
      <c r="E12" s="35" t="s">
        <v>479</v>
      </c>
    </row>
    <row r="13" spans="1:16" ht="12.75">
      <c r="A13" s="25" t="s">
        <v>44</v>
      </c>
      <c r="B13" s="29" t="s">
        <v>21</v>
      </c>
      <c r="C13" s="29" t="s">
        <v>782</v>
      </c>
      <c r="D13" s="25" t="s">
        <v>63</v>
      </c>
      <c r="E13" s="30" t="s">
        <v>783</v>
      </c>
      <c r="F13" s="31" t="s">
        <v>47</v>
      </c>
      <c r="G13" s="32">
        <v>55.3</v>
      </c>
      <c r="H13" s="33">
        <v>0</v>
      </c>
      <c r="I13" s="33">
        <f>ROUND(ROUND(H13,2)*ROUND(G13,1),2)</f>
      </c>
      <c r="J13" s="31" t="s">
        <v>472</v>
      </c>
      <c r="O13">
        <f>(I13*21)/100</f>
      </c>
      <c r="P13" t="s">
        <v>21</v>
      </c>
    </row>
    <row r="14" spans="1:5" ht="25.5">
      <c r="A14" s="34" t="s">
        <v>49</v>
      </c>
      <c r="E14" s="35" t="s">
        <v>784</v>
      </c>
    </row>
    <row r="15" spans="1:5" ht="114.75">
      <c r="A15" s="36" t="s">
        <v>51</v>
      </c>
      <c r="E15" s="37" t="s">
        <v>785</v>
      </c>
    </row>
    <row r="16" spans="1:5" ht="204">
      <c r="A16" t="s">
        <v>53</v>
      </c>
      <c r="E16" s="35" t="s">
        <v>490</v>
      </c>
    </row>
    <row r="17" spans="1:16" ht="12.75">
      <c r="A17" s="25" t="s">
        <v>44</v>
      </c>
      <c r="B17" s="29" t="s">
        <v>20</v>
      </c>
      <c r="C17" s="29" t="s">
        <v>491</v>
      </c>
      <c r="D17" s="25" t="s">
        <v>63</v>
      </c>
      <c r="E17" s="30" t="s">
        <v>492</v>
      </c>
      <c r="F17" s="31" t="s">
        <v>47</v>
      </c>
      <c r="G17" s="32">
        <v>16.6</v>
      </c>
      <c r="H17" s="33">
        <v>0</v>
      </c>
      <c r="I17" s="33">
        <f>ROUND(ROUND(H17,2)*ROUND(G17,1),2)</f>
      </c>
      <c r="J17" s="31" t="s">
        <v>472</v>
      </c>
      <c r="O17">
        <f>(I17*21)/100</f>
      </c>
      <c r="P17" t="s">
        <v>21</v>
      </c>
    </row>
    <row r="18" spans="1:5" ht="38.25">
      <c r="A18" s="34" t="s">
        <v>49</v>
      </c>
      <c r="E18" s="35" t="s">
        <v>493</v>
      </c>
    </row>
    <row r="19" spans="1:5" ht="12.75">
      <c r="A19" s="36" t="s">
        <v>51</v>
      </c>
      <c r="E19" s="37" t="s">
        <v>786</v>
      </c>
    </row>
    <row r="20" spans="1:5" ht="204">
      <c r="A20" t="s">
        <v>53</v>
      </c>
      <c r="E20" s="35" t="s">
        <v>490</v>
      </c>
    </row>
    <row r="21" spans="1:16" ht="12.75">
      <c r="A21" s="25" t="s">
        <v>44</v>
      </c>
      <c r="B21" s="29" t="s">
        <v>30</v>
      </c>
      <c r="C21" s="29" t="s">
        <v>787</v>
      </c>
      <c r="D21" s="25" t="s">
        <v>63</v>
      </c>
      <c r="E21" s="30" t="s">
        <v>788</v>
      </c>
      <c r="F21" s="31" t="s">
        <v>47</v>
      </c>
      <c r="G21" s="32">
        <v>55.3</v>
      </c>
      <c r="H21" s="33">
        <v>0</v>
      </c>
      <c r="I21" s="33">
        <f>ROUND(ROUND(H21,2)*ROUND(G21,1),2)</f>
      </c>
      <c r="J21" s="31" t="s">
        <v>472</v>
      </c>
      <c r="O21">
        <f>(I21*21)/100</f>
      </c>
      <c r="P21" t="s">
        <v>21</v>
      </c>
    </row>
    <row r="22" spans="1:5" ht="25.5">
      <c r="A22" s="34" t="s">
        <v>49</v>
      </c>
      <c r="E22" s="35" t="s">
        <v>789</v>
      </c>
    </row>
    <row r="23" spans="1:5" ht="114.75">
      <c r="A23" s="36" t="s">
        <v>51</v>
      </c>
      <c r="E23" s="37" t="s">
        <v>785</v>
      </c>
    </row>
    <row r="24" spans="1:5" ht="204">
      <c r="A24" t="s">
        <v>53</v>
      </c>
      <c r="E24" s="35" t="s">
        <v>490</v>
      </c>
    </row>
    <row r="25" spans="1:16" ht="12.75">
      <c r="A25" s="25" t="s">
        <v>44</v>
      </c>
      <c r="B25" s="29" t="s">
        <v>32</v>
      </c>
      <c r="C25" s="29" t="s">
        <v>498</v>
      </c>
      <c r="D25" s="25" t="s">
        <v>63</v>
      </c>
      <c r="E25" s="30" t="s">
        <v>499</v>
      </c>
      <c r="F25" s="31" t="s">
        <v>47</v>
      </c>
      <c r="G25" s="32">
        <v>16.6</v>
      </c>
      <c r="H25" s="33">
        <v>0</v>
      </c>
      <c r="I25" s="33">
        <f>ROUND(ROUND(H25,2)*ROUND(G25,1),2)</f>
      </c>
      <c r="J25" s="31" t="s">
        <v>472</v>
      </c>
      <c r="O25">
        <f>(I25*21)/100</f>
      </c>
      <c r="P25" t="s">
        <v>21</v>
      </c>
    </row>
    <row r="26" spans="1:5" ht="38.25">
      <c r="A26" s="34" t="s">
        <v>49</v>
      </c>
      <c r="E26" s="35" t="s">
        <v>500</v>
      </c>
    </row>
    <row r="27" spans="1:5" ht="12.75">
      <c r="A27" s="36" t="s">
        <v>51</v>
      </c>
      <c r="E27" s="37" t="s">
        <v>786</v>
      </c>
    </row>
    <row r="28" spans="1:5" ht="204">
      <c r="A28" t="s">
        <v>53</v>
      </c>
      <c r="E28" s="35" t="s">
        <v>490</v>
      </c>
    </row>
    <row r="29" spans="1:16" ht="12.75">
      <c r="A29" s="25" t="s">
        <v>44</v>
      </c>
      <c r="B29" s="29" t="s">
        <v>34</v>
      </c>
      <c r="C29" s="29" t="s">
        <v>501</v>
      </c>
      <c r="D29" s="25" t="s">
        <v>63</v>
      </c>
      <c r="E29" s="30" t="s">
        <v>502</v>
      </c>
      <c r="F29" s="31" t="s">
        <v>138</v>
      </c>
      <c r="G29" s="32">
        <v>345.1</v>
      </c>
      <c r="H29" s="33">
        <v>0</v>
      </c>
      <c r="I29" s="33">
        <f>ROUND(ROUND(H29,2)*ROUND(G29,1),2)</f>
      </c>
      <c r="J29" s="31" t="s">
        <v>472</v>
      </c>
      <c r="O29">
        <f>(I29*21)/100</f>
      </c>
      <c r="P29" t="s">
        <v>21</v>
      </c>
    </row>
    <row r="30" spans="1:5" ht="25.5">
      <c r="A30" s="34" t="s">
        <v>49</v>
      </c>
      <c r="E30" s="35" t="s">
        <v>503</v>
      </c>
    </row>
    <row r="31" spans="1:5" ht="12.75">
      <c r="A31" s="36" t="s">
        <v>51</v>
      </c>
      <c r="E31" s="37" t="s">
        <v>790</v>
      </c>
    </row>
    <row r="32" spans="1:5" ht="153">
      <c r="A32" t="s">
        <v>53</v>
      </c>
      <c r="E32" s="35" t="s">
        <v>505</v>
      </c>
    </row>
    <row r="33" spans="1:16" ht="12.75">
      <c r="A33" s="25" t="s">
        <v>44</v>
      </c>
      <c r="B33" s="29" t="s">
        <v>72</v>
      </c>
      <c r="C33" s="29" t="s">
        <v>506</v>
      </c>
      <c r="D33" s="25" t="s">
        <v>63</v>
      </c>
      <c r="E33" s="30" t="s">
        <v>507</v>
      </c>
      <c r="F33" s="31" t="s">
        <v>138</v>
      </c>
      <c r="G33" s="32">
        <v>345.1</v>
      </c>
      <c r="H33" s="33">
        <v>0</v>
      </c>
      <c r="I33" s="33">
        <f>ROUND(ROUND(H33,2)*ROUND(G33,1),2)</f>
      </c>
      <c r="J33" s="31" t="s">
        <v>472</v>
      </c>
      <c r="O33">
        <f>(I33*21)/100</f>
      </c>
      <c r="P33" t="s">
        <v>21</v>
      </c>
    </row>
    <row r="34" spans="1:5" ht="25.5">
      <c r="A34" s="34" t="s">
        <v>49</v>
      </c>
      <c r="E34" s="35" t="s">
        <v>508</v>
      </c>
    </row>
    <row r="35" spans="1:5" ht="12.75">
      <c r="A35" s="36" t="s">
        <v>51</v>
      </c>
      <c r="E35" s="37" t="s">
        <v>63</v>
      </c>
    </row>
    <row r="36" spans="1:5" ht="12.75">
      <c r="A36" t="s">
        <v>53</v>
      </c>
      <c r="E36" s="35" t="s">
        <v>63</v>
      </c>
    </row>
    <row r="37" spans="1:16" ht="12.75">
      <c r="A37" s="25" t="s">
        <v>44</v>
      </c>
      <c r="B37" s="29" t="s">
        <v>77</v>
      </c>
      <c r="C37" s="29" t="s">
        <v>509</v>
      </c>
      <c r="D37" s="25" t="s">
        <v>63</v>
      </c>
      <c r="E37" s="30" t="s">
        <v>510</v>
      </c>
      <c r="F37" s="31" t="s">
        <v>47</v>
      </c>
      <c r="G37" s="32">
        <v>110.6</v>
      </c>
      <c r="H37" s="33">
        <v>0</v>
      </c>
      <c r="I37" s="33">
        <f>ROUND(ROUND(H37,2)*ROUND(G37,1),2)</f>
      </c>
      <c r="J37" s="31" t="s">
        <v>472</v>
      </c>
      <c r="O37">
        <f>(I37*21)/100</f>
      </c>
      <c r="P37" t="s">
        <v>21</v>
      </c>
    </row>
    <row r="38" spans="1:5" ht="38.25">
      <c r="A38" s="34" t="s">
        <v>49</v>
      </c>
      <c r="E38" s="35" t="s">
        <v>511</v>
      </c>
    </row>
    <row r="39" spans="1:5" ht="76.5">
      <c r="A39" s="36" t="s">
        <v>51</v>
      </c>
      <c r="E39" s="37" t="s">
        <v>791</v>
      </c>
    </row>
    <row r="40" spans="1:5" ht="89.25">
      <c r="A40" t="s">
        <v>53</v>
      </c>
      <c r="E40" s="35" t="s">
        <v>513</v>
      </c>
    </row>
    <row r="41" spans="1:16" ht="12.75">
      <c r="A41" s="25" t="s">
        <v>44</v>
      </c>
      <c r="B41" s="29" t="s">
        <v>37</v>
      </c>
      <c r="C41" s="29" t="s">
        <v>514</v>
      </c>
      <c r="D41" s="25" t="s">
        <v>63</v>
      </c>
      <c r="E41" s="30" t="s">
        <v>515</v>
      </c>
      <c r="F41" s="31" t="s">
        <v>47</v>
      </c>
      <c r="G41" s="32">
        <v>63.3</v>
      </c>
      <c r="H41" s="33">
        <v>0</v>
      </c>
      <c r="I41" s="33">
        <f>ROUND(ROUND(H41,2)*ROUND(G41,1),2)</f>
      </c>
      <c r="J41" s="31" t="s">
        <v>472</v>
      </c>
      <c r="O41">
        <f>(I41*21)/100</f>
      </c>
      <c r="P41" t="s">
        <v>21</v>
      </c>
    </row>
    <row r="42" spans="1:5" ht="38.25">
      <c r="A42" s="34" t="s">
        <v>49</v>
      </c>
      <c r="E42" s="35" t="s">
        <v>516</v>
      </c>
    </row>
    <row r="43" spans="1:5" ht="63.75">
      <c r="A43" s="36" t="s">
        <v>51</v>
      </c>
      <c r="E43" s="42" t="s">
        <v>792</v>
      </c>
    </row>
    <row r="44" spans="1:5" ht="204">
      <c r="A44" t="s">
        <v>53</v>
      </c>
      <c r="E44" s="35" t="s">
        <v>518</v>
      </c>
    </row>
    <row r="45" spans="1:16" ht="12.75">
      <c r="A45" s="25" t="s">
        <v>44</v>
      </c>
      <c r="B45" s="29" t="s">
        <v>39</v>
      </c>
      <c r="C45" s="29" t="s">
        <v>523</v>
      </c>
      <c r="D45" s="25" t="s">
        <v>63</v>
      </c>
      <c r="E45" s="30" t="s">
        <v>524</v>
      </c>
      <c r="F45" s="31" t="s">
        <v>47</v>
      </c>
      <c r="G45" s="32">
        <v>79</v>
      </c>
      <c r="H45" s="33">
        <v>0</v>
      </c>
      <c r="I45" s="33">
        <f>ROUND(ROUND(H45,2)*ROUND(G45,1),2)</f>
      </c>
      <c r="J45" s="31" t="s">
        <v>472</v>
      </c>
      <c r="O45">
        <f>(I45*21)/100</f>
      </c>
      <c r="P45" t="s">
        <v>21</v>
      </c>
    </row>
    <row r="46" spans="1:5" ht="38.25">
      <c r="A46" s="34" t="s">
        <v>49</v>
      </c>
      <c r="E46" s="35" t="s">
        <v>525</v>
      </c>
    </row>
    <row r="47" spans="1:5" ht="102">
      <c r="A47" s="36" t="s">
        <v>51</v>
      </c>
      <c r="E47" s="42" t="s">
        <v>793</v>
      </c>
    </row>
    <row r="48" spans="1:5" ht="204">
      <c r="A48" t="s">
        <v>53</v>
      </c>
      <c r="E48" s="35" t="s">
        <v>518</v>
      </c>
    </row>
    <row r="49" spans="1:16" ht="12.75">
      <c r="A49" s="25" t="s">
        <v>44</v>
      </c>
      <c r="B49" s="29" t="s">
        <v>41</v>
      </c>
      <c r="C49" s="29" t="s">
        <v>794</v>
      </c>
      <c r="D49" s="25" t="s">
        <v>63</v>
      </c>
      <c r="E49" s="30" t="s">
        <v>795</v>
      </c>
      <c r="F49" s="31" t="s">
        <v>47</v>
      </c>
      <c r="G49" s="32">
        <v>31.7</v>
      </c>
      <c r="H49" s="33">
        <v>0</v>
      </c>
      <c r="I49" s="33">
        <f>ROUND(ROUND(H49,2)*ROUND(G49,1),2)</f>
      </c>
      <c r="J49" s="31" t="s">
        <v>472</v>
      </c>
      <c r="O49">
        <f>(I49*21)/100</f>
      </c>
      <c r="P49" t="s">
        <v>21</v>
      </c>
    </row>
    <row r="50" spans="1:5" ht="25.5">
      <c r="A50" s="34" t="s">
        <v>49</v>
      </c>
      <c r="E50" s="35" t="s">
        <v>796</v>
      </c>
    </row>
    <row r="51" spans="1:5" ht="25.5">
      <c r="A51" s="36" t="s">
        <v>51</v>
      </c>
      <c r="E51" s="37" t="s">
        <v>797</v>
      </c>
    </row>
    <row r="52" spans="1:5" ht="153">
      <c r="A52" t="s">
        <v>53</v>
      </c>
      <c r="E52" s="35" t="s">
        <v>531</v>
      </c>
    </row>
    <row r="53" spans="1:16" ht="12.75">
      <c r="A53" s="25" t="s">
        <v>44</v>
      </c>
      <c r="B53" s="29" t="s">
        <v>99</v>
      </c>
      <c r="C53" s="29" t="s">
        <v>532</v>
      </c>
      <c r="D53" s="25" t="s">
        <v>63</v>
      </c>
      <c r="E53" s="30" t="s">
        <v>533</v>
      </c>
      <c r="F53" s="31" t="s">
        <v>47</v>
      </c>
      <c r="G53" s="32">
        <v>79</v>
      </c>
      <c r="H53" s="33">
        <v>0</v>
      </c>
      <c r="I53" s="33">
        <f>ROUND(ROUND(H53,2)*ROUND(G53,1),2)</f>
      </c>
      <c r="J53" s="31" t="s">
        <v>472</v>
      </c>
      <c r="O53">
        <f>(I53*21)/100</f>
      </c>
      <c r="P53" t="s">
        <v>21</v>
      </c>
    </row>
    <row r="54" spans="1:5" ht="12.75">
      <c r="A54" s="34" t="s">
        <v>49</v>
      </c>
      <c r="E54" s="35" t="s">
        <v>534</v>
      </c>
    </row>
    <row r="55" spans="1:5" ht="25.5">
      <c r="A55" s="36" t="s">
        <v>51</v>
      </c>
      <c r="E55" s="37" t="s">
        <v>798</v>
      </c>
    </row>
    <row r="56" spans="1:5" ht="293.25">
      <c r="A56" t="s">
        <v>53</v>
      </c>
      <c r="E56" s="35" t="s">
        <v>536</v>
      </c>
    </row>
    <row r="57" spans="1:16" ht="12.75">
      <c r="A57" s="25" t="s">
        <v>44</v>
      </c>
      <c r="B57" s="29" t="s">
        <v>106</v>
      </c>
      <c r="C57" s="29" t="s">
        <v>537</v>
      </c>
      <c r="D57" s="25" t="s">
        <v>63</v>
      </c>
      <c r="E57" s="30" t="s">
        <v>538</v>
      </c>
      <c r="F57" s="31" t="s">
        <v>539</v>
      </c>
      <c r="G57" s="32">
        <v>142.2</v>
      </c>
      <c r="H57" s="33">
        <v>0</v>
      </c>
      <c r="I57" s="33">
        <f>ROUND(ROUND(H57,2)*ROUND(G57,1),2)</f>
      </c>
      <c r="J57" s="31" t="s">
        <v>472</v>
      </c>
      <c r="O57">
        <f>(I57*21)/100</f>
      </c>
      <c r="P57" t="s">
        <v>21</v>
      </c>
    </row>
    <row r="58" spans="1:5" ht="25.5">
      <c r="A58" s="34" t="s">
        <v>49</v>
      </c>
      <c r="E58" s="35" t="s">
        <v>540</v>
      </c>
    </row>
    <row r="59" spans="1:5" ht="12.75">
      <c r="A59" s="36" t="s">
        <v>51</v>
      </c>
      <c r="E59" s="37" t="s">
        <v>799</v>
      </c>
    </row>
    <row r="60" spans="1:5" ht="12.75">
      <c r="A60" t="s">
        <v>53</v>
      </c>
      <c r="E60" s="35" t="s">
        <v>542</v>
      </c>
    </row>
    <row r="61" spans="1:16" ht="12.75">
      <c r="A61" s="25" t="s">
        <v>44</v>
      </c>
      <c r="B61" s="29" t="s">
        <v>112</v>
      </c>
      <c r="C61" s="29" t="s">
        <v>549</v>
      </c>
      <c r="D61" s="25" t="s">
        <v>63</v>
      </c>
      <c r="E61" s="30" t="s">
        <v>550</v>
      </c>
      <c r="F61" s="31" t="s">
        <v>47</v>
      </c>
      <c r="G61" s="32">
        <v>31.7</v>
      </c>
      <c r="H61" s="33">
        <v>0</v>
      </c>
      <c r="I61" s="33">
        <f>ROUND(ROUND(H61,2)*ROUND(G61,1),2)</f>
      </c>
      <c r="J61" s="31" t="s">
        <v>472</v>
      </c>
      <c r="O61">
        <f>(I61*21)/100</f>
      </c>
      <c r="P61" t="s">
        <v>21</v>
      </c>
    </row>
    <row r="62" spans="1:5" ht="25.5">
      <c r="A62" s="34" t="s">
        <v>49</v>
      </c>
      <c r="E62" s="35" t="s">
        <v>551</v>
      </c>
    </row>
    <row r="63" spans="1:5" ht="127.5">
      <c r="A63" s="36" t="s">
        <v>51</v>
      </c>
      <c r="E63" s="37" t="s">
        <v>800</v>
      </c>
    </row>
    <row r="64" spans="1:5" ht="409.5">
      <c r="A64" t="s">
        <v>53</v>
      </c>
      <c r="E64" s="35" t="s">
        <v>553</v>
      </c>
    </row>
    <row r="65" spans="1:16" ht="12.75">
      <c r="A65" s="25" t="s">
        <v>44</v>
      </c>
      <c r="B65" s="29" t="s">
        <v>124</v>
      </c>
      <c r="C65" s="29" t="s">
        <v>549</v>
      </c>
      <c r="D65" s="25" t="s">
        <v>19</v>
      </c>
      <c r="E65" s="30" t="s">
        <v>550</v>
      </c>
      <c r="F65" s="31" t="s">
        <v>47</v>
      </c>
      <c r="G65" s="32">
        <v>31.7</v>
      </c>
      <c r="H65" s="33">
        <v>0</v>
      </c>
      <c r="I65" s="33">
        <f>ROUND(ROUND(H65,2)*ROUND(G65,1),2)</f>
      </c>
      <c r="J65" s="31" t="s">
        <v>472</v>
      </c>
      <c r="O65">
        <f>(I65*21)/100</f>
      </c>
      <c r="P65" t="s">
        <v>21</v>
      </c>
    </row>
    <row r="66" spans="1:5" ht="25.5">
      <c r="A66" s="34" t="s">
        <v>49</v>
      </c>
      <c r="E66" s="35" t="s">
        <v>551</v>
      </c>
    </row>
    <row r="67" spans="1:5" ht="12.75">
      <c r="A67" s="36" t="s">
        <v>51</v>
      </c>
      <c r="E67" s="37" t="s">
        <v>63</v>
      </c>
    </row>
    <row r="68" spans="1:5" ht="409.5">
      <c r="A68" t="s">
        <v>53</v>
      </c>
      <c r="E68" s="35" t="s">
        <v>553</v>
      </c>
    </row>
    <row r="69" spans="1:16" ht="12.75">
      <c r="A69" s="25" t="s">
        <v>44</v>
      </c>
      <c r="B69" s="29" t="s">
        <v>130</v>
      </c>
      <c r="C69" s="29" t="s">
        <v>554</v>
      </c>
      <c r="D69" s="25" t="s">
        <v>63</v>
      </c>
      <c r="E69" s="30" t="s">
        <v>555</v>
      </c>
      <c r="F69" s="31" t="s">
        <v>47</v>
      </c>
      <c r="G69" s="32">
        <v>35.5</v>
      </c>
      <c r="H69" s="33">
        <v>0</v>
      </c>
      <c r="I69" s="33">
        <f>ROUND(ROUND(H69,2)*ROUND(G69,1),2)</f>
      </c>
      <c r="J69" s="31" t="s">
        <v>472</v>
      </c>
      <c r="O69">
        <f>(I69*21)/100</f>
      </c>
      <c r="P69" t="s">
        <v>21</v>
      </c>
    </row>
    <row r="70" spans="1:5" ht="38.25">
      <c r="A70" s="34" t="s">
        <v>49</v>
      </c>
      <c r="E70" s="35" t="s">
        <v>556</v>
      </c>
    </row>
    <row r="71" spans="1:5" ht="12.75">
      <c r="A71" s="36" t="s">
        <v>51</v>
      </c>
      <c r="E71" s="37" t="s">
        <v>801</v>
      </c>
    </row>
    <row r="72" spans="1:5" ht="114.75">
      <c r="A72" t="s">
        <v>53</v>
      </c>
      <c r="E72" s="35" t="s">
        <v>558</v>
      </c>
    </row>
    <row r="73" spans="1:16" ht="12.75">
      <c r="A73" s="25" t="s">
        <v>44</v>
      </c>
      <c r="B73" s="29" t="s">
        <v>135</v>
      </c>
      <c r="C73" s="29" t="s">
        <v>559</v>
      </c>
      <c r="D73" s="25" t="s">
        <v>63</v>
      </c>
      <c r="E73" s="30" t="s">
        <v>560</v>
      </c>
      <c r="F73" s="31" t="s">
        <v>539</v>
      </c>
      <c r="G73" s="32">
        <v>71</v>
      </c>
      <c r="H73" s="33">
        <v>0</v>
      </c>
      <c r="I73" s="33">
        <f>ROUND(ROUND(H73,2)*ROUND(G73,1),2)</f>
      </c>
      <c r="J73" s="31" t="s">
        <v>472</v>
      </c>
      <c r="O73">
        <f>(I73*21)/100</f>
      </c>
      <c r="P73" t="s">
        <v>21</v>
      </c>
    </row>
    <row r="74" spans="1:5" ht="12.75">
      <c r="A74" s="34" t="s">
        <v>49</v>
      </c>
      <c r="E74" s="35" t="s">
        <v>560</v>
      </c>
    </row>
    <row r="75" spans="1:5" ht="12.75">
      <c r="A75" s="36" t="s">
        <v>51</v>
      </c>
      <c r="E75" s="37" t="s">
        <v>802</v>
      </c>
    </row>
    <row r="76" spans="1:5" ht="12.75">
      <c r="A76" t="s">
        <v>53</v>
      </c>
      <c r="E76" s="35" t="s">
        <v>63</v>
      </c>
    </row>
    <row r="77" spans="1:16" ht="12.75">
      <c r="A77" s="25" t="s">
        <v>44</v>
      </c>
      <c r="B77" s="29" t="s">
        <v>142</v>
      </c>
      <c r="C77" s="29" t="s">
        <v>562</v>
      </c>
      <c r="D77" s="25" t="s">
        <v>63</v>
      </c>
      <c r="E77" s="30" t="s">
        <v>563</v>
      </c>
      <c r="F77" s="31" t="s">
        <v>539</v>
      </c>
      <c r="G77" s="32">
        <v>63.3</v>
      </c>
      <c r="H77" s="33">
        <v>0</v>
      </c>
      <c r="I77" s="33">
        <f>ROUND(ROUND(H77,2)*ROUND(G77,1),2)</f>
      </c>
      <c r="J77" s="31"/>
      <c r="O77">
        <f>(I77*21)/100</f>
      </c>
      <c r="P77" t="s">
        <v>21</v>
      </c>
    </row>
    <row r="78" spans="1:5" ht="25.5">
      <c r="A78" s="34" t="s">
        <v>49</v>
      </c>
      <c r="E78" s="35" t="s">
        <v>564</v>
      </c>
    </row>
    <row r="79" spans="1:5" ht="12.75">
      <c r="A79" s="36" t="s">
        <v>51</v>
      </c>
      <c r="E79" s="37" t="s">
        <v>803</v>
      </c>
    </row>
    <row r="80" spans="1:5" ht="12.75">
      <c r="A80" t="s">
        <v>53</v>
      </c>
      <c r="E80" s="35" t="s">
        <v>63</v>
      </c>
    </row>
    <row r="81" spans="1:16" ht="12.75">
      <c r="A81" s="25" t="s">
        <v>44</v>
      </c>
      <c r="B81" s="29" t="s">
        <v>148</v>
      </c>
      <c r="C81" s="29" t="s">
        <v>566</v>
      </c>
      <c r="D81" s="25" t="s">
        <v>63</v>
      </c>
      <c r="E81" s="30" t="s">
        <v>567</v>
      </c>
      <c r="F81" s="31" t="s">
        <v>80</v>
      </c>
      <c r="G81" s="32">
        <v>40</v>
      </c>
      <c r="H81" s="33">
        <v>0</v>
      </c>
      <c r="I81" s="33">
        <f>ROUND(ROUND(H81,2)*ROUND(G81,1),2)</f>
      </c>
      <c r="J81" s="31"/>
      <c r="O81">
        <f>(I81*21)/100</f>
      </c>
      <c r="P81" t="s">
        <v>21</v>
      </c>
    </row>
    <row r="82" spans="1:5" ht="12.75">
      <c r="A82" s="34" t="s">
        <v>49</v>
      </c>
      <c r="E82" s="35" t="s">
        <v>567</v>
      </c>
    </row>
    <row r="83" spans="1:5" ht="12.75">
      <c r="A83" s="36" t="s">
        <v>51</v>
      </c>
      <c r="E83" s="37" t="s">
        <v>63</v>
      </c>
    </row>
    <row r="84" spans="1:5" ht="12.75">
      <c r="A84" t="s">
        <v>53</v>
      </c>
      <c r="E84" s="35" t="s">
        <v>63</v>
      </c>
    </row>
    <row r="85" spans="1:18" ht="12.75" customHeight="1">
      <c r="A85" s="6" t="s">
        <v>42</v>
      </c>
      <c r="B85" s="6"/>
      <c r="C85" s="39" t="s">
        <v>21</v>
      </c>
      <c r="D85" s="6"/>
      <c r="E85" s="27" t="s">
        <v>568</v>
      </c>
      <c r="F85" s="6"/>
      <c r="G85" s="6"/>
      <c r="H85" s="6"/>
      <c r="I85" s="40">
        <f>0+Q85</f>
      </c>
      <c r="J85" s="6"/>
      <c r="O85">
        <f>0+R85</f>
      </c>
      <c r="Q85">
        <f>0+I86</f>
      </c>
      <c r="R85">
        <f>0+O86</f>
      </c>
    </row>
    <row r="86" spans="1:16" ht="12.75">
      <c r="A86" s="25" t="s">
        <v>44</v>
      </c>
      <c r="B86" s="29" t="s">
        <v>153</v>
      </c>
      <c r="C86" s="29" t="s">
        <v>569</v>
      </c>
      <c r="D86" s="25" t="s">
        <v>63</v>
      </c>
      <c r="E86" s="30" t="s">
        <v>570</v>
      </c>
      <c r="F86" s="31" t="s">
        <v>80</v>
      </c>
      <c r="G86" s="32">
        <v>98.6</v>
      </c>
      <c r="H86" s="33">
        <v>0</v>
      </c>
      <c r="I86" s="33">
        <f>ROUND(ROUND(H86,2)*ROUND(G86,1),2)</f>
      </c>
      <c r="J86" s="31" t="s">
        <v>472</v>
      </c>
      <c r="O86">
        <f>(I86*21)/100</f>
      </c>
      <c r="P86" t="s">
        <v>21</v>
      </c>
    </row>
    <row r="87" spans="1:5" ht="12.75">
      <c r="A87" s="34" t="s">
        <v>49</v>
      </c>
      <c r="E87" s="35" t="s">
        <v>571</v>
      </c>
    </row>
    <row r="88" spans="1:5" ht="12.75">
      <c r="A88" s="36" t="s">
        <v>51</v>
      </c>
      <c r="E88" s="37" t="s">
        <v>804</v>
      </c>
    </row>
    <row r="89" spans="1:5" ht="51">
      <c r="A89" t="s">
        <v>53</v>
      </c>
      <c r="E89" s="35" t="s">
        <v>573</v>
      </c>
    </row>
    <row r="90" spans="1:18" ht="12.75" customHeight="1">
      <c r="A90" s="6" t="s">
        <v>42</v>
      </c>
      <c r="B90" s="6"/>
      <c r="C90" s="39" t="s">
        <v>20</v>
      </c>
      <c r="D90" s="6"/>
      <c r="E90" s="27" t="s">
        <v>574</v>
      </c>
      <c r="F90" s="6"/>
      <c r="G90" s="6"/>
      <c r="H90" s="6"/>
      <c r="I90" s="40">
        <f>0+Q90</f>
      </c>
      <c r="J90" s="6"/>
      <c r="O90">
        <f>0+R90</f>
      </c>
      <c r="Q90">
        <f>0+I91</f>
      </c>
      <c r="R90">
        <f>0+O91</f>
      </c>
    </row>
    <row r="91" spans="1:16" ht="12.75">
      <c r="A91" s="25" t="s">
        <v>44</v>
      </c>
      <c r="B91" s="29" t="s">
        <v>159</v>
      </c>
      <c r="C91" s="29" t="s">
        <v>580</v>
      </c>
      <c r="D91" s="25" t="s">
        <v>63</v>
      </c>
      <c r="E91" s="30" t="s">
        <v>581</v>
      </c>
      <c r="F91" s="31" t="s">
        <v>80</v>
      </c>
      <c r="G91" s="32">
        <v>98.6</v>
      </c>
      <c r="H91" s="33">
        <v>0</v>
      </c>
      <c r="I91" s="33">
        <f>ROUND(ROUND(H91,2)*ROUND(G91,1),2)</f>
      </c>
      <c r="J91" s="31" t="s">
        <v>472</v>
      </c>
      <c r="O91">
        <f>(I91*21)/100</f>
      </c>
      <c r="P91" t="s">
        <v>21</v>
      </c>
    </row>
    <row r="92" spans="1:5" ht="12.75">
      <c r="A92" s="34" t="s">
        <v>49</v>
      </c>
      <c r="E92" s="35" t="s">
        <v>582</v>
      </c>
    </row>
    <row r="93" spans="1:5" ht="12.75">
      <c r="A93" s="36" t="s">
        <v>51</v>
      </c>
      <c r="E93" s="37" t="s">
        <v>804</v>
      </c>
    </row>
    <row r="94" spans="1:5" ht="12.75">
      <c r="A94" t="s">
        <v>53</v>
      </c>
      <c r="E94" s="35" t="s">
        <v>583</v>
      </c>
    </row>
    <row r="95" spans="1:18" ht="12.75" customHeight="1">
      <c r="A95" s="6" t="s">
        <v>42</v>
      </c>
      <c r="B95" s="6"/>
      <c r="C95" s="39" t="s">
        <v>30</v>
      </c>
      <c r="D95" s="6"/>
      <c r="E95" s="27" t="s">
        <v>592</v>
      </c>
      <c r="F95" s="6"/>
      <c r="G95" s="6"/>
      <c r="H95" s="6"/>
      <c r="I95" s="40">
        <f>0+Q95</f>
      </c>
      <c r="J95" s="6"/>
      <c r="O95">
        <f>0+R95</f>
      </c>
      <c r="Q95">
        <f>0+I96</f>
      </c>
      <c r="R95">
        <f>0+O96</f>
      </c>
    </row>
    <row r="96" spans="1:16" ht="12.75">
      <c r="A96" s="25" t="s">
        <v>44</v>
      </c>
      <c r="B96" s="29" t="s">
        <v>383</v>
      </c>
      <c r="C96" s="29" t="s">
        <v>603</v>
      </c>
      <c r="D96" s="25" t="s">
        <v>63</v>
      </c>
      <c r="E96" s="30" t="s">
        <v>604</v>
      </c>
      <c r="F96" s="31" t="s">
        <v>47</v>
      </c>
      <c r="G96" s="32">
        <v>11.8</v>
      </c>
      <c r="H96" s="33">
        <v>0</v>
      </c>
      <c r="I96" s="33">
        <f>ROUND(ROUND(H96,2)*ROUND(G96,1),2)</f>
      </c>
      <c r="J96" s="31" t="s">
        <v>472</v>
      </c>
      <c r="O96">
        <f>(I96*21)/100</f>
      </c>
      <c r="P96" t="s">
        <v>21</v>
      </c>
    </row>
    <row r="97" spans="1:5" ht="25.5">
      <c r="A97" s="34" t="s">
        <v>49</v>
      </c>
      <c r="E97" s="35" t="s">
        <v>605</v>
      </c>
    </row>
    <row r="98" spans="1:5" ht="12.75">
      <c r="A98" s="36" t="s">
        <v>51</v>
      </c>
      <c r="E98" s="37" t="s">
        <v>805</v>
      </c>
    </row>
    <row r="99" spans="1:5" ht="38.25">
      <c r="A99" t="s">
        <v>53</v>
      </c>
      <c r="E99" s="35" t="s">
        <v>602</v>
      </c>
    </row>
    <row r="100" spans="1:18" ht="12.75" customHeight="1">
      <c r="A100" s="6" t="s">
        <v>42</v>
      </c>
      <c r="B100" s="6"/>
      <c r="C100" s="39" t="s">
        <v>77</v>
      </c>
      <c r="D100" s="6"/>
      <c r="E100" s="27" t="s">
        <v>650</v>
      </c>
      <c r="F100" s="6"/>
      <c r="G100" s="6"/>
      <c r="H100" s="6"/>
      <c r="I100" s="40">
        <f>0+Q100</f>
      </c>
      <c r="J100" s="6"/>
      <c r="O100">
        <f>0+R100</f>
      </c>
      <c r="Q100">
        <f>0+I101+I105+I109+I113+I117+I121+I125+I129</f>
      </c>
      <c r="R100">
        <f>0+O101+O105+O109+O113+O117+O121+O125+O129</f>
      </c>
    </row>
    <row r="101" spans="1:16" ht="12.75">
      <c r="A101" s="25" t="s">
        <v>44</v>
      </c>
      <c r="B101" s="29" t="s">
        <v>386</v>
      </c>
      <c r="C101" s="29" t="s">
        <v>806</v>
      </c>
      <c r="D101" s="25" t="s">
        <v>63</v>
      </c>
      <c r="E101" s="30" t="s">
        <v>807</v>
      </c>
      <c r="F101" s="31" t="s">
        <v>95</v>
      </c>
      <c r="G101" s="32">
        <v>22</v>
      </c>
      <c r="H101" s="33">
        <v>0</v>
      </c>
      <c r="I101" s="33">
        <f>ROUND(ROUND(H101,2)*ROUND(G101,1),2)</f>
      </c>
      <c r="J101" s="31" t="s">
        <v>472</v>
      </c>
      <c r="O101">
        <f>(I101*21)/100</f>
      </c>
      <c r="P101" t="s">
        <v>21</v>
      </c>
    </row>
    <row r="102" spans="1:5" ht="12.75">
      <c r="A102" s="34" t="s">
        <v>49</v>
      </c>
      <c r="E102" s="35" t="s">
        <v>807</v>
      </c>
    </row>
    <row r="103" spans="1:5" ht="12.75">
      <c r="A103" s="36" t="s">
        <v>51</v>
      </c>
      <c r="E103" s="37" t="s">
        <v>63</v>
      </c>
    </row>
    <row r="104" spans="1:5" ht="12.75">
      <c r="A104" t="s">
        <v>53</v>
      </c>
      <c r="E104" s="35" t="s">
        <v>63</v>
      </c>
    </row>
    <row r="105" spans="1:16" ht="12.75">
      <c r="A105" s="25" t="s">
        <v>44</v>
      </c>
      <c r="B105" s="29" t="s">
        <v>392</v>
      </c>
      <c r="C105" s="29" t="s">
        <v>808</v>
      </c>
      <c r="D105" s="25" t="s">
        <v>63</v>
      </c>
      <c r="E105" s="30" t="s">
        <v>809</v>
      </c>
      <c r="F105" s="31" t="s">
        <v>95</v>
      </c>
      <c r="G105" s="32">
        <v>13</v>
      </c>
      <c r="H105" s="33">
        <v>0</v>
      </c>
      <c r="I105" s="33">
        <f>ROUND(ROUND(H105,2)*ROUND(G105,1),2)</f>
      </c>
      <c r="J105" s="31"/>
      <c r="O105">
        <f>(I105*21)/100</f>
      </c>
      <c r="P105" t="s">
        <v>21</v>
      </c>
    </row>
    <row r="106" spans="1:5" ht="25.5">
      <c r="A106" s="34" t="s">
        <v>49</v>
      </c>
      <c r="E106" s="35" t="s">
        <v>810</v>
      </c>
    </row>
    <row r="107" spans="1:5" ht="12.75">
      <c r="A107" s="36" t="s">
        <v>51</v>
      </c>
      <c r="E107" s="37" t="s">
        <v>63</v>
      </c>
    </row>
    <row r="108" spans="1:5" ht="12.75">
      <c r="A108" t="s">
        <v>53</v>
      </c>
      <c r="E108" s="35" t="s">
        <v>63</v>
      </c>
    </row>
    <row r="109" spans="1:16" ht="12.75">
      <c r="A109" s="25" t="s">
        <v>44</v>
      </c>
      <c r="B109" s="29" t="s">
        <v>397</v>
      </c>
      <c r="C109" s="29" t="s">
        <v>811</v>
      </c>
      <c r="D109" s="25" t="s">
        <v>63</v>
      </c>
      <c r="E109" s="30" t="s">
        <v>812</v>
      </c>
      <c r="F109" s="31" t="s">
        <v>95</v>
      </c>
      <c r="G109" s="32">
        <v>15</v>
      </c>
      <c r="H109" s="33">
        <v>0</v>
      </c>
      <c r="I109" s="33">
        <f>ROUND(ROUND(H109,2)*ROUND(G109,1),2)</f>
      </c>
      <c r="J109" s="31"/>
      <c r="O109">
        <f>(I109*21)/100</f>
      </c>
      <c r="P109" t="s">
        <v>21</v>
      </c>
    </row>
    <row r="110" spans="1:5" ht="12.75">
      <c r="A110" s="34" t="s">
        <v>49</v>
      </c>
      <c r="E110" s="35" t="s">
        <v>812</v>
      </c>
    </row>
    <row r="111" spans="1:5" ht="12.75">
      <c r="A111" s="36" t="s">
        <v>51</v>
      </c>
      <c r="E111" s="37" t="s">
        <v>63</v>
      </c>
    </row>
    <row r="112" spans="1:5" ht="12.75">
      <c r="A112" t="s">
        <v>53</v>
      </c>
      <c r="E112" s="35" t="s">
        <v>63</v>
      </c>
    </row>
    <row r="113" spans="1:16" ht="12.75">
      <c r="A113" s="25" t="s">
        <v>44</v>
      </c>
      <c r="B113" s="29" t="s">
        <v>402</v>
      </c>
      <c r="C113" s="29" t="s">
        <v>813</v>
      </c>
      <c r="D113" s="25" t="s">
        <v>63</v>
      </c>
      <c r="E113" s="30" t="s">
        <v>814</v>
      </c>
      <c r="F113" s="31" t="s">
        <v>95</v>
      </c>
      <c r="G113" s="32">
        <v>7</v>
      </c>
      <c r="H113" s="33">
        <v>0</v>
      </c>
      <c r="I113" s="33">
        <f>ROUND(ROUND(H113,2)*ROUND(G113,1),2)</f>
      </c>
      <c r="J113" s="31"/>
      <c r="O113">
        <f>(I113*21)/100</f>
      </c>
      <c r="P113" t="s">
        <v>21</v>
      </c>
    </row>
    <row r="114" spans="1:5" ht="12.75">
      <c r="A114" s="34" t="s">
        <v>49</v>
      </c>
      <c r="E114" s="35" t="s">
        <v>814</v>
      </c>
    </row>
    <row r="115" spans="1:5" ht="12.75">
      <c r="A115" s="36" t="s">
        <v>51</v>
      </c>
      <c r="E115" s="37" t="s">
        <v>63</v>
      </c>
    </row>
    <row r="116" spans="1:5" ht="12.75">
      <c r="A116" t="s">
        <v>53</v>
      </c>
      <c r="E116" s="35" t="s">
        <v>63</v>
      </c>
    </row>
    <row r="117" spans="1:16" ht="12.75">
      <c r="A117" s="25" t="s">
        <v>44</v>
      </c>
      <c r="B117" s="29" t="s">
        <v>407</v>
      </c>
      <c r="C117" s="29" t="s">
        <v>815</v>
      </c>
      <c r="D117" s="25" t="s">
        <v>63</v>
      </c>
      <c r="E117" s="30" t="s">
        <v>816</v>
      </c>
      <c r="F117" s="31" t="s">
        <v>80</v>
      </c>
      <c r="G117" s="32">
        <v>98.6</v>
      </c>
      <c r="H117" s="33">
        <v>0</v>
      </c>
      <c r="I117" s="33">
        <f>ROUND(ROUND(H117,2)*ROUND(G117,1),2)</f>
      </c>
      <c r="J117" s="31" t="s">
        <v>472</v>
      </c>
      <c r="O117">
        <f>(I117*21)/100</f>
      </c>
      <c r="P117" t="s">
        <v>21</v>
      </c>
    </row>
    <row r="118" spans="1:5" ht="25.5">
      <c r="A118" s="34" t="s">
        <v>49</v>
      </c>
      <c r="E118" s="35" t="s">
        <v>817</v>
      </c>
    </row>
    <row r="119" spans="1:5" ht="12.75">
      <c r="A119" s="36" t="s">
        <v>51</v>
      </c>
      <c r="E119" s="37" t="s">
        <v>63</v>
      </c>
    </row>
    <row r="120" spans="1:5" ht="102">
      <c r="A120" t="s">
        <v>53</v>
      </c>
      <c r="E120" s="35" t="s">
        <v>686</v>
      </c>
    </row>
    <row r="121" spans="1:16" ht="12.75">
      <c r="A121" s="25" t="s">
        <v>44</v>
      </c>
      <c r="B121" s="29" t="s">
        <v>412</v>
      </c>
      <c r="C121" s="29" t="s">
        <v>818</v>
      </c>
      <c r="D121" s="25" t="s">
        <v>63</v>
      </c>
      <c r="E121" s="30" t="s">
        <v>819</v>
      </c>
      <c r="F121" s="31" t="s">
        <v>95</v>
      </c>
      <c r="G121" s="32">
        <v>13</v>
      </c>
      <c r="H121" s="33">
        <v>0</v>
      </c>
      <c r="I121" s="33">
        <f>ROUND(ROUND(H121,2)*ROUND(G121,1),2)</f>
      </c>
      <c r="J121" s="31"/>
      <c r="O121">
        <f>(I121*21)/100</f>
      </c>
      <c r="P121" t="s">
        <v>21</v>
      </c>
    </row>
    <row r="122" spans="1:5" ht="25.5">
      <c r="A122" s="34" t="s">
        <v>49</v>
      </c>
      <c r="E122" s="35" t="s">
        <v>820</v>
      </c>
    </row>
    <row r="123" spans="1:5" ht="12.75">
      <c r="A123" s="36" t="s">
        <v>51</v>
      </c>
      <c r="E123" s="37" t="s">
        <v>63</v>
      </c>
    </row>
    <row r="124" spans="1:5" ht="12.75">
      <c r="A124" t="s">
        <v>53</v>
      </c>
      <c r="E124" s="35" t="s">
        <v>63</v>
      </c>
    </row>
    <row r="125" spans="1:16" ht="25.5">
      <c r="A125" s="25" t="s">
        <v>44</v>
      </c>
      <c r="B125" s="29" t="s">
        <v>415</v>
      </c>
      <c r="C125" s="29" t="s">
        <v>821</v>
      </c>
      <c r="D125" s="25" t="s">
        <v>63</v>
      </c>
      <c r="E125" s="30" t="s">
        <v>822</v>
      </c>
      <c r="F125" s="31" t="s">
        <v>95</v>
      </c>
      <c r="G125" s="32">
        <v>22</v>
      </c>
      <c r="H125" s="33">
        <v>0</v>
      </c>
      <c r="I125" s="33">
        <f>ROUND(ROUND(H125,2)*ROUND(G125,1),2)</f>
      </c>
      <c r="J125" s="31" t="s">
        <v>472</v>
      </c>
      <c r="O125">
        <f>(I125*21)/100</f>
      </c>
      <c r="P125" t="s">
        <v>21</v>
      </c>
    </row>
    <row r="126" spans="1:5" ht="25.5">
      <c r="A126" s="34" t="s">
        <v>49</v>
      </c>
      <c r="E126" s="35" t="s">
        <v>823</v>
      </c>
    </row>
    <row r="127" spans="1:5" ht="12.75">
      <c r="A127" s="36" t="s">
        <v>51</v>
      </c>
      <c r="E127" s="37" t="s">
        <v>63</v>
      </c>
    </row>
    <row r="128" spans="1:5" ht="25.5">
      <c r="A128" t="s">
        <v>53</v>
      </c>
      <c r="E128" s="35" t="s">
        <v>695</v>
      </c>
    </row>
    <row r="129" spans="1:16" ht="12.75">
      <c r="A129" s="25" t="s">
        <v>44</v>
      </c>
      <c r="B129" s="29" t="s">
        <v>421</v>
      </c>
      <c r="C129" s="29" t="s">
        <v>824</v>
      </c>
      <c r="D129" s="25" t="s">
        <v>63</v>
      </c>
      <c r="E129" s="30" t="s">
        <v>825</v>
      </c>
      <c r="F129" s="31" t="s">
        <v>703</v>
      </c>
      <c r="G129" s="32">
        <v>22</v>
      </c>
      <c r="H129" s="33">
        <v>0</v>
      </c>
      <c r="I129" s="33">
        <f>ROUND(ROUND(H129,2)*ROUND(G129,1),2)</f>
      </c>
      <c r="J129" s="31" t="s">
        <v>472</v>
      </c>
      <c r="O129">
        <f>(I129*21)/100</f>
      </c>
      <c r="P129" t="s">
        <v>21</v>
      </c>
    </row>
    <row r="130" spans="1:5" ht="12.75">
      <c r="A130" s="34" t="s">
        <v>49</v>
      </c>
      <c r="E130" s="35" t="s">
        <v>826</v>
      </c>
    </row>
    <row r="131" spans="1:5" ht="12.75">
      <c r="A131" s="36" t="s">
        <v>51</v>
      </c>
      <c r="E131" s="37" t="s">
        <v>63</v>
      </c>
    </row>
    <row r="132" spans="1:5" ht="76.5">
      <c r="A132" t="s">
        <v>53</v>
      </c>
      <c r="E132" s="35" t="s">
        <v>705</v>
      </c>
    </row>
    <row r="133" spans="1:18" ht="12.75" customHeight="1">
      <c r="A133" s="6" t="s">
        <v>42</v>
      </c>
      <c r="B133" s="6"/>
      <c r="C133" s="39" t="s">
        <v>37</v>
      </c>
      <c r="D133" s="6"/>
      <c r="E133" s="27" t="s">
        <v>827</v>
      </c>
      <c r="F133" s="6"/>
      <c r="G133" s="6"/>
      <c r="H133" s="6"/>
      <c r="I133" s="40">
        <f>0+Q133</f>
      </c>
      <c r="J133" s="6"/>
      <c r="O133">
        <f>0+R133</f>
      </c>
      <c r="Q133">
        <f>0+I134</f>
      </c>
      <c r="R133">
        <f>0+O134</f>
      </c>
    </row>
    <row r="134" spans="1:16" ht="12.75">
      <c r="A134" s="25" t="s">
        <v>44</v>
      </c>
      <c r="B134" s="29" t="s">
        <v>423</v>
      </c>
      <c r="C134" s="29" t="s">
        <v>828</v>
      </c>
      <c r="D134" s="25" t="s">
        <v>63</v>
      </c>
      <c r="E134" s="30" t="s">
        <v>829</v>
      </c>
      <c r="F134" s="31" t="s">
        <v>80</v>
      </c>
      <c r="G134" s="32">
        <v>1.6</v>
      </c>
      <c r="H134" s="33">
        <v>0</v>
      </c>
      <c r="I134" s="33">
        <f>ROUND(ROUND(H134,2)*ROUND(G134,1),2)</f>
      </c>
      <c r="J134" s="31" t="s">
        <v>472</v>
      </c>
      <c r="O134">
        <f>(I134*21)/100</f>
      </c>
      <c r="P134" t="s">
        <v>21</v>
      </c>
    </row>
    <row r="135" spans="1:5" ht="25.5">
      <c r="A135" s="34" t="s">
        <v>49</v>
      </c>
      <c r="E135" s="35" t="s">
        <v>830</v>
      </c>
    </row>
    <row r="136" spans="1:5" ht="12.75">
      <c r="A136" s="36" t="s">
        <v>51</v>
      </c>
      <c r="E136" s="37" t="s">
        <v>831</v>
      </c>
    </row>
    <row r="137" spans="1:5" ht="38.25">
      <c r="A137" t="s">
        <v>53</v>
      </c>
      <c r="E137" s="35" t="s">
        <v>832</v>
      </c>
    </row>
    <row r="138" spans="1:18" ht="12.75" customHeight="1">
      <c r="A138" s="6" t="s">
        <v>42</v>
      </c>
      <c r="B138" s="6"/>
      <c r="C138" s="39" t="s">
        <v>764</v>
      </c>
      <c r="D138" s="6"/>
      <c r="E138" s="27" t="s">
        <v>765</v>
      </c>
      <c r="F138" s="6"/>
      <c r="G138" s="6"/>
      <c r="H138" s="6"/>
      <c r="I138" s="40">
        <f>0+Q138</f>
      </c>
      <c r="J138" s="6"/>
      <c r="O138">
        <f>0+R138</f>
      </c>
      <c r="Q138">
        <f>0+I139+I143+I147</f>
      </c>
      <c r="R138">
        <f>0+O139+O143+O147</f>
      </c>
    </row>
    <row r="139" spans="1:16" ht="12.75">
      <c r="A139" s="25" t="s">
        <v>44</v>
      </c>
      <c r="B139" s="29" t="s">
        <v>429</v>
      </c>
      <c r="C139" s="29" t="s">
        <v>766</v>
      </c>
      <c r="D139" s="25" t="s">
        <v>63</v>
      </c>
      <c r="E139" s="30" t="s">
        <v>767</v>
      </c>
      <c r="F139" s="31" t="s">
        <v>539</v>
      </c>
      <c r="G139" s="32">
        <v>0.2</v>
      </c>
      <c r="H139" s="33">
        <v>0</v>
      </c>
      <c r="I139" s="33">
        <f>ROUND(ROUND(H139,2)*ROUND(G139,1),2)</f>
      </c>
      <c r="J139" s="31" t="s">
        <v>472</v>
      </c>
      <c r="O139">
        <f>(I139*21)/100</f>
      </c>
      <c r="P139" t="s">
        <v>21</v>
      </c>
    </row>
    <row r="140" spans="1:5" ht="25.5">
      <c r="A140" s="34" t="s">
        <v>49</v>
      </c>
      <c r="E140" s="35" t="s">
        <v>768</v>
      </c>
    </row>
    <row r="141" spans="1:5" ht="25.5">
      <c r="A141" s="36" t="s">
        <v>51</v>
      </c>
      <c r="E141" s="37" t="s">
        <v>833</v>
      </c>
    </row>
    <row r="142" spans="1:5" ht="76.5">
      <c r="A142" t="s">
        <v>53</v>
      </c>
      <c r="E142" s="35" t="s">
        <v>770</v>
      </c>
    </row>
    <row r="143" spans="1:16" ht="12.75">
      <c r="A143" s="25" t="s">
        <v>44</v>
      </c>
      <c r="B143" s="29" t="s">
        <v>435</v>
      </c>
      <c r="C143" s="29" t="s">
        <v>771</v>
      </c>
      <c r="D143" s="25" t="s">
        <v>63</v>
      </c>
      <c r="E143" s="30" t="s">
        <v>772</v>
      </c>
      <c r="F143" s="31" t="s">
        <v>539</v>
      </c>
      <c r="G143" s="32">
        <v>0.6</v>
      </c>
      <c r="H143" s="33">
        <v>0</v>
      </c>
      <c r="I143" s="33">
        <f>ROUND(ROUND(H143,2)*ROUND(G143,1),2)</f>
      </c>
      <c r="J143" s="31" t="s">
        <v>472</v>
      </c>
      <c r="O143">
        <f>(I143*21)/100</f>
      </c>
      <c r="P143" t="s">
        <v>21</v>
      </c>
    </row>
    <row r="144" spans="1:5" ht="25.5">
      <c r="A144" s="34" t="s">
        <v>49</v>
      </c>
      <c r="E144" s="35" t="s">
        <v>773</v>
      </c>
    </row>
    <row r="145" spans="1:5" ht="12.75">
      <c r="A145" s="36" t="s">
        <v>51</v>
      </c>
      <c r="E145" s="37" t="s">
        <v>834</v>
      </c>
    </row>
    <row r="146" spans="1:5" ht="76.5">
      <c r="A146" t="s">
        <v>53</v>
      </c>
      <c r="E146" s="35" t="s">
        <v>770</v>
      </c>
    </row>
    <row r="147" spans="1:16" ht="25.5">
      <c r="A147" s="25" t="s">
        <v>44</v>
      </c>
      <c r="B147" s="29" t="s">
        <v>440</v>
      </c>
      <c r="C147" s="29" t="s">
        <v>835</v>
      </c>
      <c r="D147" s="25" t="s">
        <v>63</v>
      </c>
      <c r="E147" s="30" t="s">
        <v>836</v>
      </c>
      <c r="F147" s="31" t="s">
        <v>539</v>
      </c>
      <c r="G147" s="32">
        <v>0.2</v>
      </c>
      <c r="H147" s="33">
        <v>0</v>
      </c>
      <c r="I147" s="33">
        <f>ROUND(ROUND(H147,2)*ROUND(G147,1),2)</f>
      </c>
      <c r="J147" s="31" t="s">
        <v>472</v>
      </c>
      <c r="O147">
        <f>(I147*21)/100</f>
      </c>
      <c r="P147" t="s">
        <v>21</v>
      </c>
    </row>
    <row r="148" spans="1:5" ht="25.5">
      <c r="A148" s="34" t="s">
        <v>49</v>
      </c>
      <c r="E148" s="35" t="s">
        <v>837</v>
      </c>
    </row>
    <row r="149" spans="1:5" ht="12.75">
      <c r="A149" s="36" t="s">
        <v>51</v>
      </c>
      <c r="E149" s="37" t="s">
        <v>838</v>
      </c>
    </row>
    <row r="150" spans="1:5" ht="63.75">
      <c r="A150" t="s">
        <v>53</v>
      </c>
      <c r="E150" s="35" t="s">
        <v>779</v>
      </c>
    </row>
    <row r="151" spans="1:18" ht="12.75" customHeight="1">
      <c r="A151" s="6" t="s">
        <v>42</v>
      </c>
      <c r="B151" s="6"/>
      <c r="C151" s="39" t="s">
        <v>731</v>
      </c>
      <c r="D151" s="6"/>
      <c r="E151" s="27" t="s">
        <v>732</v>
      </c>
      <c r="F151" s="6"/>
      <c r="G151" s="6"/>
      <c r="H151" s="6"/>
      <c r="I151" s="40">
        <f>0+Q151</f>
      </c>
      <c r="J151" s="6"/>
      <c r="O151">
        <f>0+R151</f>
      </c>
      <c r="Q151">
        <f>0+I152</f>
      </c>
      <c r="R151">
        <f>0+O152</f>
      </c>
    </row>
    <row r="152" spans="1:16" ht="12.75">
      <c r="A152" s="25" t="s">
        <v>44</v>
      </c>
      <c r="B152" s="29" t="s">
        <v>442</v>
      </c>
      <c r="C152" s="29" t="s">
        <v>734</v>
      </c>
      <c r="D152" s="25" t="s">
        <v>63</v>
      </c>
      <c r="E152" s="30" t="s">
        <v>735</v>
      </c>
      <c r="F152" s="31" t="s">
        <v>539</v>
      </c>
      <c r="G152" s="32">
        <v>23.5</v>
      </c>
      <c r="H152" s="33">
        <v>0</v>
      </c>
      <c r="I152" s="33">
        <f>ROUND(ROUND(H152,2)*ROUND(G152,1),2)</f>
      </c>
      <c r="J152" s="31" t="s">
        <v>472</v>
      </c>
      <c r="O152">
        <f>(I152*21)/100</f>
      </c>
      <c r="P152" t="s">
        <v>21</v>
      </c>
    </row>
    <row r="153" spans="1:5" ht="38.25">
      <c r="A153" s="34" t="s">
        <v>49</v>
      </c>
      <c r="E153" s="35" t="s">
        <v>736</v>
      </c>
    </row>
    <row r="154" spans="1:5" ht="12.75">
      <c r="A154" s="36" t="s">
        <v>51</v>
      </c>
      <c r="E154" s="37" t="s">
        <v>63</v>
      </c>
    </row>
    <row r="155" spans="1:5" ht="38.25">
      <c r="A155" t="s">
        <v>53</v>
      </c>
      <c r="E155" s="35" t="s">
        <v>737</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1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839</v>
      </c>
      <c r="I3" s="41">
        <f>0+I8</f>
      </c>
      <c r="J3" s="10"/>
      <c r="O3" t="s">
        <v>18</v>
      </c>
      <c r="P3" t="s">
        <v>21</v>
      </c>
    </row>
    <row r="4" spans="1:16" ht="15" customHeight="1">
      <c r="A4" t="s">
        <v>16</v>
      </c>
      <c r="B4" s="16" t="s">
        <v>17</v>
      </c>
      <c r="C4" s="17" t="s">
        <v>839</v>
      </c>
      <c r="D4" s="6"/>
      <c r="E4" s="18" t="s">
        <v>840</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841</v>
      </c>
      <c r="F8" s="19"/>
      <c r="G8" s="19"/>
      <c r="H8" s="19"/>
      <c r="I8" s="28">
        <f>0+Q8</f>
      </c>
      <c r="J8" s="19"/>
      <c r="O8">
        <f>0+R8</f>
      </c>
      <c r="Q8">
        <f>0+I9+I13</f>
      </c>
      <c r="R8">
        <f>0+O9+O13</f>
      </c>
    </row>
    <row r="9" spans="1:16" ht="12.75">
      <c r="A9" s="25" t="s">
        <v>44</v>
      </c>
      <c r="B9" s="29" t="s">
        <v>19</v>
      </c>
      <c r="C9" s="29" t="s">
        <v>842</v>
      </c>
      <c r="D9" s="25" t="s">
        <v>63</v>
      </c>
      <c r="E9" s="30" t="s">
        <v>843</v>
      </c>
      <c r="F9" s="31" t="s">
        <v>186</v>
      </c>
      <c r="G9" s="32">
        <v>1</v>
      </c>
      <c r="H9" s="33">
        <v>0</v>
      </c>
      <c r="I9" s="33">
        <f>ROUND(ROUND(H9,2)*ROUND(G9,1),2)</f>
      </c>
      <c r="J9" s="31" t="s">
        <v>472</v>
      </c>
      <c r="O9">
        <f>(I9*21)/100</f>
      </c>
      <c r="P9" t="s">
        <v>21</v>
      </c>
    </row>
    <row r="10" spans="1:5" ht="12.75">
      <c r="A10" s="34" t="s">
        <v>49</v>
      </c>
      <c r="E10" s="35" t="s">
        <v>843</v>
      </c>
    </row>
    <row r="11" spans="1:5" ht="12.75">
      <c r="A11" s="36" t="s">
        <v>51</v>
      </c>
      <c r="E11" s="37" t="s">
        <v>63</v>
      </c>
    </row>
    <row r="12" spans="1:5" ht="12.75">
      <c r="A12" t="s">
        <v>53</v>
      </c>
      <c r="E12" s="35" t="s">
        <v>63</v>
      </c>
    </row>
    <row r="13" spans="1:16" ht="12.75">
      <c r="A13" s="25" t="s">
        <v>44</v>
      </c>
      <c r="B13" s="29" t="s">
        <v>21</v>
      </c>
      <c r="C13" s="29" t="s">
        <v>566</v>
      </c>
      <c r="D13" s="25" t="s">
        <v>63</v>
      </c>
      <c r="E13" s="30" t="s">
        <v>844</v>
      </c>
      <c r="F13" s="31" t="s">
        <v>186</v>
      </c>
      <c r="G13" s="32">
        <v>1</v>
      </c>
      <c r="H13" s="33">
        <v>0</v>
      </c>
      <c r="I13" s="33">
        <f>ROUND(ROUND(H13,2)*ROUND(G13,1),2)</f>
      </c>
      <c r="J13" s="31"/>
      <c r="O13">
        <f>(I13*21)/100</f>
      </c>
      <c r="P13" t="s">
        <v>21</v>
      </c>
    </row>
    <row r="14" spans="1:5" ht="12.75">
      <c r="A14" s="34" t="s">
        <v>49</v>
      </c>
      <c r="E14" s="35" t="s">
        <v>844</v>
      </c>
    </row>
    <row r="15" spans="1:5" ht="12.75">
      <c r="A15" s="36" t="s">
        <v>51</v>
      </c>
      <c r="E15" s="37" t="s">
        <v>63</v>
      </c>
    </row>
    <row r="16" spans="1:5" ht="12.75">
      <c r="A16" t="s">
        <v>53</v>
      </c>
      <c r="E16"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845</v>
      </c>
      <c r="I3" s="41">
        <f>0+I8</f>
      </c>
      <c r="J3" s="10"/>
      <c r="O3" t="s">
        <v>18</v>
      </c>
      <c r="P3" t="s">
        <v>21</v>
      </c>
    </row>
    <row r="4" spans="1:16" ht="15" customHeight="1">
      <c r="A4" t="s">
        <v>16</v>
      </c>
      <c r="B4" s="16" t="s">
        <v>17</v>
      </c>
      <c r="C4" s="17" t="s">
        <v>845</v>
      </c>
      <c r="D4" s="6"/>
      <c r="E4" s="18" t="s">
        <v>846</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847</v>
      </c>
      <c r="D8" s="19"/>
      <c r="E8" s="27" t="s">
        <v>848</v>
      </c>
      <c r="F8" s="19"/>
      <c r="G8" s="19"/>
      <c r="H8" s="19"/>
      <c r="I8" s="28">
        <f>0+Q8</f>
      </c>
      <c r="J8" s="19"/>
      <c r="O8">
        <f>0+R8</f>
      </c>
      <c r="Q8">
        <f>0+I9+I13+I17+I21+I25</f>
      </c>
      <c r="R8">
        <f>0+O9+O13+O17+O21+O25</f>
      </c>
    </row>
    <row r="9" spans="1:16" ht="12.75">
      <c r="A9" s="25" t="s">
        <v>44</v>
      </c>
      <c r="B9" s="29" t="s">
        <v>20</v>
      </c>
      <c r="C9" s="29" t="s">
        <v>849</v>
      </c>
      <c r="D9" s="25" t="s">
        <v>63</v>
      </c>
      <c r="E9" s="30" t="s">
        <v>850</v>
      </c>
      <c r="F9" s="31" t="s">
        <v>186</v>
      </c>
      <c r="G9" s="32">
        <v>1</v>
      </c>
      <c r="H9" s="33">
        <v>0</v>
      </c>
      <c r="I9" s="33">
        <f>ROUND(ROUND(H9,2)*ROUND(G9,1),2)</f>
      </c>
      <c r="J9" s="31" t="s">
        <v>472</v>
      </c>
      <c r="O9">
        <f>(I9*21)/100</f>
      </c>
      <c r="P9" t="s">
        <v>21</v>
      </c>
    </row>
    <row r="10" spans="1:5" ht="12.75">
      <c r="A10" s="34" t="s">
        <v>49</v>
      </c>
      <c r="E10" s="35" t="s">
        <v>850</v>
      </c>
    </row>
    <row r="11" spans="1:5" ht="12.75">
      <c r="A11" s="36" t="s">
        <v>51</v>
      </c>
      <c r="E11" s="37" t="s">
        <v>63</v>
      </c>
    </row>
    <row r="12" spans="1:5" ht="12.75">
      <c r="A12" t="s">
        <v>53</v>
      </c>
      <c r="E12" s="35" t="s">
        <v>63</v>
      </c>
    </row>
    <row r="13" spans="1:16" ht="12.75">
      <c r="A13" s="25" t="s">
        <v>44</v>
      </c>
      <c r="B13" s="29" t="s">
        <v>30</v>
      </c>
      <c r="C13" s="29" t="s">
        <v>851</v>
      </c>
      <c r="D13" s="25" t="s">
        <v>63</v>
      </c>
      <c r="E13" s="30" t="s">
        <v>852</v>
      </c>
      <c r="F13" s="31" t="s">
        <v>186</v>
      </c>
      <c r="G13" s="32">
        <v>1</v>
      </c>
      <c r="H13" s="33">
        <v>0</v>
      </c>
      <c r="I13" s="33">
        <f>ROUND(ROUND(H13,2)*ROUND(G13,1),2)</f>
      </c>
      <c r="J13" s="31" t="s">
        <v>472</v>
      </c>
      <c r="O13">
        <f>(I13*21)/100</f>
      </c>
      <c r="P13" t="s">
        <v>21</v>
      </c>
    </row>
    <row r="14" spans="1:5" ht="12.75">
      <c r="A14" s="34" t="s">
        <v>49</v>
      </c>
      <c r="E14" s="35" t="s">
        <v>852</v>
      </c>
    </row>
    <row r="15" spans="1:5" ht="12.75">
      <c r="A15" s="36" t="s">
        <v>51</v>
      </c>
      <c r="E15" s="37" t="s">
        <v>63</v>
      </c>
    </row>
    <row r="16" spans="1:5" ht="12.75">
      <c r="A16" t="s">
        <v>53</v>
      </c>
      <c r="E16" s="35" t="s">
        <v>63</v>
      </c>
    </row>
    <row r="17" spans="1:16" ht="12.75">
      <c r="A17" s="25" t="s">
        <v>44</v>
      </c>
      <c r="B17" s="29" t="s">
        <v>32</v>
      </c>
      <c r="C17" s="29" t="s">
        <v>853</v>
      </c>
      <c r="D17" s="25" t="s">
        <v>63</v>
      </c>
      <c r="E17" s="30" t="s">
        <v>854</v>
      </c>
      <c r="F17" s="31" t="s">
        <v>186</v>
      </c>
      <c r="G17" s="32">
        <v>1</v>
      </c>
      <c r="H17" s="33">
        <v>0</v>
      </c>
      <c r="I17" s="33">
        <f>ROUND(ROUND(H17,2)*ROUND(G17,1),2)</f>
      </c>
      <c r="J17" s="31" t="s">
        <v>472</v>
      </c>
      <c r="O17">
        <f>(I17*21)/100</f>
      </c>
      <c r="P17" t="s">
        <v>21</v>
      </c>
    </row>
    <row r="18" spans="1:5" ht="12.75">
      <c r="A18" s="34" t="s">
        <v>49</v>
      </c>
      <c r="E18" s="35" t="s">
        <v>854</v>
      </c>
    </row>
    <row r="19" spans="1:5" ht="12.75">
      <c r="A19" s="36" t="s">
        <v>51</v>
      </c>
      <c r="E19" s="37" t="s">
        <v>63</v>
      </c>
    </row>
    <row r="20" spans="1:5" ht="12.75">
      <c r="A20" t="s">
        <v>53</v>
      </c>
      <c r="E20" s="35" t="s">
        <v>63</v>
      </c>
    </row>
    <row r="21" spans="1:16" ht="12.75">
      <c r="A21" s="25" t="s">
        <v>44</v>
      </c>
      <c r="B21" s="29" t="s">
        <v>34</v>
      </c>
      <c r="C21" s="29" t="s">
        <v>855</v>
      </c>
      <c r="D21" s="25" t="s">
        <v>63</v>
      </c>
      <c r="E21" s="30" t="s">
        <v>856</v>
      </c>
      <c r="F21" s="31" t="s">
        <v>186</v>
      </c>
      <c r="G21" s="32">
        <v>1</v>
      </c>
      <c r="H21" s="33">
        <v>0</v>
      </c>
      <c r="I21" s="33">
        <f>ROUND(ROUND(H21,2)*ROUND(G21,1),2)</f>
      </c>
      <c r="J21" s="31" t="s">
        <v>472</v>
      </c>
      <c r="O21">
        <f>(I21*21)/100</f>
      </c>
      <c r="P21" t="s">
        <v>21</v>
      </c>
    </row>
    <row r="22" spans="1:5" ht="12.75">
      <c r="A22" s="34" t="s">
        <v>49</v>
      </c>
      <c r="E22" s="35" t="s">
        <v>856</v>
      </c>
    </row>
    <row r="23" spans="1:5" ht="12.75">
      <c r="A23" s="36" t="s">
        <v>51</v>
      </c>
      <c r="E23" s="37" t="s">
        <v>63</v>
      </c>
    </row>
    <row r="24" spans="1:5" ht="12.75">
      <c r="A24" t="s">
        <v>53</v>
      </c>
      <c r="E24" s="35" t="s">
        <v>63</v>
      </c>
    </row>
    <row r="25" spans="1:16" ht="12.75">
      <c r="A25" s="25" t="s">
        <v>44</v>
      </c>
      <c r="B25" s="29" t="s">
        <v>72</v>
      </c>
      <c r="C25" s="29" t="s">
        <v>857</v>
      </c>
      <c r="D25" s="25" t="s">
        <v>63</v>
      </c>
      <c r="E25" s="30" t="s">
        <v>858</v>
      </c>
      <c r="F25" s="31" t="s">
        <v>186</v>
      </c>
      <c r="G25" s="32">
        <v>1</v>
      </c>
      <c r="H25" s="33">
        <v>0</v>
      </c>
      <c r="I25" s="33">
        <f>ROUND(ROUND(H25,2)*ROUND(G25,1),2)</f>
      </c>
      <c r="J25" s="31" t="s">
        <v>472</v>
      </c>
      <c r="O25">
        <f>(I25*21)/100</f>
      </c>
      <c r="P25" t="s">
        <v>21</v>
      </c>
    </row>
    <row r="26" spans="1:5" ht="12.75">
      <c r="A26" s="34" t="s">
        <v>49</v>
      </c>
      <c r="E26" s="35" t="s">
        <v>858</v>
      </c>
    </row>
    <row r="27" spans="1:5" ht="12.75">
      <c r="A27" s="36" t="s">
        <v>51</v>
      </c>
      <c r="E27" s="37" t="s">
        <v>63</v>
      </c>
    </row>
    <row r="28" spans="1:5" ht="12.75">
      <c r="A28" t="s">
        <v>53</v>
      </c>
      <c r="E28"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859</v>
      </c>
      <c r="I3" s="41">
        <f>0+I8</f>
      </c>
      <c r="J3" s="10"/>
      <c r="O3" t="s">
        <v>18</v>
      </c>
      <c r="P3" t="s">
        <v>21</v>
      </c>
    </row>
    <row r="4" spans="1:16" ht="15" customHeight="1">
      <c r="A4" t="s">
        <v>16</v>
      </c>
      <c r="B4" s="16" t="s">
        <v>17</v>
      </c>
      <c r="C4" s="17" t="s">
        <v>859</v>
      </c>
      <c r="D4" s="6"/>
      <c r="E4" s="18" t="s">
        <v>860</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861</v>
      </c>
      <c r="D8" s="19"/>
      <c r="E8" s="27" t="s">
        <v>843</v>
      </c>
      <c r="F8" s="19"/>
      <c r="G8" s="19"/>
      <c r="H8" s="19"/>
      <c r="I8" s="28">
        <f>0+Q8</f>
      </c>
      <c r="J8" s="19"/>
      <c r="O8">
        <f>0+R8</f>
      </c>
      <c r="Q8">
        <f>0+I9</f>
      </c>
      <c r="R8">
        <f>0+O9</f>
      </c>
    </row>
    <row r="9" spans="1:16" ht="12.75">
      <c r="A9" s="25" t="s">
        <v>44</v>
      </c>
      <c r="B9" s="29" t="s">
        <v>77</v>
      </c>
      <c r="C9" s="29" t="s">
        <v>862</v>
      </c>
      <c r="D9" s="25" t="s">
        <v>63</v>
      </c>
      <c r="E9" s="30" t="s">
        <v>863</v>
      </c>
      <c r="F9" s="31" t="s">
        <v>186</v>
      </c>
      <c r="G9" s="32">
        <v>1</v>
      </c>
      <c r="H9" s="33">
        <v>0</v>
      </c>
      <c r="I9" s="33">
        <f>ROUND(ROUND(H9,2)*ROUND(G9,1),2)</f>
      </c>
      <c r="J9" s="31"/>
      <c r="O9">
        <f>(I9*21)/100</f>
      </c>
      <c r="P9" t="s">
        <v>21</v>
      </c>
    </row>
    <row r="10" spans="1:5" ht="38.25">
      <c r="A10" s="34" t="s">
        <v>49</v>
      </c>
      <c r="E10" s="35" t="s">
        <v>864</v>
      </c>
    </row>
    <row r="11" spans="1:5" ht="12.75">
      <c r="A11" s="36" t="s">
        <v>51</v>
      </c>
      <c r="E11" s="37" t="s">
        <v>63</v>
      </c>
    </row>
    <row r="12" spans="1:5" ht="12.75">
      <c r="A12" t="s">
        <v>53</v>
      </c>
      <c r="E12"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865</v>
      </c>
      <c r="I3" s="41">
        <f>0+I8</f>
      </c>
      <c r="J3" s="10"/>
      <c r="O3" t="s">
        <v>18</v>
      </c>
      <c r="P3" t="s">
        <v>21</v>
      </c>
    </row>
    <row r="4" spans="1:16" ht="15" customHeight="1">
      <c r="A4" t="s">
        <v>16</v>
      </c>
      <c r="B4" s="16" t="s">
        <v>17</v>
      </c>
      <c r="C4" s="17" t="s">
        <v>865</v>
      </c>
      <c r="D4" s="6"/>
      <c r="E4" s="18" t="s">
        <v>866</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867</v>
      </c>
      <c r="D8" s="19"/>
      <c r="E8" s="27" t="s">
        <v>868</v>
      </c>
      <c r="F8" s="19"/>
      <c r="G8" s="19"/>
      <c r="H8" s="19"/>
      <c r="I8" s="28">
        <f>0+Q8</f>
      </c>
      <c r="J8" s="19"/>
      <c r="O8">
        <f>0+R8</f>
      </c>
      <c r="Q8">
        <f>0+I9</f>
      </c>
      <c r="R8">
        <f>0+O9</f>
      </c>
    </row>
    <row r="9" spans="1:16" ht="12.75">
      <c r="A9" s="25" t="s">
        <v>44</v>
      </c>
      <c r="B9" s="29" t="s">
        <v>37</v>
      </c>
      <c r="C9" s="29" t="s">
        <v>869</v>
      </c>
      <c r="D9" s="25" t="s">
        <v>63</v>
      </c>
      <c r="E9" s="30" t="s">
        <v>870</v>
      </c>
      <c r="F9" s="31" t="s">
        <v>186</v>
      </c>
      <c r="G9" s="32">
        <v>10</v>
      </c>
      <c r="H9" s="33">
        <v>0</v>
      </c>
      <c r="I9" s="33">
        <f>ROUND(ROUND(H9,2)*ROUND(G9,1),2)</f>
      </c>
      <c r="J9" s="31" t="s">
        <v>472</v>
      </c>
      <c r="O9">
        <f>(I9*21)/100</f>
      </c>
      <c r="P9" t="s">
        <v>21</v>
      </c>
    </row>
    <row r="10" spans="1:5" ht="12.75">
      <c r="A10" s="34" t="s">
        <v>49</v>
      </c>
      <c r="E10" s="35" t="s">
        <v>870</v>
      </c>
    </row>
    <row r="11" spans="1:5" ht="12.75">
      <c r="A11" s="36" t="s">
        <v>51</v>
      </c>
      <c r="E11" s="37" t="s">
        <v>63</v>
      </c>
    </row>
    <row r="12" spans="1:5" ht="12.75">
      <c r="A12" t="s">
        <v>53</v>
      </c>
      <c r="E12"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871</v>
      </c>
      <c r="I3" s="41">
        <f>0+I8</f>
      </c>
      <c r="J3" s="10"/>
      <c r="O3" t="s">
        <v>18</v>
      </c>
      <c r="P3" t="s">
        <v>21</v>
      </c>
    </row>
    <row r="4" spans="1:16" ht="15" customHeight="1">
      <c r="A4" t="s">
        <v>16</v>
      </c>
      <c r="B4" s="16" t="s">
        <v>17</v>
      </c>
      <c r="C4" s="17" t="s">
        <v>871</v>
      </c>
      <c r="D4" s="6"/>
      <c r="E4" s="18" t="s">
        <v>872</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873</v>
      </c>
      <c r="D8" s="19"/>
      <c r="E8" s="27" t="s">
        <v>874</v>
      </c>
      <c r="F8" s="19"/>
      <c r="G8" s="19"/>
      <c r="H8" s="19"/>
      <c r="I8" s="28">
        <f>0+Q8</f>
      </c>
      <c r="J8" s="19"/>
      <c r="O8">
        <f>0+R8</f>
      </c>
      <c r="Q8">
        <f>0+I9</f>
      </c>
      <c r="R8">
        <f>0+O9</f>
      </c>
    </row>
    <row r="9" spans="1:16" ht="12.75">
      <c r="A9" s="25" t="s">
        <v>44</v>
      </c>
      <c r="B9" s="29" t="s">
        <v>39</v>
      </c>
      <c r="C9" s="29" t="s">
        <v>875</v>
      </c>
      <c r="D9" s="25" t="s">
        <v>63</v>
      </c>
      <c r="E9" s="30" t="s">
        <v>874</v>
      </c>
      <c r="F9" s="31" t="s">
        <v>186</v>
      </c>
      <c r="G9" s="32">
        <v>1</v>
      </c>
      <c r="H9" s="33">
        <v>0</v>
      </c>
      <c r="I9" s="33">
        <f>ROUND(ROUND(H9,2)*ROUND(G9,1),2)</f>
      </c>
      <c r="J9" s="31" t="s">
        <v>472</v>
      </c>
      <c r="O9">
        <f>(I9*21)/100</f>
      </c>
      <c r="P9" t="s">
        <v>21</v>
      </c>
    </row>
    <row r="10" spans="1:5" ht="12.75">
      <c r="A10" s="34" t="s">
        <v>49</v>
      </c>
      <c r="E10" s="35" t="s">
        <v>874</v>
      </c>
    </row>
    <row r="11" spans="1:5" ht="12.75">
      <c r="A11" s="36" t="s">
        <v>51</v>
      </c>
      <c r="E11" s="37" t="s">
        <v>63</v>
      </c>
    </row>
    <row r="12" spans="1:5" ht="12.75">
      <c r="A12" t="s">
        <v>53</v>
      </c>
      <c r="E12"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1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876</v>
      </c>
      <c r="I3" s="41">
        <f>0+I8</f>
      </c>
      <c r="J3" s="10"/>
      <c r="O3" t="s">
        <v>18</v>
      </c>
      <c r="P3" t="s">
        <v>21</v>
      </c>
    </row>
    <row r="4" spans="1:16" ht="15" customHeight="1">
      <c r="A4" t="s">
        <v>16</v>
      </c>
      <c r="B4" s="16" t="s">
        <v>17</v>
      </c>
      <c r="C4" s="17" t="s">
        <v>876</v>
      </c>
      <c r="D4" s="6"/>
      <c r="E4" s="18" t="s">
        <v>877</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43</v>
      </c>
      <c r="F8" s="19"/>
      <c r="G8" s="19"/>
      <c r="H8" s="19"/>
      <c r="I8" s="28">
        <f>0+Q8</f>
      </c>
      <c r="J8" s="19"/>
      <c r="O8">
        <f>0+R8</f>
      </c>
      <c r="Q8">
        <f>0+I9+I13+I17+I21+I25+I29+I33+I37+I41+I45+I49+I53+I57+I61+I65+I69+I73+I77+I81+I85+I89+I93+I97+I101+I105+I109+I113+I117+I121+I125+I129+I133+I137</f>
      </c>
      <c r="R8">
        <f>0+O9+O13+O17+O21+O25+O29+O33+O37+O41+O45+O49+O53+O57+O61+O65+O69+O73+O77+O81+O85+O89+O93+O97+O101+O105+O109+O113+O117+O121+O125+O129+O133+O137</f>
      </c>
    </row>
    <row r="9" spans="1:16" ht="12.75">
      <c r="A9" s="25" t="s">
        <v>44</v>
      </c>
      <c r="B9" s="29" t="s">
        <v>19</v>
      </c>
      <c r="C9" s="29" t="s">
        <v>878</v>
      </c>
      <c r="D9" s="25" t="s">
        <v>19</v>
      </c>
      <c r="E9" s="30" t="s">
        <v>879</v>
      </c>
      <c r="F9" s="31" t="s">
        <v>95</v>
      </c>
      <c r="G9" s="32">
        <v>9</v>
      </c>
      <c r="H9" s="33">
        <v>0</v>
      </c>
      <c r="I9" s="33">
        <f>ROUND(ROUND(H9,2)*ROUND(G9,1),2)</f>
      </c>
      <c r="J9" s="31"/>
      <c r="O9">
        <f>(I9*21)/100</f>
      </c>
      <c r="P9" t="s">
        <v>21</v>
      </c>
    </row>
    <row r="10" spans="1:5" ht="12.75">
      <c r="A10" s="34" t="s">
        <v>49</v>
      </c>
      <c r="E10" s="35" t="s">
        <v>880</v>
      </c>
    </row>
    <row r="11" spans="1:5" ht="12.75">
      <c r="A11" s="36" t="s">
        <v>51</v>
      </c>
      <c r="E11" s="37" t="s">
        <v>63</v>
      </c>
    </row>
    <row r="12" spans="1:5" ht="12.75">
      <c r="A12" t="s">
        <v>53</v>
      </c>
      <c r="E12" s="35" t="s">
        <v>63</v>
      </c>
    </row>
    <row r="13" spans="1:16" ht="12.75">
      <c r="A13" s="25" t="s">
        <v>44</v>
      </c>
      <c r="B13" s="29" t="s">
        <v>21</v>
      </c>
      <c r="C13" s="29" t="s">
        <v>881</v>
      </c>
      <c r="D13" s="25" t="s">
        <v>19</v>
      </c>
      <c r="E13" s="30" t="s">
        <v>882</v>
      </c>
      <c r="F13" s="31" t="s">
        <v>95</v>
      </c>
      <c r="G13" s="32">
        <v>9</v>
      </c>
      <c r="H13" s="33">
        <v>0</v>
      </c>
      <c r="I13" s="33">
        <f>ROUND(ROUND(H13,2)*ROUND(G13,1),2)</f>
      </c>
      <c r="J13" s="31"/>
      <c r="O13">
        <f>(I13*21)/100</f>
      </c>
      <c r="P13" t="s">
        <v>21</v>
      </c>
    </row>
    <row r="14" spans="1:5" ht="12.75">
      <c r="A14" s="34" t="s">
        <v>49</v>
      </c>
      <c r="E14" s="35" t="s">
        <v>880</v>
      </c>
    </row>
    <row r="15" spans="1:5" ht="12.75">
      <c r="A15" s="36" t="s">
        <v>51</v>
      </c>
      <c r="E15" s="37" t="s">
        <v>63</v>
      </c>
    </row>
    <row r="16" spans="1:5" ht="12.75">
      <c r="A16" t="s">
        <v>53</v>
      </c>
      <c r="E16" s="35" t="s">
        <v>63</v>
      </c>
    </row>
    <row r="17" spans="1:16" ht="12.75">
      <c r="A17" s="25" t="s">
        <v>44</v>
      </c>
      <c r="B17" s="29" t="s">
        <v>20</v>
      </c>
      <c r="C17" s="29" t="s">
        <v>883</v>
      </c>
      <c r="D17" s="25" t="s">
        <v>19</v>
      </c>
      <c r="E17" s="30" t="s">
        <v>884</v>
      </c>
      <c r="F17" s="31" t="s">
        <v>95</v>
      </c>
      <c r="G17" s="32">
        <v>2</v>
      </c>
      <c r="H17" s="33">
        <v>0</v>
      </c>
      <c r="I17" s="33">
        <f>ROUND(ROUND(H17,2)*ROUND(G17,1),2)</f>
      </c>
      <c r="J17" s="31"/>
      <c r="O17">
        <f>(I17*21)/100</f>
      </c>
      <c r="P17" t="s">
        <v>21</v>
      </c>
    </row>
    <row r="18" spans="1:5" ht="12.75">
      <c r="A18" s="34" t="s">
        <v>49</v>
      </c>
      <c r="E18" s="35" t="s">
        <v>885</v>
      </c>
    </row>
    <row r="19" spans="1:5" ht="12.75">
      <c r="A19" s="36" t="s">
        <v>51</v>
      </c>
      <c r="E19" s="37" t="s">
        <v>63</v>
      </c>
    </row>
    <row r="20" spans="1:5" ht="12.75">
      <c r="A20" t="s">
        <v>53</v>
      </c>
      <c r="E20" s="35" t="s">
        <v>63</v>
      </c>
    </row>
    <row r="21" spans="1:16" ht="12.75">
      <c r="A21" s="25" t="s">
        <v>44</v>
      </c>
      <c r="B21" s="29" t="s">
        <v>30</v>
      </c>
      <c r="C21" s="29" t="s">
        <v>886</v>
      </c>
      <c r="D21" s="25" t="s">
        <v>19</v>
      </c>
      <c r="E21" s="30" t="s">
        <v>887</v>
      </c>
      <c r="F21" s="31" t="s">
        <v>95</v>
      </c>
      <c r="G21" s="32">
        <v>9</v>
      </c>
      <c r="H21" s="33">
        <v>0</v>
      </c>
      <c r="I21" s="33">
        <f>ROUND(ROUND(H21,2)*ROUND(G21,1),2)</f>
      </c>
      <c r="J21" s="31"/>
      <c r="O21">
        <f>(I21*21)/100</f>
      </c>
      <c r="P21" t="s">
        <v>21</v>
      </c>
    </row>
    <row r="22" spans="1:5" ht="12.75">
      <c r="A22" s="34" t="s">
        <v>49</v>
      </c>
      <c r="E22" s="35" t="s">
        <v>885</v>
      </c>
    </row>
    <row r="23" spans="1:5" ht="12.75">
      <c r="A23" s="36" t="s">
        <v>51</v>
      </c>
      <c r="E23" s="37" t="s">
        <v>63</v>
      </c>
    </row>
    <row r="24" spans="1:5" ht="12.75">
      <c r="A24" t="s">
        <v>53</v>
      </c>
      <c r="E24" s="35" t="s">
        <v>63</v>
      </c>
    </row>
    <row r="25" spans="1:16" ht="12.75">
      <c r="A25" s="25" t="s">
        <v>44</v>
      </c>
      <c r="B25" s="29" t="s">
        <v>32</v>
      </c>
      <c r="C25" s="29" t="s">
        <v>888</v>
      </c>
      <c r="D25" s="25" t="s">
        <v>19</v>
      </c>
      <c r="E25" s="30" t="s">
        <v>889</v>
      </c>
      <c r="F25" s="31" t="s">
        <v>95</v>
      </c>
      <c r="G25" s="32">
        <v>2</v>
      </c>
      <c r="H25" s="33">
        <v>0</v>
      </c>
      <c r="I25" s="33">
        <f>ROUND(ROUND(H25,2)*ROUND(G25,1),2)</f>
      </c>
      <c r="J25" s="31"/>
      <c r="O25">
        <f>(I25*21)/100</f>
      </c>
      <c r="P25" t="s">
        <v>21</v>
      </c>
    </row>
    <row r="26" spans="1:5" ht="12.75">
      <c r="A26" s="34" t="s">
        <v>49</v>
      </c>
      <c r="E26" s="35" t="s">
        <v>885</v>
      </c>
    </row>
    <row r="27" spans="1:5" ht="12.75">
      <c r="A27" s="36" t="s">
        <v>51</v>
      </c>
      <c r="E27" s="37" t="s">
        <v>63</v>
      </c>
    </row>
    <row r="28" spans="1:5" ht="12.75">
      <c r="A28" t="s">
        <v>53</v>
      </c>
      <c r="E28" s="35" t="s">
        <v>63</v>
      </c>
    </row>
    <row r="29" spans="1:16" ht="12.75">
      <c r="A29" s="25" t="s">
        <v>44</v>
      </c>
      <c r="B29" s="29" t="s">
        <v>34</v>
      </c>
      <c r="C29" s="29" t="s">
        <v>890</v>
      </c>
      <c r="D29" s="25" t="s">
        <v>19</v>
      </c>
      <c r="E29" s="30" t="s">
        <v>891</v>
      </c>
      <c r="F29" s="31" t="s">
        <v>95</v>
      </c>
      <c r="G29" s="32">
        <v>2</v>
      </c>
      <c r="H29" s="33">
        <v>0</v>
      </c>
      <c r="I29" s="33">
        <f>ROUND(ROUND(H29,2)*ROUND(G29,1),2)</f>
      </c>
      <c r="J29" s="31"/>
      <c r="O29">
        <f>(I29*21)/100</f>
      </c>
      <c r="P29" t="s">
        <v>21</v>
      </c>
    </row>
    <row r="30" spans="1:5" ht="12.75">
      <c r="A30" s="34" t="s">
        <v>49</v>
      </c>
      <c r="E30" s="35" t="s">
        <v>892</v>
      </c>
    </row>
    <row r="31" spans="1:5" ht="12.75">
      <c r="A31" s="36" t="s">
        <v>51</v>
      </c>
      <c r="E31" s="37" t="s">
        <v>63</v>
      </c>
    </row>
    <row r="32" spans="1:5" ht="12.75">
      <c r="A32" t="s">
        <v>53</v>
      </c>
      <c r="E32" s="35" t="s">
        <v>63</v>
      </c>
    </row>
    <row r="33" spans="1:16" ht="12.75">
      <c r="A33" s="25" t="s">
        <v>44</v>
      </c>
      <c r="B33" s="29" t="s">
        <v>72</v>
      </c>
      <c r="C33" s="29" t="s">
        <v>893</v>
      </c>
      <c r="D33" s="25" t="s">
        <v>19</v>
      </c>
      <c r="E33" s="30" t="s">
        <v>894</v>
      </c>
      <c r="F33" s="31" t="s">
        <v>95</v>
      </c>
      <c r="G33" s="32">
        <v>9</v>
      </c>
      <c r="H33" s="33">
        <v>0</v>
      </c>
      <c r="I33" s="33">
        <f>ROUND(ROUND(H33,2)*ROUND(G33,1),2)</f>
      </c>
      <c r="J33" s="31"/>
      <c r="O33">
        <f>(I33*21)/100</f>
      </c>
      <c r="P33" t="s">
        <v>21</v>
      </c>
    </row>
    <row r="34" spans="1:5" ht="12.75">
      <c r="A34" s="34" t="s">
        <v>49</v>
      </c>
      <c r="E34" s="35" t="s">
        <v>892</v>
      </c>
    </row>
    <row r="35" spans="1:5" ht="12.75">
      <c r="A35" s="36" t="s">
        <v>51</v>
      </c>
      <c r="E35" s="37" t="s">
        <v>63</v>
      </c>
    </row>
    <row r="36" spans="1:5" ht="12.75">
      <c r="A36" t="s">
        <v>53</v>
      </c>
      <c r="E36" s="35" t="s">
        <v>63</v>
      </c>
    </row>
    <row r="37" spans="1:16" ht="12.75">
      <c r="A37" s="25" t="s">
        <v>44</v>
      </c>
      <c r="B37" s="29" t="s">
        <v>77</v>
      </c>
      <c r="C37" s="29" t="s">
        <v>895</v>
      </c>
      <c r="D37" s="25" t="s">
        <v>19</v>
      </c>
      <c r="E37" s="30" t="s">
        <v>896</v>
      </c>
      <c r="F37" s="31" t="s">
        <v>95</v>
      </c>
      <c r="G37" s="32">
        <v>2</v>
      </c>
      <c r="H37" s="33">
        <v>0</v>
      </c>
      <c r="I37" s="33">
        <f>ROUND(ROUND(H37,2)*ROUND(G37,1),2)</f>
      </c>
      <c r="J37" s="31"/>
      <c r="O37">
        <f>(I37*21)/100</f>
      </c>
      <c r="P37" t="s">
        <v>21</v>
      </c>
    </row>
    <row r="38" spans="1:5" ht="12.75">
      <c r="A38" s="34" t="s">
        <v>49</v>
      </c>
      <c r="E38" s="35" t="s">
        <v>892</v>
      </c>
    </row>
    <row r="39" spans="1:5" ht="12.75">
      <c r="A39" s="36" t="s">
        <v>51</v>
      </c>
      <c r="E39" s="37" t="s">
        <v>63</v>
      </c>
    </row>
    <row r="40" spans="1:5" ht="12.75">
      <c r="A40" t="s">
        <v>53</v>
      </c>
      <c r="E40" s="35" t="s">
        <v>63</v>
      </c>
    </row>
    <row r="41" spans="1:16" ht="12.75">
      <c r="A41" s="25" t="s">
        <v>44</v>
      </c>
      <c r="B41" s="29" t="s">
        <v>37</v>
      </c>
      <c r="C41" s="29" t="s">
        <v>897</v>
      </c>
      <c r="D41" s="25" t="s">
        <v>19</v>
      </c>
      <c r="E41" s="30" t="s">
        <v>898</v>
      </c>
      <c r="F41" s="31" t="s">
        <v>95</v>
      </c>
      <c r="G41" s="32">
        <v>13</v>
      </c>
      <c r="H41" s="33">
        <v>0</v>
      </c>
      <c r="I41" s="33">
        <f>ROUND(ROUND(H41,2)*ROUND(G41,1),2)</f>
      </c>
      <c r="J41" s="31"/>
      <c r="O41">
        <f>(I41*21)/100</f>
      </c>
      <c r="P41" t="s">
        <v>21</v>
      </c>
    </row>
    <row r="42" spans="1:5" ht="12.75">
      <c r="A42" s="34" t="s">
        <v>49</v>
      </c>
      <c r="E42" s="35" t="s">
        <v>899</v>
      </c>
    </row>
    <row r="43" spans="1:5" ht="12.75">
      <c r="A43" s="36" t="s">
        <v>51</v>
      </c>
      <c r="E43" s="37" t="s">
        <v>63</v>
      </c>
    </row>
    <row r="44" spans="1:5" ht="12.75">
      <c r="A44" t="s">
        <v>53</v>
      </c>
      <c r="E44" s="35" t="s">
        <v>63</v>
      </c>
    </row>
    <row r="45" spans="1:16" ht="12.75">
      <c r="A45" s="25" t="s">
        <v>44</v>
      </c>
      <c r="B45" s="29" t="s">
        <v>39</v>
      </c>
      <c r="C45" s="29" t="s">
        <v>900</v>
      </c>
      <c r="D45" s="25" t="s">
        <v>19</v>
      </c>
      <c r="E45" s="30" t="s">
        <v>901</v>
      </c>
      <c r="F45" s="31" t="s">
        <v>95</v>
      </c>
      <c r="G45" s="32">
        <v>13</v>
      </c>
      <c r="H45" s="33">
        <v>0</v>
      </c>
      <c r="I45" s="33">
        <f>ROUND(ROUND(H45,2)*ROUND(G45,1),2)</f>
      </c>
      <c r="J45" s="31"/>
      <c r="O45">
        <f>(I45*21)/100</f>
      </c>
      <c r="P45" t="s">
        <v>21</v>
      </c>
    </row>
    <row r="46" spans="1:5" ht="12.75">
      <c r="A46" s="34" t="s">
        <v>49</v>
      </c>
      <c r="E46" s="35" t="s">
        <v>902</v>
      </c>
    </row>
    <row r="47" spans="1:5" ht="12.75">
      <c r="A47" s="36" t="s">
        <v>51</v>
      </c>
      <c r="E47" s="37" t="s">
        <v>63</v>
      </c>
    </row>
    <row r="48" spans="1:5" ht="12.75">
      <c r="A48" t="s">
        <v>53</v>
      </c>
      <c r="E48" s="35" t="s">
        <v>63</v>
      </c>
    </row>
    <row r="49" spans="1:16" ht="12.75">
      <c r="A49" s="25" t="s">
        <v>44</v>
      </c>
      <c r="B49" s="29" t="s">
        <v>41</v>
      </c>
      <c r="C49" s="29" t="s">
        <v>903</v>
      </c>
      <c r="D49" s="25" t="s">
        <v>19</v>
      </c>
      <c r="E49" s="30" t="s">
        <v>904</v>
      </c>
      <c r="F49" s="31" t="s">
        <v>95</v>
      </c>
      <c r="G49" s="32">
        <v>13</v>
      </c>
      <c r="H49" s="33">
        <v>0</v>
      </c>
      <c r="I49" s="33">
        <f>ROUND(ROUND(H49,2)*ROUND(G49,1),2)</f>
      </c>
      <c r="J49" s="31"/>
      <c r="O49">
        <f>(I49*21)/100</f>
      </c>
      <c r="P49" t="s">
        <v>21</v>
      </c>
    </row>
    <row r="50" spans="1:5" ht="12.75">
      <c r="A50" s="34" t="s">
        <v>49</v>
      </c>
      <c r="E50" s="35" t="s">
        <v>905</v>
      </c>
    </row>
    <row r="51" spans="1:5" ht="12.75">
      <c r="A51" s="36" t="s">
        <v>51</v>
      </c>
      <c r="E51" s="37" t="s">
        <v>63</v>
      </c>
    </row>
    <row r="52" spans="1:5" ht="12.75">
      <c r="A52" t="s">
        <v>53</v>
      </c>
      <c r="E52" s="35" t="s">
        <v>63</v>
      </c>
    </row>
    <row r="53" spans="1:16" ht="12.75">
      <c r="A53" s="25" t="s">
        <v>44</v>
      </c>
      <c r="B53" s="29" t="s">
        <v>99</v>
      </c>
      <c r="C53" s="29" t="s">
        <v>906</v>
      </c>
      <c r="D53" s="25" t="s">
        <v>19</v>
      </c>
      <c r="E53" s="30" t="s">
        <v>907</v>
      </c>
      <c r="F53" s="31" t="s">
        <v>80</v>
      </c>
      <c r="G53" s="32">
        <v>125</v>
      </c>
      <c r="H53" s="33">
        <v>0</v>
      </c>
      <c r="I53" s="33">
        <f>ROUND(ROUND(H53,2)*ROUND(G53,1),2)</f>
      </c>
      <c r="J53" s="31"/>
      <c r="O53">
        <f>(I53*21)/100</f>
      </c>
      <c r="P53" t="s">
        <v>21</v>
      </c>
    </row>
    <row r="54" spans="1:5" ht="12.75">
      <c r="A54" s="34" t="s">
        <v>49</v>
      </c>
      <c r="E54" s="35" t="s">
        <v>908</v>
      </c>
    </row>
    <row r="55" spans="1:5" ht="12.75">
      <c r="A55" s="36" t="s">
        <v>51</v>
      </c>
      <c r="E55" s="37" t="s">
        <v>63</v>
      </c>
    </row>
    <row r="56" spans="1:5" ht="12.75">
      <c r="A56" t="s">
        <v>53</v>
      </c>
      <c r="E56" s="35" t="s">
        <v>63</v>
      </c>
    </row>
    <row r="57" spans="1:16" ht="12.75">
      <c r="A57" s="25" t="s">
        <v>44</v>
      </c>
      <c r="B57" s="29" t="s">
        <v>106</v>
      </c>
      <c r="C57" s="29" t="s">
        <v>909</v>
      </c>
      <c r="D57" s="25" t="s">
        <v>19</v>
      </c>
      <c r="E57" s="30" t="s">
        <v>910</v>
      </c>
      <c r="F57" s="31" t="s">
        <v>80</v>
      </c>
      <c r="G57" s="32">
        <v>650</v>
      </c>
      <c r="H57" s="33">
        <v>0</v>
      </c>
      <c r="I57" s="33">
        <f>ROUND(ROUND(H57,2)*ROUND(G57,1),2)</f>
      </c>
      <c r="J57" s="31"/>
      <c r="O57">
        <f>(I57*21)/100</f>
      </c>
      <c r="P57" t="s">
        <v>21</v>
      </c>
    </row>
    <row r="58" spans="1:5" ht="12.75">
      <c r="A58" s="34" t="s">
        <v>49</v>
      </c>
      <c r="E58" s="35" t="s">
        <v>908</v>
      </c>
    </row>
    <row r="59" spans="1:5" ht="12.75">
      <c r="A59" s="36" t="s">
        <v>51</v>
      </c>
      <c r="E59" s="37" t="s">
        <v>63</v>
      </c>
    </row>
    <row r="60" spans="1:5" ht="12.75">
      <c r="A60" t="s">
        <v>53</v>
      </c>
      <c r="E60" s="35" t="s">
        <v>63</v>
      </c>
    </row>
    <row r="61" spans="1:16" ht="12.75">
      <c r="A61" s="25" t="s">
        <v>44</v>
      </c>
      <c r="B61" s="29" t="s">
        <v>112</v>
      </c>
      <c r="C61" s="29" t="s">
        <v>911</v>
      </c>
      <c r="D61" s="25" t="s">
        <v>19</v>
      </c>
      <c r="E61" s="30" t="s">
        <v>912</v>
      </c>
      <c r="F61" s="31" t="s">
        <v>80</v>
      </c>
      <c r="G61" s="32">
        <v>250</v>
      </c>
      <c r="H61" s="33">
        <v>0</v>
      </c>
      <c r="I61" s="33">
        <f>ROUND(ROUND(H61,2)*ROUND(G61,1),2)</f>
      </c>
      <c r="J61" s="31"/>
      <c r="O61">
        <f>(I61*21)/100</f>
      </c>
      <c r="P61" t="s">
        <v>21</v>
      </c>
    </row>
    <row r="62" spans="1:5" ht="12.75">
      <c r="A62" s="34" t="s">
        <v>49</v>
      </c>
      <c r="E62" s="35" t="s">
        <v>908</v>
      </c>
    </row>
    <row r="63" spans="1:5" ht="12.75">
      <c r="A63" s="36" t="s">
        <v>51</v>
      </c>
      <c r="E63" s="37" t="s">
        <v>63</v>
      </c>
    </row>
    <row r="64" spans="1:5" ht="12.75">
      <c r="A64" t="s">
        <v>53</v>
      </c>
      <c r="E64" s="35" t="s">
        <v>63</v>
      </c>
    </row>
    <row r="65" spans="1:16" ht="12.75">
      <c r="A65" s="25" t="s">
        <v>44</v>
      </c>
      <c r="B65" s="29" t="s">
        <v>118</v>
      </c>
      <c r="C65" s="29" t="s">
        <v>913</v>
      </c>
      <c r="D65" s="25" t="s">
        <v>19</v>
      </c>
      <c r="E65" s="30" t="s">
        <v>914</v>
      </c>
      <c r="F65" s="31" t="s">
        <v>80</v>
      </c>
      <c r="G65" s="32">
        <v>460</v>
      </c>
      <c r="H65" s="33">
        <v>0</v>
      </c>
      <c r="I65" s="33">
        <f>ROUND(ROUND(H65,2)*ROUND(G65,1),2)</f>
      </c>
      <c r="J65" s="31"/>
      <c r="O65">
        <f>(I65*21)/100</f>
      </c>
      <c r="P65" t="s">
        <v>21</v>
      </c>
    </row>
    <row r="66" spans="1:5" ht="12.75">
      <c r="A66" s="34" t="s">
        <v>49</v>
      </c>
      <c r="E66" s="35" t="s">
        <v>905</v>
      </c>
    </row>
    <row r="67" spans="1:5" ht="12.75">
      <c r="A67" s="36" t="s">
        <v>51</v>
      </c>
      <c r="E67" s="37" t="s">
        <v>63</v>
      </c>
    </row>
    <row r="68" spans="1:5" ht="12.75">
      <c r="A68" t="s">
        <v>53</v>
      </c>
      <c r="E68" s="35" t="s">
        <v>63</v>
      </c>
    </row>
    <row r="69" spans="1:16" ht="12.75">
      <c r="A69" s="25" t="s">
        <v>44</v>
      </c>
      <c r="B69" s="29" t="s">
        <v>124</v>
      </c>
      <c r="C69" s="29" t="s">
        <v>915</v>
      </c>
      <c r="D69" s="25" t="s">
        <v>19</v>
      </c>
      <c r="E69" s="30" t="s">
        <v>916</v>
      </c>
      <c r="F69" s="31" t="s">
        <v>80</v>
      </c>
      <c r="G69" s="32">
        <v>550</v>
      </c>
      <c r="H69" s="33">
        <v>0</v>
      </c>
      <c r="I69" s="33">
        <f>ROUND(ROUND(H69,2)*ROUND(G69,1),2)</f>
      </c>
      <c r="J69" s="31"/>
      <c r="O69">
        <f>(I69*21)/100</f>
      </c>
      <c r="P69" t="s">
        <v>21</v>
      </c>
    </row>
    <row r="70" spans="1:5" ht="12.75">
      <c r="A70" s="34" t="s">
        <v>49</v>
      </c>
      <c r="E70" s="35" t="s">
        <v>905</v>
      </c>
    </row>
    <row r="71" spans="1:5" ht="12.75">
      <c r="A71" s="36" t="s">
        <v>51</v>
      </c>
      <c r="E71" s="37" t="s">
        <v>63</v>
      </c>
    </row>
    <row r="72" spans="1:5" ht="12.75">
      <c r="A72" t="s">
        <v>53</v>
      </c>
      <c r="E72" s="35" t="s">
        <v>63</v>
      </c>
    </row>
    <row r="73" spans="1:16" ht="12.75">
      <c r="A73" s="25" t="s">
        <v>44</v>
      </c>
      <c r="B73" s="29" t="s">
        <v>130</v>
      </c>
      <c r="C73" s="29" t="s">
        <v>917</v>
      </c>
      <c r="D73" s="25" t="s">
        <v>19</v>
      </c>
      <c r="E73" s="30" t="s">
        <v>918</v>
      </c>
      <c r="F73" s="31" t="s">
        <v>80</v>
      </c>
      <c r="G73" s="32">
        <v>30</v>
      </c>
      <c r="H73" s="33">
        <v>0</v>
      </c>
      <c r="I73" s="33">
        <f>ROUND(ROUND(H73,2)*ROUND(G73,1),2)</f>
      </c>
      <c r="J73" s="31"/>
      <c r="O73">
        <f>(I73*21)/100</f>
      </c>
      <c r="P73" t="s">
        <v>21</v>
      </c>
    </row>
    <row r="74" spans="1:5" ht="12.75">
      <c r="A74" s="34" t="s">
        <v>49</v>
      </c>
      <c r="E74" s="35" t="s">
        <v>908</v>
      </c>
    </row>
    <row r="75" spans="1:5" ht="12.75">
      <c r="A75" s="36" t="s">
        <v>51</v>
      </c>
      <c r="E75" s="37" t="s">
        <v>63</v>
      </c>
    </row>
    <row r="76" spans="1:5" ht="12.75">
      <c r="A76" t="s">
        <v>53</v>
      </c>
      <c r="E76" s="35" t="s">
        <v>63</v>
      </c>
    </row>
    <row r="77" spans="1:16" ht="12.75">
      <c r="A77" s="25" t="s">
        <v>44</v>
      </c>
      <c r="B77" s="29" t="s">
        <v>135</v>
      </c>
      <c r="C77" s="29" t="s">
        <v>919</v>
      </c>
      <c r="D77" s="25" t="s">
        <v>19</v>
      </c>
      <c r="E77" s="30" t="s">
        <v>920</v>
      </c>
      <c r="F77" s="31" t="s">
        <v>95</v>
      </c>
      <c r="G77" s="32">
        <v>15</v>
      </c>
      <c r="H77" s="33">
        <v>0</v>
      </c>
      <c r="I77" s="33">
        <f>ROUND(ROUND(H77,2)*ROUND(G77,1),2)</f>
      </c>
      <c r="J77" s="31"/>
      <c r="O77">
        <f>(I77*21)/100</f>
      </c>
      <c r="P77" t="s">
        <v>21</v>
      </c>
    </row>
    <row r="78" spans="1:5" ht="12.75">
      <c r="A78" s="34" t="s">
        <v>49</v>
      </c>
      <c r="E78" s="35" t="s">
        <v>905</v>
      </c>
    </row>
    <row r="79" spans="1:5" ht="12.75">
      <c r="A79" s="36" t="s">
        <v>51</v>
      </c>
      <c r="E79" s="37" t="s">
        <v>63</v>
      </c>
    </row>
    <row r="80" spans="1:5" ht="12.75">
      <c r="A80" t="s">
        <v>53</v>
      </c>
      <c r="E80" s="35" t="s">
        <v>63</v>
      </c>
    </row>
    <row r="81" spans="1:16" ht="12.75">
      <c r="A81" s="25" t="s">
        <v>44</v>
      </c>
      <c r="B81" s="29" t="s">
        <v>142</v>
      </c>
      <c r="C81" s="29" t="s">
        <v>921</v>
      </c>
      <c r="D81" s="25" t="s">
        <v>19</v>
      </c>
      <c r="E81" s="30" t="s">
        <v>922</v>
      </c>
      <c r="F81" s="31" t="s">
        <v>95</v>
      </c>
      <c r="G81" s="32">
        <v>40</v>
      </c>
      <c r="H81" s="33">
        <v>0</v>
      </c>
      <c r="I81" s="33">
        <f>ROUND(ROUND(H81,2)*ROUND(G81,1),2)</f>
      </c>
      <c r="J81" s="31"/>
      <c r="O81">
        <f>(I81*21)/100</f>
      </c>
      <c r="P81" t="s">
        <v>21</v>
      </c>
    </row>
    <row r="82" spans="1:5" ht="12.75">
      <c r="A82" s="34" t="s">
        <v>49</v>
      </c>
      <c r="E82" s="35" t="s">
        <v>905</v>
      </c>
    </row>
    <row r="83" spans="1:5" ht="12.75">
      <c r="A83" s="36" t="s">
        <v>51</v>
      </c>
      <c r="E83" s="37" t="s">
        <v>63</v>
      </c>
    </row>
    <row r="84" spans="1:5" ht="12.75">
      <c r="A84" t="s">
        <v>53</v>
      </c>
      <c r="E84" s="35" t="s">
        <v>63</v>
      </c>
    </row>
    <row r="85" spans="1:16" ht="12.75">
      <c r="A85" s="25" t="s">
        <v>44</v>
      </c>
      <c r="B85" s="29" t="s">
        <v>148</v>
      </c>
      <c r="C85" s="29" t="s">
        <v>923</v>
      </c>
      <c r="D85" s="25" t="s">
        <v>19</v>
      </c>
      <c r="E85" s="30" t="s">
        <v>924</v>
      </c>
      <c r="F85" s="31" t="s">
        <v>925</v>
      </c>
      <c r="G85" s="32">
        <v>480</v>
      </c>
      <c r="H85" s="33">
        <v>0</v>
      </c>
      <c r="I85" s="33">
        <f>ROUND(ROUND(H85,2)*ROUND(G85,1),2)</f>
      </c>
      <c r="J85" s="31"/>
      <c r="O85">
        <f>(I85*21)/100</f>
      </c>
      <c r="P85" t="s">
        <v>21</v>
      </c>
    </row>
    <row r="86" spans="1:5" ht="12.75">
      <c r="A86" s="34" t="s">
        <v>49</v>
      </c>
      <c r="E86" s="35" t="s">
        <v>899</v>
      </c>
    </row>
    <row r="87" spans="1:5" ht="12.75">
      <c r="A87" s="36" t="s">
        <v>51</v>
      </c>
      <c r="E87" s="37" t="s">
        <v>63</v>
      </c>
    </row>
    <row r="88" spans="1:5" ht="12.75">
      <c r="A88" t="s">
        <v>53</v>
      </c>
      <c r="E88" s="35" t="s">
        <v>63</v>
      </c>
    </row>
    <row r="89" spans="1:16" ht="12.75">
      <c r="A89" s="25" t="s">
        <v>44</v>
      </c>
      <c r="B89" s="29" t="s">
        <v>153</v>
      </c>
      <c r="C89" s="29" t="s">
        <v>926</v>
      </c>
      <c r="D89" s="25" t="s">
        <v>19</v>
      </c>
      <c r="E89" s="30" t="s">
        <v>927</v>
      </c>
      <c r="F89" s="31" t="s">
        <v>925</v>
      </c>
      <c r="G89" s="32">
        <v>480</v>
      </c>
      <c r="H89" s="33">
        <v>0</v>
      </c>
      <c r="I89" s="33">
        <f>ROUND(ROUND(H89,2)*ROUND(G89,1),2)</f>
      </c>
      <c r="J89" s="31"/>
      <c r="O89">
        <f>(I89*21)/100</f>
      </c>
      <c r="P89" t="s">
        <v>21</v>
      </c>
    </row>
    <row r="90" spans="1:5" ht="12.75">
      <c r="A90" s="34" t="s">
        <v>49</v>
      </c>
      <c r="E90" s="35" t="s">
        <v>928</v>
      </c>
    </row>
    <row r="91" spans="1:5" ht="12.75">
      <c r="A91" s="36" t="s">
        <v>51</v>
      </c>
      <c r="E91" s="37" t="s">
        <v>63</v>
      </c>
    </row>
    <row r="92" spans="1:5" ht="12.75">
      <c r="A92" t="s">
        <v>53</v>
      </c>
      <c r="E92" s="35" t="s">
        <v>63</v>
      </c>
    </row>
    <row r="93" spans="1:16" ht="12.75">
      <c r="A93" s="25" t="s">
        <v>44</v>
      </c>
      <c r="B93" s="29" t="s">
        <v>159</v>
      </c>
      <c r="C93" s="29" t="s">
        <v>929</v>
      </c>
      <c r="D93" s="25" t="s">
        <v>19</v>
      </c>
      <c r="E93" s="30" t="s">
        <v>930</v>
      </c>
      <c r="F93" s="31" t="s">
        <v>925</v>
      </c>
      <c r="G93" s="32">
        <v>480</v>
      </c>
      <c r="H93" s="33">
        <v>0</v>
      </c>
      <c r="I93" s="33">
        <f>ROUND(ROUND(H93,2)*ROUND(G93,1),2)</f>
      </c>
      <c r="J93" s="31"/>
      <c r="O93">
        <f>(I93*21)/100</f>
      </c>
      <c r="P93" t="s">
        <v>21</v>
      </c>
    </row>
    <row r="94" spans="1:5" ht="12.75">
      <c r="A94" s="34" t="s">
        <v>49</v>
      </c>
      <c r="E94" s="35" t="s">
        <v>928</v>
      </c>
    </row>
    <row r="95" spans="1:5" ht="12.75">
      <c r="A95" s="36" t="s">
        <v>51</v>
      </c>
      <c r="E95" s="37" t="s">
        <v>63</v>
      </c>
    </row>
    <row r="96" spans="1:5" ht="12.75">
      <c r="A96" t="s">
        <v>53</v>
      </c>
      <c r="E96" s="35" t="s">
        <v>63</v>
      </c>
    </row>
    <row r="97" spans="1:16" ht="12.75">
      <c r="A97" s="25" t="s">
        <v>44</v>
      </c>
      <c r="B97" s="29" t="s">
        <v>383</v>
      </c>
      <c r="C97" s="29" t="s">
        <v>931</v>
      </c>
      <c r="D97" s="25" t="s">
        <v>19</v>
      </c>
      <c r="E97" s="30" t="s">
        <v>932</v>
      </c>
      <c r="F97" s="31" t="s">
        <v>925</v>
      </c>
      <c r="G97" s="32">
        <v>45</v>
      </c>
      <c r="H97" s="33">
        <v>0</v>
      </c>
      <c r="I97" s="33">
        <f>ROUND(ROUND(H97,2)*ROUND(G97,1),2)</f>
      </c>
      <c r="J97" s="31"/>
      <c r="O97">
        <f>(I97*21)/100</f>
      </c>
      <c r="P97" t="s">
        <v>21</v>
      </c>
    </row>
    <row r="98" spans="1:5" ht="12.75">
      <c r="A98" s="34" t="s">
        <v>49</v>
      </c>
      <c r="E98" s="35" t="s">
        <v>899</v>
      </c>
    </row>
    <row r="99" spans="1:5" ht="12.75">
      <c r="A99" s="36" t="s">
        <v>51</v>
      </c>
      <c r="E99" s="37" t="s">
        <v>63</v>
      </c>
    </row>
    <row r="100" spans="1:5" ht="12.75">
      <c r="A100" t="s">
        <v>53</v>
      </c>
      <c r="E100" s="35" t="s">
        <v>63</v>
      </c>
    </row>
    <row r="101" spans="1:16" ht="12.75">
      <c r="A101" s="25" t="s">
        <v>44</v>
      </c>
      <c r="B101" s="29" t="s">
        <v>386</v>
      </c>
      <c r="C101" s="29" t="s">
        <v>933</v>
      </c>
      <c r="D101" s="25" t="s">
        <v>19</v>
      </c>
      <c r="E101" s="30" t="s">
        <v>934</v>
      </c>
      <c r="F101" s="31" t="s">
        <v>925</v>
      </c>
      <c r="G101" s="32">
        <v>45</v>
      </c>
      <c r="H101" s="33">
        <v>0</v>
      </c>
      <c r="I101" s="33">
        <f>ROUND(ROUND(H101,2)*ROUND(G101,1),2)</f>
      </c>
      <c r="J101" s="31"/>
      <c r="O101">
        <f>(I101*21)/100</f>
      </c>
      <c r="P101" t="s">
        <v>21</v>
      </c>
    </row>
    <row r="102" spans="1:5" ht="12.75">
      <c r="A102" s="34" t="s">
        <v>49</v>
      </c>
      <c r="E102" s="35" t="s">
        <v>928</v>
      </c>
    </row>
    <row r="103" spans="1:5" ht="12.75">
      <c r="A103" s="36" t="s">
        <v>51</v>
      </c>
      <c r="E103" s="37" t="s">
        <v>63</v>
      </c>
    </row>
    <row r="104" spans="1:5" ht="12.75">
      <c r="A104" t="s">
        <v>53</v>
      </c>
      <c r="E104" s="35" t="s">
        <v>63</v>
      </c>
    </row>
    <row r="105" spans="1:16" ht="12.75">
      <c r="A105" s="25" t="s">
        <v>44</v>
      </c>
      <c r="B105" s="29" t="s">
        <v>392</v>
      </c>
      <c r="C105" s="29" t="s">
        <v>935</v>
      </c>
      <c r="D105" s="25" t="s">
        <v>19</v>
      </c>
      <c r="E105" s="30" t="s">
        <v>936</v>
      </c>
      <c r="F105" s="31" t="s">
        <v>925</v>
      </c>
      <c r="G105" s="32">
        <v>45</v>
      </c>
      <c r="H105" s="33">
        <v>0</v>
      </c>
      <c r="I105" s="33">
        <f>ROUND(ROUND(H105,2)*ROUND(G105,1),2)</f>
      </c>
      <c r="J105" s="31"/>
      <c r="O105">
        <f>(I105*21)/100</f>
      </c>
      <c r="P105" t="s">
        <v>21</v>
      </c>
    </row>
    <row r="106" spans="1:5" ht="12.75">
      <c r="A106" s="34" t="s">
        <v>49</v>
      </c>
      <c r="E106" s="35" t="s">
        <v>928</v>
      </c>
    </row>
    <row r="107" spans="1:5" ht="12.75">
      <c r="A107" s="36" t="s">
        <v>51</v>
      </c>
      <c r="E107" s="37" t="s">
        <v>63</v>
      </c>
    </row>
    <row r="108" spans="1:5" ht="12.75">
      <c r="A108" t="s">
        <v>53</v>
      </c>
      <c r="E108" s="35" t="s">
        <v>63</v>
      </c>
    </row>
    <row r="109" spans="1:16" ht="12.75">
      <c r="A109" s="25" t="s">
        <v>44</v>
      </c>
      <c r="B109" s="29" t="s">
        <v>397</v>
      </c>
      <c r="C109" s="29" t="s">
        <v>937</v>
      </c>
      <c r="D109" s="25" t="s">
        <v>19</v>
      </c>
      <c r="E109" s="30" t="s">
        <v>938</v>
      </c>
      <c r="F109" s="31" t="s">
        <v>939</v>
      </c>
      <c r="G109" s="32">
        <v>30</v>
      </c>
      <c r="H109" s="33">
        <v>0</v>
      </c>
      <c r="I109" s="33">
        <f>ROUND(ROUND(H109,2)*ROUND(G109,1),2)</f>
      </c>
      <c r="J109" s="31"/>
      <c r="O109">
        <f>(I109*21)/100</f>
      </c>
      <c r="P109" t="s">
        <v>21</v>
      </c>
    </row>
    <row r="110" spans="1:5" ht="12.75">
      <c r="A110" s="34" t="s">
        <v>49</v>
      </c>
      <c r="E110" s="35" t="s">
        <v>63</v>
      </c>
    </row>
    <row r="111" spans="1:5" ht="12.75">
      <c r="A111" s="36" t="s">
        <v>51</v>
      </c>
      <c r="E111" s="37" t="s">
        <v>63</v>
      </c>
    </row>
    <row r="112" spans="1:5" ht="12.75">
      <c r="A112" t="s">
        <v>53</v>
      </c>
      <c r="E112" s="35" t="s">
        <v>63</v>
      </c>
    </row>
    <row r="113" spans="1:16" ht="12.75">
      <c r="A113" s="25" t="s">
        <v>44</v>
      </c>
      <c r="B113" s="29" t="s">
        <v>402</v>
      </c>
      <c r="C113" s="29" t="s">
        <v>940</v>
      </c>
      <c r="D113" s="25" t="s">
        <v>19</v>
      </c>
      <c r="E113" s="30" t="s">
        <v>941</v>
      </c>
      <c r="F113" s="31" t="s">
        <v>95</v>
      </c>
      <c r="G113" s="32">
        <v>6</v>
      </c>
      <c r="H113" s="33">
        <v>0</v>
      </c>
      <c r="I113" s="33">
        <f>ROUND(ROUND(H113,2)*ROUND(G113,1),2)</f>
      </c>
      <c r="J113" s="31"/>
      <c r="O113">
        <f>(I113*21)/100</f>
      </c>
      <c r="P113" t="s">
        <v>21</v>
      </c>
    </row>
    <row r="114" spans="1:5" ht="12.75">
      <c r="A114" s="34" t="s">
        <v>49</v>
      </c>
      <c r="E114" s="35" t="s">
        <v>63</v>
      </c>
    </row>
    <row r="115" spans="1:5" ht="12.75">
      <c r="A115" s="36" t="s">
        <v>51</v>
      </c>
      <c r="E115" s="37" t="s">
        <v>63</v>
      </c>
    </row>
    <row r="116" spans="1:5" ht="12.75">
      <c r="A116" t="s">
        <v>53</v>
      </c>
      <c r="E116" s="35" t="s">
        <v>63</v>
      </c>
    </row>
    <row r="117" spans="1:16" ht="12.75">
      <c r="A117" s="25" t="s">
        <v>44</v>
      </c>
      <c r="B117" s="29" t="s">
        <v>407</v>
      </c>
      <c r="C117" s="29" t="s">
        <v>942</v>
      </c>
      <c r="D117" s="25" t="s">
        <v>19</v>
      </c>
      <c r="E117" s="30" t="s">
        <v>943</v>
      </c>
      <c r="F117" s="31" t="s">
        <v>168</v>
      </c>
      <c r="G117" s="32">
        <v>1</v>
      </c>
      <c r="H117" s="33">
        <v>0</v>
      </c>
      <c r="I117" s="33">
        <f>ROUND(ROUND(H117,2)*ROUND(G117,1),2)</f>
      </c>
      <c r="J117" s="31"/>
      <c r="O117">
        <f>(I117*21)/100</f>
      </c>
      <c r="P117" t="s">
        <v>21</v>
      </c>
    </row>
    <row r="118" spans="1:5" ht="12.75">
      <c r="A118" s="34" t="s">
        <v>49</v>
      </c>
      <c r="E118" s="35" t="s">
        <v>63</v>
      </c>
    </row>
    <row r="119" spans="1:5" ht="12.75">
      <c r="A119" s="36" t="s">
        <v>51</v>
      </c>
      <c r="E119" s="37" t="s">
        <v>63</v>
      </c>
    </row>
    <row r="120" spans="1:5" ht="12.75">
      <c r="A120" t="s">
        <v>53</v>
      </c>
      <c r="E120" s="35" t="s">
        <v>63</v>
      </c>
    </row>
    <row r="121" spans="1:16" ht="12.75">
      <c r="A121" s="25" t="s">
        <v>44</v>
      </c>
      <c r="B121" s="29" t="s">
        <v>412</v>
      </c>
      <c r="C121" s="29" t="s">
        <v>944</v>
      </c>
      <c r="D121" s="25" t="s">
        <v>19</v>
      </c>
      <c r="E121" s="30" t="s">
        <v>945</v>
      </c>
      <c r="F121" s="31" t="s">
        <v>47</v>
      </c>
      <c r="G121" s="32">
        <v>45</v>
      </c>
      <c r="H121" s="33">
        <v>0</v>
      </c>
      <c r="I121" s="33">
        <f>ROUND(ROUND(H121,2)*ROUND(G121,1),2)</f>
      </c>
      <c r="J121" s="31"/>
      <c r="O121">
        <f>(I121*21)/100</f>
      </c>
      <c r="P121" t="s">
        <v>21</v>
      </c>
    </row>
    <row r="122" spans="1:5" ht="12.75">
      <c r="A122" s="34" t="s">
        <v>49</v>
      </c>
      <c r="E122" s="35" t="s">
        <v>63</v>
      </c>
    </row>
    <row r="123" spans="1:5" ht="12.75">
      <c r="A123" s="36" t="s">
        <v>51</v>
      </c>
      <c r="E123" s="37" t="s">
        <v>63</v>
      </c>
    </row>
    <row r="124" spans="1:5" ht="12.75">
      <c r="A124" t="s">
        <v>53</v>
      </c>
      <c r="E124" s="35" t="s">
        <v>63</v>
      </c>
    </row>
    <row r="125" spans="1:16" ht="12.75">
      <c r="A125" s="25" t="s">
        <v>44</v>
      </c>
      <c r="B125" s="29" t="s">
        <v>415</v>
      </c>
      <c r="C125" s="29" t="s">
        <v>946</v>
      </c>
      <c r="D125" s="25" t="s">
        <v>19</v>
      </c>
      <c r="E125" s="30" t="s">
        <v>947</v>
      </c>
      <c r="F125" s="31" t="s">
        <v>939</v>
      </c>
      <c r="G125" s="32">
        <v>4</v>
      </c>
      <c r="H125" s="33">
        <v>0</v>
      </c>
      <c r="I125" s="33">
        <f>ROUND(ROUND(H125,2)*ROUND(G125,1),2)</f>
      </c>
      <c r="J125" s="31"/>
      <c r="O125">
        <f>(I125*21)/100</f>
      </c>
      <c r="P125" t="s">
        <v>21</v>
      </c>
    </row>
    <row r="126" spans="1:5" ht="12.75">
      <c r="A126" s="34" t="s">
        <v>49</v>
      </c>
      <c r="E126" s="35" t="s">
        <v>63</v>
      </c>
    </row>
    <row r="127" spans="1:5" ht="12.75">
      <c r="A127" s="36" t="s">
        <v>51</v>
      </c>
      <c r="E127" s="37" t="s">
        <v>63</v>
      </c>
    </row>
    <row r="128" spans="1:5" ht="12.75">
      <c r="A128" t="s">
        <v>53</v>
      </c>
      <c r="E128" s="35" t="s">
        <v>63</v>
      </c>
    </row>
    <row r="129" spans="1:16" ht="12.75">
      <c r="A129" s="25" t="s">
        <v>44</v>
      </c>
      <c r="B129" s="29" t="s">
        <v>421</v>
      </c>
      <c r="C129" s="29" t="s">
        <v>948</v>
      </c>
      <c r="D129" s="25" t="s">
        <v>19</v>
      </c>
      <c r="E129" s="30" t="s">
        <v>949</v>
      </c>
      <c r="F129" s="31" t="s">
        <v>939</v>
      </c>
      <c r="G129" s="32">
        <v>18</v>
      </c>
      <c r="H129" s="33">
        <v>0</v>
      </c>
      <c r="I129" s="33">
        <f>ROUND(ROUND(H129,2)*ROUND(G129,1),2)</f>
      </c>
      <c r="J129" s="31"/>
      <c r="O129">
        <f>(I129*21)/100</f>
      </c>
      <c r="P129" t="s">
        <v>21</v>
      </c>
    </row>
    <row r="130" spans="1:5" ht="12.75">
      <c r="A130" s="34" t="s">
        <v>49</v>
      </c>
      <c r="E130" s="35" t="s">
        <v>63</v>
      </c>
    </row>
    <row r="131" spans="1:5" ht="12.75">
      <c r="A131" s="36" t="s">
        <v>51</v>
      </c>
      <c r="E131" s="37" t="s">
        <v>63</v>
      </c>
    </row>
    <row r="132" spans="1:5" ht="12.75">
      <c r="A132" t="s">
        <v>53</v>
      </c>
      <c r="E132" s="35" t="s">
        <v>63</v>
      </c>
    </row>
    <row r="133" spans="1:16" ht="12.75">
      <c r="A133" s="25" t="s">
        <v>44</v>
      </c>
      <c r="B133" s="29" t="s">
        <v>423</v>
      </c>
      <c r="C133" s="29" t="s">
        <v>950</v>
      </c>
      <c r="D133" s="25" t="s">
        <v>19</v>
      </c>
      <c r="E133" s="30" t="s">
        <v>951</v>
      </c>
      <c r="F133" s="31" t="s">
        <v>939</v>
      </c>
      <c r="G133" s="32">
        <v>15</v>
      </c>
      <c r="H133" s="33">
        <v>0</v>
      </c>
      <c r="I133" s="33">
        <f>ROUND(ROUND(H133,2)*ROUND(G133,1),2)</f>
      </c>
      <c r="J133" s="31"/>
      <c r="O133">
        <f>(I133*21)/100</f>
      </c>
      <c r="P133" t="s">
        <v>21</v>
      </c>
    </row>
    <row r="134" spans="1:5" ht="12.75">
      <c r="A134" s="34" t="s">
        <v>49</v>
      </c>
      <c r="E134" s="35" t="s">
        <v>63</v>
      </c>
    </row>
    <row r="135" spans="1:5" ht="12.75">
      <c r="A135" s="36" t="s">
        <v>51</v>
      </c>
      <c r="E135" s="37" t="s">
        <v>63</v>
      </c>
    </row>
    <row r="136" spans="1:5" ht="12.75">
      <c r="A136" t="s">
        <v>53</v>
      </c>
      <c r="E136" s="35" t="s">
        <v>63</v>
      </c>
    </row>
    <row r="137" spans="1:16" ht="12.75">
      <c r="A137" s="25" t="s">
        <v>44</v>
      </c>
      <c r="B137" s="29" t="s">
        <v>429</v>
      </c>
      <c r="C137" s="29" t="s">
        <v>952</v>
      </c>
      <c r="D137" s="25" t="s">
        <v>19</v>
      </c>
      <c r="E137" s="30" t="s">
        <v>953</v>
      </c>
      <c r="F137" s="31" t="s">
        <v>95</v>
      </c>
      <c r="G137" s="32">
        <v>1</v>
      </c>
      <c r="H137" s="33">
        <v>0</v>
      </c>
      <c r="I137" s="33">
        <f>ROUND(ROUND(H137,2)*ROUND(G137,1),2)</f>
      </c>
      <c r="J137" s="31"/>
      <c r="O137">
        <f>(I137*21)/100</f>
      </c>
      <c r="P137" t="s">
        <v>21</v>
      </c>
    </row>
    <row r="138" spans="1:5" ht="12.75">
      <c r="A138" s="34" t="s">
        <v>49</v>
      </c>
      <c r="E138" s="35" t="s">
        <v>63</v>
      </c>
    </row>
    <row r="139" spans="1:5" ht="12.75">
      <c r="A139" s="36" t="s">
        <v>51</v>
      </c>
      <c r="E139" s="37" t="s">
        <v>63</v>
      </c>
    </row>
    <row r="140" spans="1:5" ht="12.75">
      <c r="A140" t="s">
        <v>53</v>
      </c>
      <c r="E140"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954</v>
      </c>
      <c r="I3" s="41">
        <f>0+I8</f>
      </c>
      <c r="J3" s="10"/>
      <c r="O3" t="s">
        <v>18</v>
      </c>
      <c r="P3" t="s">
        <v>21</v>
      </c>
    </row>
    <row r="4" spans="1:16" ht="15" customHeight="1">
      <c r="A4" t="s">
        <v>16</v>
      </c>
      <c r="B4" s="16" t="s">
        <v>17</v>
      </c>
      <c r="C4" s="17" t="s">
        <v>954</v>
      </c>
      <c r="D4" s="6"/>
      <c r="E4" s="18" t="s">
        <v>955</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43</v>
      </c>
      <c r="F8" s="19"/>
      <c r="G8" s="19"/>
      <c r="H8" s="19"/>
      <c r="I8" s="28">
        <f>0+Q8</f>
      </c>
      <c r="J8" s="19"/>
      <c r="O8">
        <f>0+R8</f>
      </c>
      <c r="Q8">
        <f>0+I9+I13+I17</f>
      </c>
      <c r="R8">
        <f>0+O9+O13+O17</f>
      </c>
    </row>
    <row r="9" spans="1:16" ht="12.75">
      <c r="A9" s="25" t="s">
        <v>44</v>
      </c>
      <c r="B9" s="29" t="s">
        <v>19</v>
      </c>
      <c r="C9" s="29" t="s">
        <v>952</v>
      </c>
      <c r="D9" s="25" t="s">
        <v>19</v>
      </c>
      <c r="E9" s="30" t="s">
        <v>956</v>
      </c>
      <c r="F9" s="31" t="s">
        <v>95</v>
      </c>
      <c r="G9" s="32">
        <v>1</v>
      </c>
      <c r="H9" s="33">
        <v>0</v>
      </c>
      <c r="I9" s="33">
        <f>ROUND(ROUND(H9,2)*ROUND(G9,1),2)</f>
      </c>
      <c r="J9" s="31"/>
      <c r="O9">
        <f>(I9*21)/100</f>
      </c>
      <c r="P9" t="s">
        <v>21</v>
      </c>
    </row>
    <row r="10" spans="1:5" ht="12.75">
      <c r="A10" s="34" t="s">
        <v>49</v>
      </c>
      <c r="E10" s="35" t="s">
        <v>63</v>
      </c>
    </row>
    <row r="11" spans="1:5" ht="12.75">
      <c r="A11" s="36" t="s">
        <v>51</v>
      </c>
      <c r="E11" s="37" t="s">
        <v>63</v>
      </c>
    </row>
    <row r="12" spans="1:5" ht="12.75">
      <c r="A12" t="s">
        <v>53</v>
      </c>
      <c r="E12" s="35" t="s">
        <v>63</v>
      </c>
    </row>
    <row r="13" spans="1:16" ht="12.75">
      <c r="A13" s="25" t="s">
        <v>44</v>
      </c>
      <c r="B13" s="29" t="s">
        <v>21</v>
      </c>
      <c r="C13" s="29" t="s">
        <v>957</v>
      </c>
      <c r="D13" s="25" t="s">
        <v>19</v>
      </c>
      <c r="E13" s="30" t="s">
        <v>958</v>
      </c>
      <c r="F13" s="31" t="s">
        <v>80</v>
      </c>
      <c r="G13" s="32">
        <v>520</v>
      </c>
      <c r="H13" s="33">
        <v>0</v>
      </c>
      <c r="I13" s="33">
        <f>ROUND(ROUND(H13,2)*ROUND(G13,1),2)</f>
      </c>
      <c r="J13" s="31"/>
      <c r="O13">
        <f>(I13*21)/100</f>
      </c>
      <c r="P13" t="s">
        <v>21</v>
      </c>
    </row>
    <row r="14" spans="1:5" ht="12.75">
      <c r="A14" s="34" t="s">
        <v>49</v>
      </c>
      <c r="E14" s="35" t="s">
        <v>63</v>
      </c>
    </row>
    <row r="15" spans="1:5" ht="12.75">
      <c r="A15" s="36" t="s">
        <v>51</v>
      </c>
      <c r="E15" s="37" t="s">
        <v>63</v>
      </c>
    </row>
    <row r="16" spans="1:5" ht="12.75">
      <c r="A16" t="s">
        <v>53</v>
      </c>
      <c r="E16" s="35" t="s">
        <v>63</v>
      </c>
    </row>
    <row r="17" spans="1:16" ht="12.75">
      <c r="A17" s="25" t="s">
        <v>44</v>
      </c>
      <c r="B17" s="29" t="s">
        <v>20</v>
      </c>
      <c r="C17" s="29" t="s">
        <v>959</v>
      </c>
      <c r="D17" s="25" t="s">
        <v>19</v>
      </c>
      <c r="E17" s="30" t="s">
        <v>960</v>
      </c>
      <c r="F17" s="31" t="s">
        <v>168</v>
      </c>
      <c r="G17" s="32">
        <v>1</v>
      </c>
      <c r="H17" s="33">
        <v>0</v>
      </c>
      <c r="I17" s="33">
        <f>ROUND(ROUND(H17,2)*ROUND(G17,1),2)</f>
      </c>
      <c r="J17" s="31"/>
      <c r="O17">
        <f>(I17*21)/100</f>
      </c>
      <c r="P17" t="s">
        <v>21</v>
      </c>
    </row>
    <row r="18" spans="1:5" ht="12.75">
      <c r="A18" s="34" t="s">
        <v>49</v>
      </c>
      <c r="E18" s="35" t="s">
        <v>63</v>
      </c>
    </row>
    <row r="19" spans="1:5" ht="12.75">
      <c r="A19" s="36" t="s">
        <v>51</v>
      </c>
      <c r="E19" s="37" t="s">
        <v>63</v>
      </c>
    </row>
    <row r="20" spans="1:5" ht="12.75">
      <c r="A20" t="s">
        <v>53</v>
      </c>
      <c r="E20"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961</v>
      </c>
      <c r="I3" s="41">
        <f>0+I8</f>
      </c>
      <c r="J3" s="10"/>
      <c r="O3" t="s">
        <v>18</v>
      </c>
      <c r="P3" t="s">
        <v>21</v>
      </c>
    </row>
    <row r="4" spans="1:16" ht="15" customHeight="1">
      <c r="A4" t="s">
        <v>16</v>
      </c>
      <c r="B4" s="16" t="s">
        <v>17</v>
      </c>
      <c r="C4" s="17" t="s">
        <v>961</v>
      </c>
      <c r="D4" s="6"/>
      <c r="E4" s="18" t="s">
        <v>962</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847</v>
      </c>
      <c r="D8" s="19"/>
      <c r="E8" s="27" t="s">
        <v>848</v>
      </c>
      <c r="F8" s="19"/>
      <c r="G8" s="19"/>
      <c r="H8" s="19"/>
      <c r="I8" s="28">
        <f>0+Q8</f>
      </c>
      <c r="J8" s="19"/>
      <c r="O8">
        <f>0+R8</f>
      </c>
      <c r="Q8">
        <f>0+I9+I13+I17+I21+I25+I29</f>
      </c>
      <c r="R8">
        <f>0+O9+O13+O17+O21+O25+O29</f>
      </c>
    </row>
    <row r="9" spans="1:16" ht="12.75">
      <c r="A9" s="25" t="s">
        <v>44</v>
      </c>
      <c r="B9" s="29" t="s">
        <v>19</v>
      </c>
      <c r="C9" s="29" t="s">
        <v>963</v>
      </c>
      <c r="D9" s="25" t="s">
        <v>63</v>
      </c>
      <c r="E9" s="30" t="s">
        <v>964</v>
      </c>
      <c r="F9" s="31" t="s">
        <v>95</v>
      </c>
      <c r="G9" s="32">
        <v>1</v>
      </c>
      <c r="H9" s="33">
        <v>0</v>
      </c>
      <c r="I9" s="33">
        <f>ROUND(ROUND(H9,2)*ROUND(G9,1),2)</f>
      </c>
      <c r="J9" s="31" t="s">
        <v>965</v>
      </c>
      <c r="O9">
        <f>(I9*21)/100</f>
      </c>
      <c r="P9" t="s">
        <v>21</v>
      </c>
    </row>
    <row r="10" spans="1:5" ht="12.75">
      <c r="A10" s="34" t="s">
        <v>49</v>
      </c>
      <c r="E10" s="35" t="s">
        <v>964</v>
      </c>
    </row>
    <row r="11" spans="1:5" ht="12.75">
      <c r="A11" s="36" t="s">
        <v>51</v>
      </c>
      <c r="E11" s="37" t="s">
        <v>63</v>
      </c>
    </row>
    <row r="12" spans="1:5" ht="12.75">
      <c r="A12" t="s">
        <v>53</v>
      </c>
      <c r="E12" s="35" t="s">
        <v>63</v>
      </c>
    </row>
    <row r="13" spans="1:16" ht="25.5">
      <c r="A13" s="25" t="s">
        <v>44</v>
      </c>
      <c r="B13" s="29" t="s">
        <v>21</v>
      </c>
      <c r="C13" s="29" t="s">
        <v>966</v>
      </c>
      <c r="D13" s="25" t="s">
        <v>63</v>
      </c>
      <c r="E13" s="30" t="s">
        <v>967</v>
      </c>
      <c r="F13" s="31" t="s">
        <v>95</v>
      </c>
      <c r="G13" s="32">
        <v>1</v>
      </c>
      <c r="H13" s="33">
        <v>0</v>
      </c>
      <c r="I13" s="33">
        <f>ROUND(ROUND(H13,2)*ROUND(G13,1),2)</f>
      </c>
      <c r="J13" s="31" t="s">
        <v>965</v>
      </c>
      <c r="O13">
        <f>(I13*21)/100</f>
      </c>
      <c r="P13" t="s">
        <v>21</v>
      </c>
    </row>
    <row r="14" spans="1:5" ht="25.5">
      <c r="A14" s="34" t="s">
        <v>49</v>
      </c>
      <c r="E14" s="35" t="s">
        <v>967</v>
      </c>
    </row>
    <row r="15" spans="1:5" ht="12.75">
      <c r="A15" s="36" t="s">
        <v>51</v>
      </c>
      <c r="E15" s="37" t="s">
        <v>63</v>
      </c>
    </row>
    <row r="16" spans="1:5" ht="12.75">
      <c r="A16" t="s">
        <v>53</v>
      </c>
      <c r="E16" s="35" t="s">
        <v>63</v>
      </c>
    </row>
    <row r="17" spans="1:16" ht="12.75">
      <c r="A17" s="25" t="s">
        <v>44</v>
      </c>
      <c r="B17" s="29" t="s">
        <v>32</v>
      </c>
      <c r="C17" s="29" t="s">
        <v>968</v>
      </c>
      <c r="D17" s="25" t="s">
        <v>63</v>
      </c>
      <c r="E17" s="30" t="s">
        <v>969</v>
      </c>
      <c r="F17" s="31" t="s">
        <v>95</v>
      </c>
      <c r="G17" s="32">
        <v>1</v>
      </c>
      <c r="H17" s="33">
        <v>0</v>
      </c>
      <c r="I17" s="33">
        <f>ROUND(ROUND(H17,2)*ROUND(G17,1),2)</f>
      </c>
      <c r="J17" s="31" t="s">
        <v>965</v>
      </c>
      <c r="O17">
        <f>(I17*21)/100</f>
      </c>
      <c r="P17" t="s">
        <v>21</v>
      </c>
    </row>
    <row r="18" spans="1:5" ht="12.75">
      <c r="A18" s="34" t="s">
        <v>49</v>
      </c>
      <c r="E18" s="35" t="s">
        <v>969</v>
      </c>
    </row>
    <row r="19" spans="1:5" ht="12.75">
      <c r="A19" s="36" t="s">
        <v>51</v>
      </c>
      <c r="E19" s="37" t="s">
        <v>63</v>
      </c>
    </row>
    <row r="20" spans="1:5" ht="12.75">
      <c r="A20" t="s">
        <v>53</v>
      </c>
      <c r="E20" s="35" t="s">
        <v>63</v>
      </c>
    </row>
    <row r="21" spans="1:16" ht="12.75">
      <c r="A21" s="25" t="s">
        <v>44</v>
      </c>
      <c r="B21" s="29" t="s">
        <v>34</v>
      </c>
      <c r="C21" s="29" t="s">
        <v>970</v>
      </c>
      <c r="D21" s="25" t="s">
        <v>63</v>
      </c>
      <c r="E21" s="30" t="s">
        <v>971</v>
      </c>
      <c r="F21" s="31" t="s">
        <v>95</v>
      </c>
      <c r="G21" s="32">
        <v>1</v>
      </c>
      <c r="H21" s="33">
        <v>0</v>
      </c>
      <c r="I21" s="33">
        <f>ROUND(ROUND(H21,2)*ROUND(G21,1),2)</f>
      </c>
      <c r="J21" s="31" t="s">
        <v>965</v>
      </c>
      <c r="O21">
        <f>(I21*21)/100</f>
      </c>
      <c r="P21" t="s">
        <v>21</v>
      </c>
    </row>
    <row r="22" spans="1:5" ht="12.75">
      <c r="A22" s="34" t="s">
        <v>49</v>
      </c>
      <c r="E22" s="35" t="s">
        <v>971</v>
      </c>
    </row>
    <row r="23" spans="1:5" ht="12.75">
      <c r="A23" s="36" t="s">
        <v>51</v>
      </c>
      <c r="E23" s="37" t="s">
        <v>63</v>
      </c>
    </row>
    <row r="24" spans="1:5" ht="12.75">
      <c r="A24" t="s">
        <v>53</v>
      </c>
      <c r="E24" s="35" t="s">
        <v>63</v>
      </c>
    </row>
    <row r="25" spans="1:16" ht="25.5">
      <c r="A25" s="25" t="s">
        <v>44</v>
      </c>
      <c r="B25" s="29" t="s">
        <v>72</v>
      </c>
      <c r="C25" s="29" t="s">
        <v>972</v>
      </c>
      <c r="D25" s="25" t="s">
        <v>63</v>
      </c>
      <c r="E25" s="30" t="s">
        <v>973</v>
      </c>
      <c r="F25" s="31" t="s">
        <v>95</v>
      </c>
      <c r="G25" s="32">
        <v>1</v>
      </c>
      <c r="H25" s="33">
        <v>0</v>
      </c>
      <c r="I25" s="33">
        <f>ROUND(ROUND(H25,2)*ROUND(G25,1),2)</f>
      </c>
      <c r="J25" s="31" t="s">
        <v>965</v>
      </c>
      <c r="O25">
        <f>(I25*21)/100</f>
      </c>
      <c r="P25" t="s">
        <v>21</v>
      </c>
    </row>
    <row r="26" spans="1:5" ht="25.5">
      <c r="A26" s="34" t="s">
        <v>49</v>
      </c>
      <c r="E26" s="35" t="s">
        <v>973</v>
      </c>
    </row>
    <row r="27" spans="1:5" ht="12.75">
      <c r="A27" s="36" t="s">
        <v>51</v>
      </c>
      <c r="E27" s="37" t="s">
        <v>63</v>
      </c>
    </row>
    <row r="28" spans="1:5" ht="12.75">
      <c r="A28" t="s">
        <v>53</v>
      </c>
      <c r="E28" s="35" t="s">
        <v>63</v>
      </c>
    </row>
    <row r="29" spans="1:16" ht="12.75">
      <c r="A29" s="25" t="s">
        <v>44</v>
      </c>
      <c r="B29" s="29" t="s">
        <v>37</v>
      </c>
      <c r="C29" s="29" t="s">
        <v>857</v>
      </c>
      <c r="D29" s="25" t="s">
        <v>63</v>
      </c>
      <c r="E29" s="30" t="s">
        <v>858</v>
      </c>
      <c r="F29" s="31" t="s">
        <v>186</v>
      </c>
      <c r="G29" s="32">
        <v>1</v>
      </c>
      <c r="H29" s="33">
        <v>0</v>
      </c>
      <c r="I29" s="33">
        <f>ROUND(ROUND(H29,2)*ROUND(G29,1),2)</f>
      </c>
      <c r="J29" s="31" t="s">
        <v>965</v>
      </c>
      <c r="O29">
        <f>(I29*21)/100</f>
      </c>
      <c r="P29" t="s">
        <v>21</v>
      </c>
    </row>
    <row r="30" spans="1:5" ht="12.75">
      <c r="A30" s="34" t="s">
        <v>49</v>
      </c>
      <c r="E30" s="35" t="s">
        <v>858</v>
      </c>
    </row>
    <row r="31" spans="1:5" ht="12.75">
      <c r="A31" s="36" t="s">
        <v>51</v>
      </c>
      <c r="E31" s="37" t="s">
        <v>63</v>
      </c>
    </row>
    <row r="32" spans="1:5" ht="12.75">
      <c r="A32" t="s">
        <v>53</v>
      </c>
      <c r="E32"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974</v>
      </c>
      <c r="I3" s="41">
        <f>0+I8</f>
      </c>
      <c r="J3" s="10"/>
      <c r="O3" t="s">
        <v>18</v>
      </c>
      <c r="P3" t="s">
        <v>21</v>
      </c>
    </row>
    <row r="4" spans="1:16" ht="15" customHeight="1">
      <c r="A4" t="s">
        <v>16</v>
      </c>
      <c r="B4" s="16" t="s">
        <v>17</v>
      </c>
      <c r="C4" s="17" t="s">
        <v>974</v>
      </c>
      <c r="D4" s="6"/>
      <c r="E4" s="18" t="s">
        <v>975</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867</v>
      </c>
      <c r="D8" s="19"/>
      <c r="E8" s="27" t="s">
        <v>868</v>
      </c>
      <c r="F8" s="19"/>
      <c r="G8" s="19"/>
      <c r="H8" s="19"/>
      <c r="I8" s="28">
        <f>0+Q8</f>
      </c>
      <c r="J8" s="19"/>
      <c r="O8">
        <f>0+R8</f>
      </c>
      <c r="Q8">
        <f>0+I9+I13+I17</f>
      </c>
      <c r="R8">
        <f>0+O9+O13+O17</f>
      </c>
    </row>
    <row r="9" spans="1:16" ht="12.75">
      <c r="A9" s="25" t="s">
        <v>44</v>
      </c>
      <c r="B9" s="29" t="s">
        <v>39</v>
      </c>
      <c r="C9" s="29" t="s">
        <v>976</v>
      </c>
      <c r="D9" s="25" t="s">
        <v>63</v>
      </c>
      <c r="E9" s="30" t="s">
        <v>977</v>
      </c>
      <c r="F9" s="31" t="s">
        <v>95</v>
      </c>
      <c r="G9" s="32">
        <v>1</v>
      </c>
      <c r="H9" s="33">
        <v>0</v>
      </c>
      <c r="I9" s="33">
        <f>ROUND(ROUND(H9,2)*ROUND(G9,1),2)</f>
      </c>
      <c r="J9" s="31" t="s">
        <v>965</v>
      </c>
      <c r="O9">
        <f>(I9*21)/100</f>
      </c>
      <c r="P9" t="s">
        <v>21</v>
      </c>
    </row>
    <row r="10" spans="1:5" ht="12.75">
      <c r="A10" s="34" t="s">
        <v>49</v>
      </c>
      <c r="E10" s="35" t="s">
        <v>977</v>
      </c>
    </row>
    <row r="11" spans="1:5" ht="12.75">
      <c r="A11" s="36" t="s">
        <v>51</v>
      </c>
      <c r="E11" s="37" t="s">
        <v>63</v>
      </c>
    </row>
    <row r="12" spans="1:5" ht="12.75">
      <c r="A12" t="s">
        <v>53</v>
      </c>
      <c r="E12" s="35" t="s">
        <v>63</v>
      </c>
    </row>
    <row r="13" spans="1:16" ht="12.75">
      <c r="A13" s="25" t="s">
        <v>44</v>
      </c>
      <c r="B13" s="29" t="s">
        <v>41</v>
      </c>
      <c r="C13" s="29" t="s">
        <v>978</v>
      </c>
      <c r="D13" s="25" t="s">
        <v>63</v>
      </c>
      <c r="E13" s="30" t="s">
        <v>979</v>
      </c>
      <c r="F13" s="31" t="s">
        <v>168</v>
      </c>
      <c r="G13" s="32">
        <v>1</v>
      </c>
      <c r="H13" s="33">
        <v>0</v>
      </c>
      <c r="I13" s="33">
        <f>ROUND(ROUND(H13,2)*ROUND(G13,1),2)</f>
      </c>
      <c r="J13" s="31" t="s">
        <v>965</v>
      </c>
      <c r="O13">
        <f>(I13*21)/100</f>
      </c>
      <c r="P13" t="s">
        <v>21</v>
      </c>
    </row>
    <row r="14" spans="1:5" ht="12.75">
      <c r="A14" s="34" t="s">
        <v>49</v>
      </c>
      <c r="E14" s="35" t="s">
        <v>979</v>
      </c>
    </row>
    <row r="15" spans="1:5" ht="12.75">
      <c r="A15" s="36" t="s">
        <v>51</v>
      </c>
      <c r="E15" s="37" t="s">
        <v>63</v>
      </c>
    </row>
    <row r="16" spans="1:5" ht="12.75">
      <c r="A16" t="s">
        <v>53</v>
      </c>
      <c r="E16" s="35" t="s">
        <v>63</v>
      </c>
    </row>
    <row r="17" spans="1:16" ht="12.75">
      <c r="A17" s="25" t="s">
        <v>44</v>
      </c>
      <c r="B17" s="29" t="s">
        <v>99</v>
      </c>
      <c r="C17" s="29" t="s">
        <v>980</v>
      </c>
      <c r="D17" s="25" t="s">
        <v>63</v>
      </c>
      <c r="E17" s="30" t="s">
        <v>981</v>
      </c>
      <c r="F17" s="31" t="s">
        <v>95</v>
      </c>
      <c r="G17" s="32">
        <v>1</v>
      </c>
      <c r="H17" s="33">
        <v>0</v>
      </c>
      <c r="I17" s="33">
        <f>ROUND(ROUND(H17,2)*ROUND(G17,1),2)</f>
      </c>
      <c r="J17" s="31" t="s">
        <v>965</v>
      </c>
      <c r="O17">
        <f>(I17*21)/100</f>
      </c>
      <c r="P17" t="s">
        <v>21</v>
      </c>
    </row>
    <row r="18" spans="1:5" ht="12.75">
      <c r="A18" s="34" t="s">
        <v>49</v>
      </c>
      <c r="E18" s="35" t="s">
        <v>981</v>
      </c>
    </row>
    <row r="19" spans="1:5" ht="12.75">
      <c r="A19" s="36" t="s">
        <v>51</v>
      </c>
      <c r="E19" s="37" t="s">
        <v>63</v>
      </c>
    </row>
    <row r="20" spans="1:5" ht="12.75">
      <c r="A20" t="s">
        <v>53</v>
      </c>
      <c r="E20"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9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0+O8+O25+O50+O59</f>
      </c>
      <c r="P2" t="s">
        <v>20</v>
      </c>
    </row>
    <row r="3" spans="1:16" ht="15" customHeight="1">
      <c r="A3" t="s">
        <v>11</v>
      </c>
      <c r="B3" s="12" t="s">
        <v>13</v>
      </c>
      <c r="C3" s="13" t="s">
        <v>14</v>
      </c>
      <c r="D3" s="1"/>
      <c r="E3" s="14" t="s">
        <v>15</v>
      </c>
      <c r="F3" s="1"/>
      <c r="G3" s="9"/>
      <c r="H3" s="8" t="s">
        <v>22</v>
      </c>
      <c r="I3" s="41">
        <f>0+I8+I25+I50+I59</f>
      </c>
      <c r="J3" s="10"/>
      <c r="O3" t="s">
        <v>18</v>
      </c>
      <c r="P3" t="s">
        <v>21</v>
      </c>
    </row>
    <row r="4" spans="1:16" ht="15" customHeight="1">
      <c r="A4" t="s">
        <v>16</v>
      </c>
      <c r="B4" s="16" t="s">
        <v>17</v>
      </c>
      <c r="C4" s="17" t="s">
        <v>22</v>
      </c>
      <c r="D4" s="6"/>
      <c r="E4" s="18" t="s">
        <v>23</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43</v>
      </c>
      <c r="F8" s="19"/>
      <c r="G8" s="19"/>
      <c r="H8" s="19"/>
      <c r="I8" s="28">
        <f>0+Q8</f>
      </c>
      <c r="J8" s="19"/>
      <c r="O8">
        <f>0+R8</f>
      </c>
      <c r="Q8">
        <f>0+I9+I13+I17+I21</f>
      </c>
      <c r="R8">
        <f>0+O9+O13+O17+O21</f>
      </c>
    </row>
    <row r="9" spans="1:16" ht="12.75">
      <c r="A9" s="25" t="s">
        <v>44</v>
      </c>
      <c r="B9" s="29" t="s">
        <v>19</v>
      </c>
      <c r="C9" s="29" t="s">
        <v>45</v>
      </c>
      <c r="D9" s="25" t="s">
        <v>19</v>
      </c>
      <c r="E9" s="30" t="s">
        <v>46</v>
      </c>
      <c r="F9" s="31" t="s">
        <v>47</v>
      </c>
      <c r="G9" s="32">
        <v>11.3</v>
      </c>
      <c r="H9" s="33">
        <v>0</v>
      </c>
      <c r="I9" s="33">
        <f>ROUND(ROUND(H9,2)*ROUND(G9,1),2)</f>
      </c>
      <c r="J9" s="31" t="s">
        <v>48</v>
      </c>
      <c r="O9">
        <f>(I9*21)/100</f>
      </c>
      <c r="P9" t="s">
        <v>21</v>
      </c>
    </row>
    <row r="10" spans="1:5" ht="38.25">
      <c r="A10" s="34" t="s">
        <v>49</v>
      </c>
      <c r="E10" s="35" t="s">
        <v>50</v>
      </c>
    </row>
    <row r="11" spans="1:5" ht="12.75">
      <c r="A11" s="36" t="s">
        <v>51</v>
      </c>
      <c r="E11" s="37" t="s">
        <v>52</v>
      </c>
    </row>
    <row r="12" spans="1:5" ht="25.5">
      <c r="A12" t="s">
        <v>53</v>
      </c>
      <c r="E12" s="35" t="s">
        <v>54</v>
      </c>
    </row>
    <row r="13" spans="1:16" ht="12.75">
      <c r="A13" s="25" t="s">
        <v>44</v>
      </c>
      <c r="B13" s="29" t="s">
        <v>21</v>
      </c>
      <c r="C13" s="29" t="s">
        <v>45</v>
      </c>
      <c r="D13" s="25" t="s">
        <v>21</v>
      </c>
      <c r="E13" s="30" t="s">
        <v>46</v>
      </c>
      <c r="F13" s="31" t="s">
        <v>47</v>
      </c>
      <c r="G13" s="32">
        <v>201.4</v>
      </c>
      <c r="H13" s="33">
        <v>0</v>
      </c>
      <c r="I13" s="33">
        <f>ROUND(ROUND(H13,2)*ROUND(G13,1),2)</f>
      </c>
      <c r="J13" s="31" t="s">
        <v>48</v>
      </c>
      <c r="O13">
        <f>(I13*21)/100</f>
      </c>
      <c r="P13" t="s">
        <v>21</v>
      </c>
    </row>
    <row r="14" spans="1:5" ht="38.25">
      <c r="A14" s="34" t="s">
        <v>49</v>
      </c>
      <c r="E14" s="35" t="s">
        <v>55</v>
      </c>
    </row>
    <row r="15" spans="1:5" ht="12.75">
      <c r="A15" s="36" t="s">
        <v>51</v>
      </c>
      <c r="E15" s="37" t="s">
        <v>56</v>
      </c>
    </row>
    <row r="16" spans="1:5" ht="25.5">
      <c r="A16" t="s">
        <v>53</v>
      </c>
      <c r="E16" s="35" t="s">
        <v>54</v>
      </c>
    </row>
    <row r="17" spans="1:16" ht="12.75">
      <c r="A17" s="25" t="s">
        <v>44</v>
      </c>
      <c r="B17" s="29" t="s">
        <v>20</v>
      </c>
      <c r="C17" s="29" t="s">
        <v>45</v>
      </c>
      <c r="D17" s="25" t="s">
        <v>20</v>
      </c>
      <c r="E17" s="30" t="s">
        <v>46</v>
      </c>
      <c r="F17" s="31" t="s">
        <v>47</v>
      </c>
      <c r="G17" s="32">
        <v>104.2</v>
      </c>
      <c r="H17" s="33">
        <v>0</v>
      </c>
      <c r="I17" s="33">
        <f>ROUND(ROUND(H17,2)*ROUND(G17,1),2)</f>
      </c>
      <c r="J17" s="31" t="s">
        <v>48</v>
      </c>
      <c r="O17">
        <f>(I17*21)/100</f>
      </c>
      <c r="P17" t="s">
        <v>21</v>
      </c>
    </row>
    <row r="18" spans="1:5" ht="38.25">
      <c r="A18" s="34" t="s">
        <v>49</v>
      </c>
      <c r="E18" s="35" t="s">
        <v>57</v>
      </c>
    </row>
    <row r="19" spans="1:5" ht="12.75">
      <c r="A19" s="36" t="s">
        <v>51</v>
      </c>
      <c r="E19" s="37" t="s">
        <v>58</v>
      </c>
    </row>
    <row r="20" spans="1:5" ht="25.5">
      <c r="A20" t="s">
        <v>53</v>
      </c>
      <c r="E20" s="35" t="s">
        <v>54</v>
      </c>
    </row>
    <row r="21" spans="1:16" ht="12.75">
      <c r="A21" s="25" t="s">
        <v>44</v>
      </c>
      <c r="B21" s="29" t="s">
        <v>30</v>
      </c>
      <c r="C21" s="29" t="s">
        <v>45</v>
      </c>
      <c r="D21" s="25" t="s">
        <v>30</v>
      </c>
      <c r="E21" s="30" t="s">
        <v>46</v>
      </c>
      <c r="F21" s="31" t="s">
        <v>47</v>
      </c>
      <c r="G21" s="32">
        <v>73.8</v>
      </c>
      <c r="H21" s="33">
        <v>0</v>
      </c>
      <c r="I21" s="33">
        <f>ROUND(ROUND(H21,2)*ROUND(G21,1),2)</f>
      </c>
      <c r="J21" s="31" t="s">
        <v>48</v>
      </c>
      <c r="O21">
        <f>(I21*21)/100</f>
      </c>
      <c r="P21" t="s">
        <v>21</v>
      </c>
    </row>
    <row r="22" spans="1:5" ht="38.25">
      <c r="A22" s="34" t="s">
        <v>49</v>
      </c>
      <c r="E22" s="35" t="s">
        <v>59</v>
      </c>
    </row>
    <row r="23" spans="1:5" ht="12.75">
      <c r="A23" s="36" t="s">
        <v>51</v>
      </c>
      <c r="E23" s="37" t="s">
        <v>60</v>
      </c>
    </row>
    <row r="24" spans="1:5" ht="25.5">
      <c r="A24" t="s">
        <v>53</v>
      </c>
      <c r="E24" s="35" t="s">
        <v>54</v>
      </c>
    </row>
    <row r="25" spans="1:18" ht="12.75" customHeight="1">
      <c r="A25" s="6" t="s">
        <v>42</v>
      </c>
      <c r="B25" s="6"/>
      <c r="C25" s="39" t="s">
        <v>19</v>
      </c>
      <c r="D25" s="6"/>
      <c r="E25" s="27" t="s">
        <v>61</v>
      </c>
      <c r="F25" s="6"/>
      <c r="G25" s="6"/>
      <c r="H25" s="6"/>
      <c r="I25" s="40">
        <f>0+Q25</f>
      </c>
      <c r="J25" s="6"/>
      <c r="O25">
        <f>0+R25</f>
      </c>
      <c r="Q25">
        <f>0+I26+I30+I34+I38+I42+I46</f>
      </c>
      <c r="R25">
        <f>0+O26+O30+O34+O38+O42+O46</f>
      </c>
    </row>
    <row r="26" spans="1:16" ht="25.5">
      <c r="A26" s="25" t="s">
        <v>44</v>
      </c>
      <c r="B26" s="29" t="s">
        <v>32</v>
      </c>
      <c r="C26" s="29" t="s">
        <v>62</v>
      </c>
      <c r="D26" s="25" t="s">
        <v>63</v>
      </c>
      <c r="E26" s="30" t="s">
        <v>64</v>
      </c>
      <c r="F26" s="31" t="s">
        <v>47</v>
      </c>
      <c r="G26" s="32">
        <v>0.7</v>
      </c>
      <c r="H26" s="33">
        <v>0</v>
      </c>
      <c r="I26" s="33">
        <f>ROUND(ROUND(H26,2)*ROUND(G26,1),2)</f>
      </c>
      <c r="J26" s="31" t="s">
        <v>48</v>
      </c>
      <c r="O26">
        <f>(I26*21)/100</f>
      </c>
      <c r="P26" t="s">
        <v>21</v>
      </c>
    </row>
    <row r="27" spans="1:5" ht="63.75">
      <c r="A27" s="34" t="s">
        <v>49</v>
      </c>
      <c r="E27" s="35" t="s">
        <v>65</v>
      </c>
    </row>
    <row r="28" spans="1:5" ht="12.75">
      <c r="A28" s="36" t="s">
        <v>51</v>
      </c>
      <c r="E28" s="37" t="s">
        <v>66</v>
      </c>
    </row>
    <row r="29" spans="1:5" ht="63.75">
      <c r="A29" t="s">
        <v>53</v>
      </c>
      <c r="E29" s="35" t="s">
        <v>67</v>
      </c>
    </row>
    <row r="30" spans="1:16" ht="12.75">
      <c r="A30" s="25" t="s">
        <v>44</v>
      </c>
      <c r="B30" s="29" t="s">
        <v>34</v>
      </c>
      <c r="C30" s="29" t="s">
        <v>68</v>
      </c>
      <c r="D30" s="25" t="s">
        <v>63</v>
      </c>
      <c r="E30" s="30" t="s">
        <v>69</v>
      </c>
      <c r="F30" s="31" t="s">
        <v>47</v>
      </c>
      <c r="G30" s="32">
        <v>2.3</v>
      </c>
      <c r="H30" s="33">
        <v>0</v>
      </c>
      <c r="I30" s="33">
        <f>ROUND(ROUND(H30,2)*ROUND(G30,1),2)</f>
      </c>
      <c r="J30" s="31" t="s">
        <v>48</v>
      </c>
      <c r="O30">
        <f>(I30*21)/100</f>
      </c>
      <c r="P30" t="s">
        <v>21</v>
      </c>
    </row>
    <row r="31" spans="1:5" ht="63.75">
      <c r="A31" s="34" t="s">
        <v>49</v>
      </c>
      <c r="E31" s="35" t="s">
        <v>70</v>
      </c>
    </row>
    <row r="32" spans="1:5" ht="12.75">
      <c r="A32" s="36" t="s">
        <v>51</v>
      </c>
      <c r="E32" s="37" t="s">
        <v>71</v>
      </c>
    </row>
    <row r="33" spans="1:5" ht="63.75">
      <c r="A33" t="s">
        <v>53</v>
      </c>
      <c r="E33" s="35" t="s">
        <v>67</v>
      </c>
    </row>
    <row r="34" spans="1:16" ht="25.5">
      <c r="A34" s="25" t="s">
        <v>44</v>
      </c>
      <c r="B34" s="29" t="s">
        <v>72</v>
      </c>
      <c r="C34" s="29" t="s">
        <v>73</v>
      </c>
      <c r="D34" s="25" t="s">
        <v>63</v>
      </c>
      <c r="E34" s="30" t="s">
        <v>74</v>
      </c>
      <c r="F34" s="31" t="s">
        <v>47</v>
      </c>
      <c r="G34" s="32">
        <v>9.6</v>
      </c>
      <c r="H34" s="33">
        <v>0</v>
      </c>
      <c r="I34" s="33">
        <f>ROUND(ROUND(H34,2)*ROUND(G34,1),2)</f>
      </c>
      <c r="J34" s="31" t="s">
        <v>48</v>
      </c>
      <c r="O34">
        <f>(I34*21)/100</f>
      </c>
      <c r="P34" t="s">
        <v>21</v>
      </c>
    </row>
    <row r="35" spans="1:5" ht="63.75">
      <c r="A35" s="34" t="s">
        <v>49</v>
      </c>
      <c r="E35" s="35" t="s">
        <v>75</v>
      </c>
    </row>
    <row r="36" spans="1:5" ht="12.75">
      <c r="A36" s="36" t="s">
        <v>51</v>
      </c>
      <c r="E36" s="37" t="s">
        <v>76</v>
      </c>
    </row>
    <row r="37" spans="1:5" ht="63.75">
      <c r="A37" t="s">
        <v>53</v>
      </c>
      <c r="E37" s="35" t="s">
        <v>67</v>
      </c>
    </row>
    <row r="38" spans="1:16" ht="12.75">
      <c r="A38" s="25" t="s">
        <v>44</v>
      </c>
      <c r="B38" s="29" t="s">
        <v>77</v>
      </c>
      <c r="C38" s="29" t="s">
        <v>78</v>
      </c>
      <c r="D38" s="25" t="s">
        <v>63</v>
      </c>
      <c r="E38" s="30" t="s">
        <v>79</v>
      </c>
      <c r="F38" s="31" t="s">
        <v>80</v>
      </c>
      <c r="G38" s="32">
        <v>362</v>
      </c>
      <c r="H38" s="33">
        <v>0</v>
      </c>
      <c r="I38" s="33">
        <f>ROUND(ROUND(H38,2)*ROUND(G38,1),2)</f>
      </c>
      <c r="J38" s="31" t="s">
        <v>48</v>
      </c>
      <c r="O38">
        <f>(I38*21)/100</f>
      </c>
      <c r="P38" t="s">
        <v>21</v>
      </c>
    </row>
    <row r="39" spans="1:5" ht="38.25">
      <c r="A39" s="34" t="s">
        <v>49</v>
      </c>
      <c r="E39" s="35" t="s">
        <v>81</v>
      </c>
    </row>
    <row r="40" spans="1:5" ht="12.75">
      <c r="A40" s="36" t="s">
        <v>51</v>
      </c>
      <c r="E40" s="37" t="s">
        <v>82</v>
      </c>
    </row>
    <row r="41" spans="1:5" ht="63.75">
      <c r="A41" t="s">
        <v>53</v>
      </c>
      <c r="E41" s="35" t="s">
        <v>67</v>
      </c>
    </row>
    <row r="42" spans="1:16" ht="12.75">
      <c r="A42" s="25" t="s">
        <v>44</v>
      </c>
      <c r="B42" s="29" t="s">
        <v>37</v>
      </c>
      <c r="C42" s="29" t="s">
        <v>83</v>
      </c>
      <c r="D42" s="25" t="s">
        <v>63</v>
      </c>
      <c r="E42" s="30" t="s">
        <v>84</v>
      </c>
      <c r="F42" s="31" t="s">
        <v>80</v>
      </c>
      <c r="G42" s="32">
        <v>254</v>
      </c>
      <c r="H42" s="33">
        <v>0</v>
      </c>
      <c r="I42" s="33">
        <f>ROUND(ROUND(H42,2)*ROUND(G42,1),2)</f>
      </c>
      <c r="J42" s="31" t="s">
        <v>48</v>
      </c>
      <c r="O42">
        <f>(I42*21)/100</f>
      </c>
      <c r="P42" t="s">
        <v>21</v>
      </c>
    </row>
    <row r="43" spans="1:5" ht="38.25">
      <c r="A43" s="34" t="s">
        <v>49</v>
      </c>
      <c r="E43" s="35" t="s">
        <v>85</v>
      </c>
    </row>
    <row r="44" spans="1:5" ht="12.75">
      <c r="A44" s="36" t="s">
        <v>51</v>
      </c>
      <c r="E44" s="37" t="s">
        <v>86</v>
      </c>
    </row>
    <row r="45" spans="1:5" ht="63.75">
      <c r="A45" t="s">
        <v>53</v>
      </c>
      <c r="E45" s="35" t="s">
        <v>67</v>
      </c>
    </row>
    <row r="46" spans="1:16" ht="12.75">
      <c r="A46" s="25" t="s">
        <v>44</v>
      </c>
      <c r="B46" s="29" t="s">
        <v>39</v>
      </c>
      <c r="C46" s="29" t="s">
        <v>87</v>
      </c>
      <c r="D46" s="25" t="s">
        <v>63</v>
      </c>
      <c r="E46" s="30" t="s">
        <v>88</v>
      </c>
      <c r="F46" s="31" t="s">
        <v>47</v>
      </c>
      <c r="G46" s="32">
        <v>2.2</v>
      </c>
      <c r="H46" s="33">
        <v>0</v>
      </c>
      <c r="I46" s="33">
        <f>ROUND(ROUND(H46,2)*ROUND(G46,1),2)</f>
      </c>
      <c r="J46" s="31" t="s">
        <v>48</v>
      </c>
      <c r="O46">
        <f>(I46*21)/100</f>
      </c>
      <c r="P46" t="s">
        <v>21</v>
      </c>
    </row>
    <row r="47" spans="1:5" ht="63.75">
      <c r="A47" s="34" t="s">
        <v>49</v>
      </c>
      <c r="E47" s="35" t="s">
        <v>89</v>
      </c>
    </row>
    <row r="48" spans="1:5" ht="12.75">
      <c r="A48" s="36" t="s">
        <v>51</v>
      </c>
      <c r="E48" s="37" t="s">
        <v>90</v>
      </c>
    </row>
    <row r="49" spans="1:5" ht="38.25">
      <c r="A49" t="s">
        <v>53</v>
      </c>
      <c r="E49" s="35" t="s">
        <v>91</v>
      </c>
    </row>
    <row r="50" spans="1:18" ht="12.75" customHeight="1">
      <c r="A50" s="6" t="s">
        <v>42</v>
      </c>
      <c r="B50" s="6"/>
      <c r="C50" s="39" t="s">
        <v>77</v>
      </c>
      <c r="D50" s="6"/>
      <c r="E50" s="27" t="s">
        <v>92</v>
      </c>
      <c r="F50" s="6"/>
      <c r="G50" s="6"/>
      <c r="H50" s="6"/>
      <c r="I50" s="40">
        <f>0+Q50</f>
      </c>
      <c r="J50" s="6"/>
      <c r="O50">
        <f>0+R50</f>
      </c>
      <c r="Q50">
        <f>0+I51+I55</f>
      </c>
      <c r="R50">
        <f>0+O51+O55</f>
      </c>
    </row>
    <row r="51" spans="1:16" ht="12.75">
      <c r="A51" s="25" t="s">
        <v>44</v>
      </c>
      <c r="B51" s="29" t="s">
        <v>41</v>
      </c>
      <c r="C51" s="29" t="s">
        <v>93</v>
      </c>
      <c r="D51" s="25" t="s">
        <v>63</v>
      </c>
      <c r="E51" s="30" t="s">
        <v>94</v>
      </c>
      <c r="F51" s="31" t="s">
        <v>95</v>
      </c>
      <c r="G51" s="32">
        <v>15</v>
      </c>
      <c r="H51" s="33">
        <v>0</v>
      </c>
      <c r="I51" s="33">
        <f>ROUND(ROUND(H51,2)*ROUND(G51,1),2)</f>
      </c>
      <c r="J51" s="31" t="s">
        <v>48</v>
      </c>
      <c r="O51">
        <f>(I51*21)/100</f>
      </c>
      <c r="P51" t="s">
        <v>21</v>
      </c>
    </row>
    <row r="52" spans="1:5" ht="38.25">
      <c r="A52" s="34" t="s">
        <v>49</v>
      </c>
      <c r="E52" s="35" t="s">
        <v>96</v>
      </c>
    </row>
    <row r="53" spans="1:5" ht="12.75">
      <c r="A53" s="36" t="s">
        <v>51</v>
      </c>
      <c r="E53" s="37" t="s">
        <v>97</v>
      </c>
    </row>
    <row r="54" spans="1:5" ht="76.5">
      <c r="A54" t="s">
        <v>53</v>
      </c>
      <c r="E54" s="35" t="s">
        <v>98</v>
      </c>
    </row>
    <row r="55" spans="1:16" ht="12.75">
      <c r="A55" s="25" t="s">
        <v>44</v>
      </c>
      <c r="B55" s="29" t="s">
        <v>99</v>
      </c>
      <c r="C55" s="29" t="s">
        <v>100</v>
      </c>
      <c r="D55" s="25" t="s">
        <v>63</v>
      </c>
      <c r="E55" s="30" t="s">
        <v>101</v>
      </c>
      <c r="F55" s="31" t="s">
        <v>95</v>
      </c>
      <c r="G55" s="32">
        <v>4</v>
      </c>
      <c r="H55" s="33">
        <v>0</v>
      </c>
      <c r="I55" s="33">
        <f>ROUND(ROUND(H55,2)*ROUND(G55,1),2)</f>
      </c>
      <c r="J55" s="31" t="s">
        <v>48</v>
      </c>
      <c r="O55">
        <f>(I55*21)/100</f>
      </c>
      <c r="P55" t="s">
        <v>21</v>
      </c>
    </row>
    <row r="56" spans="1:5" ht="25.5">
      <c r="A56" s="34" t="s">
        <v>49</v>
      </c>
      <c r="E56" s="35" t="s">
        <v>102</v>
      </c>
    </row>
    <row r="57" spans="1:5" ht="12.75">
      <c r="A57" s="36" t="s">
        <v>51</v>
      </c>
      <c r="E57" s="37" t="s">
        <v>103</v>
      </c>
    </row>
    <row r="58" spans="1:5" ht="25.5">
      <c r="A58" t="s">
        <v>53</v>
      </c>
      <c r="E58" s="35" t="s">
        <v>104</v>
      </c>
    </row>
    <row r="59" spans="1:18" ht="12.75" customHeight="1">
      <c r="A59" s="6" t="s">
        <v>42</v>
      </c>
      <c r="B59" s="6"/>
      <c r="C59" s="39" t="s">
        <v>37</v>
      </c>
      <c r="D59" s="6"/>
      <c r="E59" s="27" t="s">
        <v>105</v>
      </c>
      <c r="F59" s="6"/>
      <c r="G59" s="6"/>
      <c r="H59" s="6"/>
      <c r="I59" s="40">
        <f>0+Q59</f>
      </c>
      <c r="J59" s="6"/>
      <c r="O59">
        <f>0+R59</f>
      </c>
      <c r="Q59">
        <f>0+I60+I64+I68+I72+I76+I80+I84+I88+I92+I96</f>
      </c>
      <c r="R59">
        <f>0+O60+O64+O68+O72+O76+O80+O84+O88+O92+O96</f>
      </c>
    </row>
    <row r="60" spans="1:16" ht="12.75">
      <c r="A60" s="25" t="s">
        <v>44</v>
      </c>
      <c r="B60" s="29" t="s">
        <v>106</v>
      </c>
      <c r="C60" s="29" t="s">
        <v>107</v>
      </c>
      <c r="D60" s="25" t="s">
        <v>63</v>
      </c>
      <c r="E60" s="30" t="s">
        <v>108</v>
      </c>
      <c r="F60" s="31" t="s">
        <v>95</v>
      </c>
      <c r="G60" s="32">
        <v>4</v>
      </c>
      <c r="H60" s="33">
        <v>0</v>
      </c>
      <c r="I60" s="33">
        <f>ROUND(ROUND(H60,2)*ROUND(G60,1),2)</f>
      </c>
      <c r="J60" s="31" t="s">
        <v>48</v>
      </c>
      <c r="O60">
        <f>(I60*21)/100</f>
      </c>
      <c r="P60" t="s">
        <v>21</v>
      </c>
    </row>
    <row r="61" spans="1:5" ht="38.25">
      <c r="A61" s="34" t="s">
        <v>49</v>
      </c>
      <c r="E61" s="35" t="s">
        <v>109</v>
      </c>
    </row>
    <row r="62" spans="1:5" ht="12.75">
      <c r="A62" s="36" t="s">
        <v>51</v>
      </c>
      <c r="E62" s="37" t="s">
        <v>110</v>
      </c>
    </row>
    <row r="63" spans="1:5" ht="51">
      <c r="A63" t="s">
        <v>53</v>
      </c>
      <c r="E63" s="35" t="s">
        <v>111</v>
      </c>
    </row>
    <row r="64" spans="1:16" ht="25.5">
      <c r="A64" s="25" t="s">
        <v>44</v>
      </c>
      <c r="B64" s="29" t="s">
        <v>112</v>
      </c>
      <c r="C64" s="29" t="s">
        <v>113</v>
      </c>
      <c r="D64" s="25" t="s">
        <v>63</v>
      </c>
      <c r="E64" s="30" t="s">
        <v>114</v>
      </c>
      <c r="F64" s="31" t="s">
        <v>95</v>
      </c>
      <c r="G64" s="32">
        <v>18</v>
      </c>
      <c r="H64" s="33">
        <v>0</v>
      </c>
      <c r="I64" s="33">
        <f>ROUND(ROUND(H64,2)*ROUND(G64,1),2)</f>
      </c>
      <c r="J64" s="31" t="s">
        <v>48</v>
      </c>
      <c r="O64">
        <f>(I64*21)/100</f>
      </c>
      <c r="P64" t="s">
        <v>21</v>
      </c>
    </row>
    <row r="65" spans="1:5" ht="38.25">
      <c r="A65" s="34" t="s">
        <v>49</v>
      </c>
      <c r="E65" s="35" t="s">
        <v>115</v>
      </c>
    </row>
    <row r="66" spans="1:5" ht="12.75">
      <c r="A66" s="36" t="s">
        <v>51</v>
      </c>
      <c r="E66" s="37" t="s">
        <v>116</v>
      </c>
    </row>
    <row r="67" spans="1:5" ht="51">
      <c r="A67" t="s">
        <v>53</v>
      </c>
      <c r="E67" s="35" t="s">
        <v>117</v>
      </c>
    </row>
    <row r="68" spans="1:16" ht="12.75">
      <c r="A68" s="25" t="s">
        <v>44</v>
      </c>
      <c r="B68" s="29" t="s">
        <v>118</v>
      </c>
      <c r="C68" s="29" t="s">
        <v>119</v>
      </c>
      <c r="D68" s="25" t="s">
        <v>63</v>
      </c>
      <c r="E68" s="30" t="s">
        <v>120</v>
      </c>
      <c r="F68" s="31" t="s">
        <v>95</v>
      </c>
      <c r="G68" s="32">
        <v>28</v>
      </c>
      <c r="H68" s="33">
        <v>0</v>
      </c>
      <c r="I68" s="33">
        <f>ROUND(ROUND(H68,2)*ROUND(G68,1),2)</f>
      </c>
      <c r="J68" s="31" t="s">
        <v>48</v>
      </c>
      <c r="O68">
        <f>(I68*21)/100</f>
      </c>
      <c r="P68" t="s">
        <v>21</v>
      </c>
    </row>
    <row r="69" spans="1:5" ht="38.25">
      <c r="A69" s="34" t="s">
        <v>49</v>
      </c>
      <c r="E69" s="35" t="s">
        <v>121</v>
      </c>
    </row>
    <row r="70" spans="1:5" ht="12.75">
      <c r="A70" s="36" t="s">
        <v>51</v>
      </c>
      <c r="E70" s="37" t="s">
        <v>122</v>
      </c>
    </row>
    <row r="71" spans="1:5" ht="25.5">
      <c r="A71" t="s">
        <v>53</v>
      </c>
      <c r="E71" s="35" t="s">
        <v>123</v>
      </c>
    </row>
    <row r="72" spans="1:16" ht="25.5">
      <c r="A72" s="25" t="s">
        <v>44</v>
      </c>
      <c r="B72" s="29" t="s">
        <v>124</v>
      </c>
      <c r="C72" s="29" t="s">
        <v>125</v>
      </c>
      <c r="D72" s="25" t="s">
        <v>63</v>
      </c>
      <c r="E72" s="30" t="s">
        <v>126</v>
      </c>
      <c r="F72" s="31" t="s">
        <v>95</v>
      </c>
      <c r="G72" s="32">
        <v>8</v>
      </c>
      <c r="H72" s="33">
        <v>0</v>
      </c>
      <c r="I72" s="33">
        <f>ROUND(ROUND(H72,2)*ROUND(G72,1),2)</f>
      </c>
      <c r="J72" s="31" t="s">
        <v>48</v>
      </c>
      <c r="O72">
        <f>(I72*21)/100</f>
      </c>
      <c r="P72" t="s">
        <v>21</v>
      </c>
    </row>
    <row r="73" spans="1:5" ht="25.5">
      <c r="A73" s="34" t="s">
        <v>49</v>
      </c>
      <c r="E73" s="35" t="s">
        <v>127</v>
      </c>
    </row>
    <row r="74" spans="1:5" ht="12.75">
      <c r="A74" s="36" t="s">
        <v>51</v>
      </c>
      <c r="E74" s="37" t="s">
        <v>128</v>
      </c>
    </row>
    <row r="75" spans="1:5" ht="51">
      <c r="A75" t="s">
        <v>53</v>
      </c>
      <c r="E75" s="35" t="s">
        <v>129</v>
      </c>
    </row>
    <row r="76" spans="1:16" ht="12.75">
      <c r="A76" s="25" t="s">
        <v>44</v>
      </c>
      <c r="B76" s="29" t="s">
        <v>130</v>
      </c>
      <c r="C76" s="29" t="s">
        <v>131</v>
      </c>
      <c r="D76" s="25" t="s">
        <v>63</v>
      </c>
      <c r="E76" s="30" t="s">
        <v>132</v>
      </c>
      <c r="F76" s="31" t="s">
        <v>95</v>
      </c>
      <c r="G76" s="32">
        <v>0</v>
      </c>
      <c r="H76" s="33">
        <v>0</v>
      </c>
      <c r="I76" s="33">
        <f>ROUND(ROUND(H76,2)*ROUND(G76,1),2)</f>
      </c>
      <c r="J76" s="31" t="s">
        <v>48</v>
      </c>
      <c r="O76">
        <f>(I76*21)/100</f>
      </c>
      <c r="P76" t="s">
        <v>21</v>
      </c>
    </row>
    <row r="77" spans="1:5" ht="25.5">
      <c r="A77" s="34" t="s">
        <v>49</v>
      </c>
      <c r="E77" s="35" t="s">
        <v>133</v>
      </c>
    </row>
    <row r="78" spans="1:5" ht="12.75">
      <c r="A78" s="36" t="s">
        <v>51</v>
      </c>
      <c r="E78" s="37" t="s">
        <v>134</v>
      </c>
    </row>
    <row r="79" spans="1:5" ht="25.5">
      <c r="A79" t="s">
        <v>53</v>
      </c>
      <c r="E79" s="35" t="s">
        <v>123</v>
      </c>
    </row>
    <row r="80" spans="1:16" ht="25.5">
      <c r="A80" s="25" t="s">
        <v>44</v>
      </c>
      <c r="B80" s="29" t="s">
        <v>135</v>
      </c>
      <c r="C80" s="29" t="s">
        <v>136</v>
      </c>
      <c r="D80" s="25" t="s">
        <v>63</v>
      </c>
      <c r="E80" s="30" t="s">
        <v>137</v>
      </c>
      <c r="F80" s="31" t="s">
        <v>138</v>
      </c>
      <c r="G80" s="32">
        <v>289.5</v>
      </c>
      <c r="H80" s="33">
        <v>0</v>
      </c>
      <c r="I80" s="33">
        <f>ROUND(ROUND(H80,2)*ROUND(G80,1),2)</f>
      </c>
      <c r="J80" s="31" t="s">
        <v>48</v>
      </c>
      <c r="O80">
        <f>(I80*21)/100</f>
      </c>
      <c r="P80" t="s">
        <v>21</v>
      </c>
    </row>
    <row r="81" spans="1:5" ht="25.5">
      <c r="A81" s="34" t="s">
        <v>49</v>
      </c>
      <c r="E81" s="35" t="s">
        <v>139</v>
      </c>
    </row>
    <row r="82" spans="1:5" ht="102">
      <c r="A82" s="36" t="s">
        <v>51</v>
      </c>
      <c r="E82" s="37" t="s">
        <v>140</v>
      </c>
    </row>
    <row r="83" spans="1:5" ht="38.25">
      <c r="A83" t="s">
        <v>53</v>
      </c>
      <c r="E83" s="35" t="s">
        <v>141</v>
      </c>
    </row>
    <row r="84" spans="1:16" ht="12.75">
      <c r="A84" s="25" t="s">
        <v>44</v>
      </c>
      <c r="B84" s="29" t="s">
        <v>142</v>
      </c>
      <c r="C84" s="29" t="s">
        <v>143</v>
      </c>
      <c r="D84" s="25" t="s">
        <v>63</v>
      </c>
      <c r="E84" s="30" t="s">
        <v>144</v>
      </c>
      <c r="F84" s="31" t="s">
        <v>138</v>
      </c>
      <c r="G84" s="32">
        <v>19</v>
      </c>
      <c r="H84" s="33">
        <v>0</v>
      </c>
      <c r="I84" s="33">
        <f>ROUND(ROUND(H84,2)*ROUND(G84,1),2)</f>
      </c>
      <c r="J84" s="31" t="s">
        <v>48</v>
      </c>
      <c r="O84">
        <f>(I84*21)/100</f>
      </c>
      <c r="P84" t="s">
        <v>21</v>
      </c>
    </row>
    <row r="85" spans="1:5" ht="25.5">
      <c r="A85" s="34" t="s">
        <v>49</v>
      </c>
      <c r="E85" s="35" t="s">
        <v>145</v>
      </c>
    </row>
    <row r="86" spans="1:5" ht="12.75">
      <c r="A86" s="36" t="s">
        <v>51</v>
      </c>
      <c r="E86" s="37" t="s">
        <v>146</v>
      </c>
    </row>
    <row r="87" spans="1:5" ht="25.5">
      <c r="A87" t="s">
        <v>53</v>
      </c>
      <c r="E87" s="35" t="s">
        <v>147</v>
      </c>
    </row>
    <row r="88" spans="1:16" ht="25.5">
      <c r="A88" s="25" t="s">
        <v>44</v>
      </c>
      <c r="B88" s="29" t="s">
        <v>148</v>
      </c>
      <c r="C88" s="29" t="s">
        <v>149</v>
      </c>
      <c r="D88" s="25" t="s">
        <v>63</v>
      </c>
      <c r="E88" s="30" t="s">
        <v>150</v>
      </c>
      <c r="F88" s="31" t="s">
        <v>138</v>
      </c>
      <c r="G88" s="32">
        <v>11</v>
      </c>
      <c r="H88" s="33">
        <v>0</v>
      </c>
      <c r="I88" s="33">
        <f>ROUND(ROUND(H88,2)*ROUND(G88,1),2)</f>
      </c>
      <c r="J88" s="31" t="s">
        <v>48</v>
      </c>
      <c r="O88">
        <f>(I88*21)/100</f>
      </c>
      <c r="P88" t="s">
        <v>21</v>
      </c>
    </row>
    <row r="89" spans="1:5" ht="25.5">
      <c r="A89" s="34" t="s">
        <v>49</v>
      </c>
      <c r="E89" s="35" t="s">
        <v>151</v>
      </c>
    </row>
    <row r="90" spans="1:5" ht="12.75">
      <c r="A90" s="36" t="s">
        <v>51</v>
      </c>
      <c r="E90" s="37" t="s">
        <v>152</v>
      </c>
    </row>
    <row r="91" spans="1:5" ht="38.25">
      <c r="A91" t="s">
        <v>53</v>
      </c>
      <c r="E91" s="35" t="s">
        <v>141</v>
      </c>
    </row>
    <row r="92" spans="1:16" ht="12.75">
      <c r="A92" s="25" t="s">
        <v>44</v>
      </c>
      <c r="B92" s="29" t="s">
        <v>153</v>
      </c>
      <c r="C92" s="29" t="s">
        <v>154</v>
      </c>
      <c r="D92" s="25" t="s">
        <v>63</v>
      </c>
      <c r="E92" s="30" t="s">
        <v>155</v>
      </c>
      <c r="F92" s="31" t="s">
        <v>80</v>
      </c>
      <c r="G92" s="32">
        <v>649.4</v>
      </c>
      <c r="H92" s="33">
        <v>0</v>
      </c>
      <c r="I92" s="33">
        <f>ROUND(ROUND(H92,2)*ROUND(G92,1),2)</f>
      </c>
      <c r="J92" s="31" t="s">
        <v>48</v>
      </c>
      <c r="O92">
        <f>(I92*21)/100</f>
      </c>
      <c r="P92" t="s">
        <v>21</v>
      </c>
    </row>
    <row r="93" spans="1:5" ht="38.25">
      <c r="A93" s="34" t="s">
        <v>49</v>
      </c>
      <c r="E93" s="35" t="s">
        <v>156</v>
      </c>
    </row>
    <row r="94" spans="1:5" ht="12.75">
      <c r="A94" s="36" t="s">
        <v>51</v>
      </c>
      <c r="E94" s="37" t="s">
        <v>157</v>
      </c>
    </row>
    <row r="95" spans="1:5" ht="51">
      <c r="A95" t="s">
        <v>53</v>
      </c>
      <c r="E95" s="35" t="s">
        <v>158</v>
      </c>
    </row>
    <row r="96" spans="1:16" ht="12.75">
      <c r="A96" s="25" t="s">
        <v>44</v>
      </c>
      <c r="B96" s="29" t="s">
        <v>159</v>
      </c>
      <c r="C96" s="29" t="s">
        <v>160</v>
      </c>
      <c r="D96" s="25" t="s">
        <v>63</v>
      </c>
      <c r="E96" s="30" t="s">
        <v>161</v>
      </c>
      <c r="F96" s="31" t="s">
        <v>95</v>
      </c>
      <c r="G96" s="32">
        <v>15</v>
      </c>
      <c r="H96" s="33">
        <v>0</v>
      </c>
      <c r="I96" s="33">
        <f>ROUND(ROUND(H96,2)*ROUND(G96,1),2)</f>
      </c>
      <c r="J96" s="31" t="s">
        <v>48</v>
      </c>
      <c r="O96">
        <f>(I96*21)/100</f>
      </c>
      <c r="P96" t="s">
        <v>21</v>
      </c>
    </row>
    <row r="97" spans="1:5" ht="38.25">
      <c r="A97" s="34" t="s">
        <v>49</v>
      </c>
      <c r="E97" s="35" t="s">
        <v>162</v>
      </c>
    </row>
    <row r="98" spans="1:5" ht="12.75">
      <c r="A98" s="36" t="s">
        <v>51</v>
      </c>
      <c r="E98" s="37" t="s">
        <v>97</v>
      </c>
    </row>
    <row r="99" spans="1:5" ht="76.5">
      <c r="A99" t="s">
        <v>53</v>
      </c>
      <c r="E99" s="35" t="s">
        <v>163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1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982</v>
      </c>
      <c r="I3" s="41">
        <f>0+I8</f>
      </c>
      <c r="J3" s="10"/>
      <c r="O3" t="s">
        <v>18</v>
      </c>
      <c r="P3" t="s">
        <v>21</v>
      </c>
    </row>
    <row r="4" spans="1:16" ht="15" customHeight="1">
      <c r="A4" t="s">
        <v>16</v>
      </c>
      <c r="B4" s="16" t="s">
        <v>17</v>
      </c>
      <c r="C4" s="17" t="s">
        <v>982</v>
      </c>
      <c r="D4" s="6"/>
      <c r="E4" s="18" t="s">
        <v>983</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984</v>
      </c>
      <c r="D8" s="19"/>
      <c r="E8" s="27" t="s">
        <v>985</v>
      </c>
      <c r="F8" s="19"/>
      <c r="G8" s="19"/>
      <c r="H8" s="19"/>
      <c r="I8" s="28">
        <f>0+Q8</f>
      </c>
      <c r="J8" s="19"/>
      <c r="O8">
        <f>0+R8</f>
      </c>
      <c r="Q8">
        <f>0+I9+I13</f>
      </c>
      <c r="R8">
        <f>0+O9+O13</f>
      </c>
    </row>
    <row r="9" spans="1:16" ht="12.75">
      <c r="A9" s="25" t="s">
        <v>44</v>
      </c>
      <c r="B9" s="29" t="s">
        <v>106</v>
      </c>
      <c r="C9" s="29" t="s">
        <v>986</v>
      </c>
      <c r="D9" s="25" t="s">
        <v>63</v>
      </c>
      <c r="E9" s="30" t="s">
        <v>987</v>
      </c>
      <c r="F9" s="31" t="s">
        <v>168</v>
      </c>
      <c r="G9" s="32">
        <v>1</v>
      </c>
      <c r="H9" s="33">
        <v>0</v>
      </c>
      <c r="I9" s="33">
        <f>ROUND(ROUND(H9,2)*ROUND(G9,1),2)</f>
      </c>
      <c r="J9" s="31" t="s">
        <v>965</v>
      </c>
      <c r="O9">
        <f>(I9*21)/100</f>
      </c>
      <c r="P9" t="s">
        <v>21</v>
      </c>
    </row>
    <row r="10" spans="1:5" ht="12.75">
      <c r="A10" s="34" t="s">
        <v>49</v>
      </c>
      <c r="E10" s="35" t="s">
        <v>987</v>
      </c>
    </row>
    <row r="11" spans="1:5" ht="12.75">
      <c r="A11" s="36" t="s">
        <v>51</v>
      </c>
      <c r="E11" s="37" t="s">
        <v>63</v>
      </c>
    </row>
    <row r="12" spans="1:5" ht="12.75">
      <c r="A12" t="s">
        <v>53</v>
      </c>
      <c r="E12" s="35" t="s">
        <v>63</v>
      </c>
    </row>
    <row r="13" spans="1:16" ht="12.75">
      <c r="A13" s="25" t="s">
        <v>44</v>
      </c>
      <c r="B13" s="29" t="s">
        <v>112</v>
      </c>
      <c r="C13" s="29" t="s">
        <v>988</v>
      </c>
      <c r="D13" s="25" t="s">
        <v>63</v>
      </c>
      <c r="E13" s="30" t="s">
        <v>989</v>
      </c>
      <c r="F13" s="31" t="s">
        <v>168</v>
      </c>
      <c r="G13" s="32">
        <v>1</v>
      </c>
      <c r="H13" s="33">
        <v>0</v>
      </c>
      <c r="I13" s="33">
        <f>ROUND(ROUND(H13,2)*ROUND(G13,1),2)</f>
      </c>
      <c r="J13" s="31" t="s">
        <v>965</v>
      </c>
      <c r="O13">
        <f>(I13*21)/100</f>
      </c>
      <c r="P13" t="s">
        <v>21</v>
      </c>
    </row>
    <row r="14" spans="1:5" ht="12.75">
      <c r="A14" s="34" t="s">
        <v>49</v>
      </c>
      <c r="E14" s="35" t="s">
        <v>989</v>
      </c>
    </row>
    <row r="15" spans="1:5" ht="12.75">
      <c r="A15" s="36" t="s">
        <v>51</v>
      </c>
      <c r="E15" s="37" t="s">
        <v>63</v>
      </c>
    </row>
    <row r="16" spans="1:5" ht="12.75">
      <c r="A16" t="s">
        <v>53</v>
      </c>
      <c r="E16"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990</v>
      </c>
      <c r="I3" s="41">
        <f>0+I8</f>
      </c>
      <c r="J3" s="10"/>
      <c r="O3" t="s">
        <v>18</v>
      </c>
      <c r="P3" t="s">
        <v>21</v>
      </c>
    </row>
    <row r="4" spans="1:16" ht="15" customHeight="1">
      <c r="A4" t="s">
        <v>16</v>
      </c>
      <c r="B4" s="16" t="s">
        <v>17</v>
      </c>
      <c r="C4" s="17" t="s">
        <v>990</v>
      </c>
      <c r="D4" s="6"/>
      <c r="E4" s="18" t="s">
        <v>991</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992</v>
      </c>
      <c r="D8" s="19"/>
      <c r="E8" s="27" t="s">
        <v>993</v>
      </c>
      <c r="F8" s="19"/>
      <c r="G8" s="19"/>
      <c r="H8" s="19"/>
      <c r="I8" s="28">
        <f>0+Q8</f>
      </c>
      <c r="J8" s="19"/>
      <c r="O8">
        <f>0+R8</f>
      </c>
      <c r="Q8">
        <f>0+I9</f>
      </c>
      <c r="R8">
        <f>0+O9</f>
      </c>
    </row>
    <row r="9" spans="1:16" ht="12.75">
      <c r="A9" s="25" t="s">
        <v>44</v>
      </c>
      <c r="B9" s="29" t="s">
        <v>118</v>
      </c>
      <c r="C9" s="29" t="s">
        <v>994</v>
      </c>
      <c r="D9" s="25" t="s">
        <v>63</v>
      </c>
      <c r="E9" s="30" t="s">
        <v>993</v>
      </c>
      <c r="F9" s="31" t="s">
        <v>168</v>
      </c>
      <c r="G9" s="32">
        <v>1</v>
      </c>
      <c r="H9" s="33">
        <v>0</v>
      </c>
      <c r="I9" s="33">
        <f>ROUND(ROUND(H9,2)*ROUND(G9,1),2)</f>
      </c>
      <c r="J9" s="31" t="s">
        <v>965</v>
      </c>
      <c r="O9">
        <f>(I9*21)/100</f>
      </c>
      <c r="P9" t="s">
        <v>21</v>
      </c>
    </row>
    <row r="10" spans="1:5" ht="12.75">
      <c r="A10" s="34" t="s">
        <v>49</v>
      </c>
      <c r="E10" s="35" t="s">
        <v>993</v>
      </c>
    </row>
    <row r="11" spans="1:5" ht="12.75">
      <c r="A11" s="36" t="s">
        <v>51</v>
      </c>
      <c r="E11" s="37" t="s">
        <v>63</v>
      </c>
    </row>
    <row r="12" spans="1:5" ht="12.75">
      <c r="A12" t="s">
        <v>53</v>
      </c>
      <c r="E12"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1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995</v>
      </c>
      <c r="I3" s="41">
        <f>0+I8</f>
      </c>
      <c r="J3" s="10"/>
      <c r="O3" t="s">
        <v>18</v>
      </c>
      <c r="P3" t="s">
        <v>21</v>
      </c>
    </row>
    <row r="4" spans="1:16" ht="15" customHeight="1">
      <c r="A4" t="s">
        <v>16</v>
      </c>
      <c r="B4" s="16" t="s">
        <v>17</v>
      </c>
      <c r="C4" s="17" t="s">
        <v>995</v>
      </c>
      <c r="D4" s="6"/>
      <c r="E4" s="18" t="s">
        <v>996</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873</v>
      </c>
      <c r="D8" s="19"/>
      <c r="E8" s="27" t="s">
        <v>874</v>
      </c>
      <c r="F8" s="19"/>
      <c r="G8" s="19"/>
      <c r="H8" s="19"/>
      <c r="I8" s="28">
        <f>0+Q8</f>
      </c>
      <c r="J8" s="19"/>
      <c r="O8">
        <f>0+R8</f>
      </c>
      <c r="Q8">
        <f>0+I9+I13</f>
      </c>
      <c r="R8">
        <f>0+O9+O13</f>
      </c>
    </row>
    <row r="9" spans="1:16" ht="12.75">
      <c r="A9" s="25" t="s">
        <v>44</v>
      </c>
      <c r="B9" s="29" t="s">
        <v>130</v>
      </c>
      <c r="C9" s="29" t="s">
        <v>997</v>
      </c>
      <c r="D9" s="25" t="s">
        <v>63</v>
      </c>
      <c r="E9" s="30" t="s">
        <v>998</v>
      </c>
      <c r="F9" s="31" t="s">
        <v>95</v>
      </c>
      <c r="G9" s="32">
        <v>1</v>
      </c>
      <c r="H9" s="33">
        <v>0</v>
      </c>
      <c r="I9" s="33">
        <f>ROUND(ROUND(H9,2)*ROUND(G9,1),2)</f>
      </c>
      <c r="J9" s="31" t="s">
        <v>965</v>
      </c>
      <c r="O9">
        <f>(I9*21)/100</f>
      </c>
      <c r="P9" t="s">
        <v>21</v>
      </c>
    </row>
    <row r="10" spans="1:5" ht="12.75">
      <c r="A10" s="34" t="s">
        <v>49</v>
      </c>
      <c r="E10" s="35" t="s">
        <v>998</v>
      </c>
    </row>
    <row r="11" spans="1:5" ht="12.75">
      <c r="A11" s="36" t="s">
        <v>51</v>
      </c>
      <c r="E11" s="37" t="s">
        <v>63</v>
      </c>
    </row>
    <row r="12" spans="1:5" ht="12.75">
      <c r="A12" t="s">
        <v>53</v>
      </c>
      <c r="E12" s="35" t="s">
        <v>63</v>
      </c>
    </row>
    <row r="13" spans="1:16" ht="12.75">
      <c r="A13" s="25" t="s">
        <v>44</v>
      </c>
      <c r="B13" s="29" t="s">
        <v>135</v>
      </c>
      <c r="C13" s="29" t="s">
        <v>999</v>
      </c>
      <c r="D13" s="25" t="s">
        <v>63</v>
      </c>
      <c r="E13" s="30" t="s">
        <v>1000</v>
      </c>
      <c r="F13" s="31" t="s">
        <v>95</v>
      </c>
      <c r="G13" s="32">
        <v>1</v>
      </c>
      <c r="H13" s="33">
        <v>0</v>
      </c>
      <c r="I13" s="33">
        <f>ROUND(ROUND(H13,2)*ROUND(G13,1),2)</f>
      </c>
      <c r="J13" s="31" t="s">
        <v>965</v>
      </c>
      <c r="O13">
        <f>(I13*21)/100</f>
      </c>
      <c r="P13" t="s">
        <v>21</v>
      </c>
    </row>
    <row r="14" spans="1:5" ht="12.75">
      <c r="A14" s="34" t="s">
        <v>49</v>
      </c>
      <c r="E14" s="35" t="s">
        <v>1000</v>
      </c>
    </row>
    <row r="15" spans="1:5" ht="12.75">
      <c r="A15" s="36" t="s">
        <v>51</v>
      </c>
      <c r="E15" s="37" t="s">
        <v>63</v>
      </c>
    </row>
    <row r="16" spans="1:5" ht="12.75">
      <c r="A16" t="s">
        <v>53</v>
      </c>
      <c r="E16"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19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0+O8+O121</f>
      </c>
      <c r="P2" t="s">
        <v>20</v>
      </c>
    </row>
    <row r="3" spans="1:16" ht="15" customHeight="1">
      <c r="A3" t="s">
        <v>11</v>
      </c>
      <c r="B3" s="12" t="s">
        <v>13</v>
      </c>
      <c r="C3" s="13" t="s">
        <v>14</v>
      </c>
      <c r="D3" s="1"/>
      <c r="E3" s="14" t="s">
        <v>15</v>
      </c>
      <c r="F3" s="1"/>
      <c r="G3" s="9"/>
      <c r="H3" s="8" t="s">
        <v>1001</v>
      </c>
      <c r="I3" s="41">
        <f>0+I8+I121</f>
      </c>
      <c r="J3" s="10"/>
      <c r="O3" t="s">
        <v>18</v>
      </c>
      <c r="P3" t="s">
        <v>21</v>
      </c>
    </row>
    <row r="4" spans="1:16" ht="15" customHeight="1">
      <c r="A4" t="s">
        <v>16</v>
      </c>
      <c r="B4" s="16" t="s">
        <v>17</v>
      </c>
      <c r="C4" s="17" t="s">
        <v>1001</v>
      </c>
      <c r="D4" s="6"/>
      <c r="E4" s="18" t="s">
        <v>1002</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1003</v>
      </c>
      <c r="D8" s="19"/>
      <c r="E8" s="27" t="s">
        <v>1004</v>
      </c>
      <c r="F8" s="19"/>
      <c r="G8" s="19"/>
      <c r="H8" s="19"/>
      <c r="I8" s="28">
        <f>0+Q8</f>
      </c>
      <c r="J8" s="19"/>
      <c r="O8">
        <f>0+R8</f>
      </c>
      <c r="Q8">
        <f>0+I9+I13+I17+I21+I25+I29+I33+I37+I41+I45+I49+I53+I57+I61+I65+I69+I73+I77+I81+I85+I89+I93+I97+I101+I105+I109+I113+I117</f>
      </c>
      <c r="R8">
        <f>0+O9+O13+O17+O21+O25+O29+O33+O37+O41+O45+O49+O53+O57+O61+O65+O69+O73+O77+O81+O85+O89+O93+O97+O101+O105+O109+O113+O117</f>
      </c>
    </row>
    <row r="9" spans="1:16" ht="12.75">
      <c r="A9" s="25" t="s">
        <v>44</v>
      </c>
      <c r="B9" s="29" t="s">
        <v>19</v>
      </c>
      <c r="C9" s="29" t="s">
        <v>1005</v>
      </c>
      <c r="D9" s="25" t="s">
        <v>63</v>
      </c>
      <c r="E9" s="30" t="s">
        <v>1006</v>
      </c>
      <c r="F9" s="31" t="s">
        <v>80</v>
      </c>
      <c r="G9" s="32">
        <v>278</v>
      </c>
      <c r="H9" s="33">
        <v>0</v>
      </c>
      <c r="I9" s="33">
        <f>ROUND(ROUND(H9,2)*ROUND(G9,1),2)</f>
      </c>
      <c r="J9" s="31" t="s">
        <v>1007</v>
      </c>
      <c r="O9">
        <f>(I9*21)/100</f>
      </c>
      <c r="P9" t="s">
        <v>21</v>
      </c>
    </row>
    <row r="10" spans="1:5" ht="12.75">
      <c r="A10" s="34" t="s">
        <v>49</v>
      </c>
      <c r="E10" s="35" t="s">
        <v>1006</v>
      </c>
    </row>
    <row r="11" spans="1:5" ht="12.75">
      <c r="A11" s="36" t="s">
        <v>51</v>
      </c>
      <c r="E11" s="37" t="s">
        <v>63</v>
      </c>
    </row>
    <row r="12" spans="1:5" ht="12.75">
      <c r="A12" t="s">
        <v>53</v>
      </c>
      <c r="E12" s="35" t="s">
        <v>63</v>
      </c>
    </row>
    <row r="13" spans="1:16" ht="12.75">
      <c r="A13" s="25" t="s">
        <v>44</v>
      </c>
      <c r="B13" s="29" t="s">
        <v>19</v>
      </c>
      <c r="C13" s="29" t="s">
        <v>1008</v>
      </c>
      <c r="D13" s="25" t="s">
        <v>63</v>
      </c>
      <c r="E13" s="30" t="s">
        <v>1009</v>
      </c>
      <c r="F13" s="31" t="s">
        <v>80</v>
      </c>
      <c r="G13" s="32">
        <v>15</v>
      </c>
      <c r="H13" s="33">
        <v>0</v>
      </c>
      <c r="I13" s="33">
        <f>ROUND(ROUND(H13,2)*ROUND(G13,1),2)</f>
      </c>
      <c r="J13" s="31" t="s">
        <v>965</v>
      </c>
      <c r="O13">
        <f>(I13*21)/100</f>
      </c>
      <c r="P13" t="s">
        <v>21</v>
      </c>
    </row>
    <row r="14" spans="1:5" ht="12.75">
      <c r="A14" s="34" t="s">
        <v>49</v>
      </c>
      <c r="E14" s="35" t="s">
        <v>1009</v>
      </c>
    </row>
    <row r="15" spans="1:5" ht="12.75">
      <c r="A15" s="36" t="s">
        <v>51</v>
      </c>
      <c r="E15" s="37" t="s">
        <v>63</v>
      </c>
    </row>
    <row r="16" spans="1:5" ht="12.75">
      <c r="A16" t="s">
        <v>53</v>
      </c>
      <c r="E16" s="35" t="s">
        <v>63</v>
      </c>
    </row>
    <row r="17" spans="1:16" ht="12.75">
      <c r="A17" s="25" t="s">
        <v>44</v>
      </c>
      <c r="B17" s="29" t="s">
        <v>21</v>
      </c>
      <c r="C17" s="29" t="s">
        <v>1010</v>
      </c>
      <c r="D17" s="25" t="s">
        <v>63</v>
      </c>
      <c r="E17" s="30" t="s">
        <v>1011</v>
      </c>
      <c r="F17" s="31" t="s">
        <v>80</v>
      </c>
      <c r="G17" s="32">
        <v>49</v>
      </c>
      <c r="H17" s="33">
        <v>0</v>
      </c>
      <c r="I17" s="33">
        <f>ROUND(ROUND(H17,2)*ROUND(G17,1),2)</f>
      </c>
      <c r="J17" s="31" t="s">
        <v>1007</v>
      </c>
      <c r="O17">
        <f>(I17*21)/100</f>
      </c>
      <c r="P17" t="s">
        <v>19</v>
      </c>
    </row>
    <row r="18" spans="1:5" ht="12.75">
      <c r="A18" s="34" t="s">
        <v>49</v>
      </c>
      <c r="E18" s="35" t="s">
        <v>1011</v>
      </c>
    </row>
    <row r="19" spans="1:5" ht="12.75">
      <c r="A19" s="36" t="s">
        <v>51</v>
      </c>
      <c r="E19" s="37" t="s">
        <v>63</v>
      </c>
    </row>
    <row r="20" spans="1:5" ht="12.75">
      <c r="A20" t="s">
        <v>53</v>
      </c>
      <c r="E20" s="35" t="s">
        <v>63</v>
      </c>
    </row>
    <row r="21" spans="1:16" ht="12.75">
      <c r="A21" s="25" t="s">
        <v>44</v>
      </c>
      <c r="B21" s="29" t="s">
        <v>21</v>
      </c>
      <c r="C21" s="29" t="s">
        <v>1012</v>
      </c>
      <c r="D21" s="25" t="s">
        <v>63</v>
      </c>
      <c r="E21" s="30" t="s">
        <v>1013</v>
      </c>
      <c r="F21" s="31" t="s">
        <v>80</v>
      </c>
      <c r="G21" s="32">
        <v>105</v>
      </c>
      <c r="H21" s="33">
        <v>0</v>
      </c>
      <c r="I21" s="33">
        <f>ROUND(ROUND(H21,2)*ROUND(G21,1),2)</f>
      </c>
      <c r="J21" s="31" t="s">
        <v>965</v>
      </c>
      <c r="O21">
        <f>(I21*21)/100</f>
      </c>
      <c r="P21" t="s">
        <v>21</v>
      </c>
    </row>
    <row r="22" spans="1:5" ht="12.75">
      <c r="A22" s="34" t="s">
        <v>49</v>
      </c>
      <c r="E22" s="35" t="s">
        <v>1013</v>
      </c>
    </row>
    <row r="23" spans="1:5" ht="12.75">
      <c r="A23" s="36" t="s">
        <v>51</v>
      </c>
      <c r="E23" s="37" t="s">
        <v>63</v>
      </c>
    </row>
    <row r="24" spans="1:5" ht="12.75">
      <c r="A24" t="s">
        <v>53</v>
      </c>
      <c r="E24" s="35" t="s">
        <v>63</v>
      </c>
    </row>
    <row r="25" spans="1:16" ht="12.75">
      <c r="A25" s="25" t="s">
        <v>44</v>
      </c>
      <c r="B25" s="29" t="s">
        <v>20</v>
      </c>
      <c r="C25" s="29" t="s">
        <v>1014</v>
      </c>
      <c r="D25" s="25" t="s">
        <v>63</v>
      </c>
      <c r="E25" s="30" t="s">
        <v>1015</v>
      </c>
      <c r="F25" s="31" t="s">
        <v>80</v>
      </c>
      <c r="G25" s="32">
        <v>30</v>
      </c>
      <c r="H25" s="33">
        <v>0</v>
      </c>
      <c r="I25" s="33">
        <f>ROUND(ROUND(H25,2)*ROUND(G25,1),2)</f>
      </c>
      <c r="J25" s="31" t="s">
        <v>965</v>
      </c>
      <c r="O25">
        <f>(I25*21)/100</f>
      </c>
      <c r="P25" t="s">
        <v>21</v>
      </c>
    </row>
    <row r="26" spans="1:5" ht="12.75">
      <c r="A26" s="34" t="s">
        <v>49</v>
      </c>
      <c r="E26" s="35" t="s">
        <v>1015</v>
      </c>
    </row>
    <row r="27" spans="1:5" ht="12.75">
      <c r="A27" s="36" t="s">
        <v>51</v>
      </c>
      <c r="E27" s="37" t="s">
        <v>63</v>
      </c>
    </row>
    <row r="28" spans="1:5" ht="12.75">
      <c r="A28" t="s">
        <v>53</v>
      </c>
      <c r="E28" s="35" t="s">
        <v>63</v>
      </c>
    </row>
    <row r="29" spans="1:16" ht="12.75">
      <c r="A29" s="25" t="s">
        <v>44</v>
      </c>
      <c r="B29" s="29" t="s">
        <v>32</v>
      </c>
      <c r="C29" s="29" t="s">
        <v>1016</v>
      </c>
      <c r="D29" s="25" t="s">
        <v>63</v>
      </c>
      <c r="E29" s="30" t="s">
        <v>1017</v>
      </c>
      <c r="F29" s="31" t="s">
        <v>95</v>
      </c>
      <c r="G29" s="32">
        <v>11</v>
      </c>
      <c r="H29" s="33">
        <v>0</v>
      </c>
      <c r="I29" s="33">
        <f>ROUND(ROUND(H29,2)*ROUND(G29,1),2)</f>
      </c>
      <c r="J29" s="31" t="s">
        <v>1007</v>
      </c>
      <c r="O29">
        <f>(I29*21)/100</f>
      </c>
      <c r="P29" t="s">
        <v>21</v>
      </c>
    </row>
    <row r="30" spans="1:5" ht="12.75">
      <c r="A30" s="34" t="s">
        <v>49</v>
      </c>
      <c r="E30" s="35" t="s">
        <v>1017</v>
      </c>
    </row>
    <row r="31" spans="1:5" ht="12.75">
      <c r="A31" s="36" t="s">
        <v>51</v>
      </c>
      <c r="E31" s="37" t="s">
        <v>63</v>
      </c>
    </row>
    <row r="32" spans="1:5" ht="12.75">
      <c r="A32" t="s">
        <v>53</v>
      </c>
      <c r="E32" s="35" t="s">
        <v>63</v>
      </c>
    </row>
    <row r="33" spans="1:16" ht="12.75">
      <c r="A33" s="25" t="s">
        <v>44</v>
      </c>
      <c r="B33" s="29" t="s">
        <v>34</v>
      </c>
      <c r="C33" s="29" t="s">
        <v>1018</v>
      </c>
      <c r="D33" s="25" t="s">
        <v>63</v>
      </c>
      <c r="E33" s="30" t="s">
        <v>1019</v>
      </c>
      <c r="F33" s="31" t="s">
        <v>95</v>
      </c>
      <c r="G33" s="32">
        <v>5</v>
      </c>
      <c r="H33" s="33">
        <v>0</v>
      </c>
      <c r="I33" s="33">
        <f>ROUND(ROUND(H33,2)*ROUND(G33,1),2)</f>
      </c>
      <c r="J33" s="31" t="s">
        <v>1007</v>
      </c>
      <c r="O33">
        <f>(I33*21)/100</f>
      </c>
      <c r="P33" t="s">
        <v>21</v>
      </c>
    </row>
    <row r="34" spans="1:5" ht="12.75">
      <c r="A34" s="34" t="s">
        <v>49</v>
      </c>
      <c r="E34" s="35" t="s">
        <v>1019</v>
      </c>
    </row>
    <row r="35" spans="1:5" ht="12.75">
      <c r="A35" s="36" t="s">
        <v>51</v>
      </c>
      <c r="E35" s="37" t="s">
        <v>63</v>
      </c>
    </row>
    <row r="36" spans="1:5" ht="12.75">
      <c r="A36" t="s">
        <v>53</v>
      </c>
      <c r="E36" s="35" t="s">
        <v>63</v>
      </c>
    </row>
    <row r="37" spans="1:16" ht="12.75">
      <c r="A37" s="25" t="s">
        <v>44</v>
      </c>
      <c r="B37" s="29" t="s">
        <v>72</v>
      </c>
      <c r="C37" s="29" t="s">
        <v>1020</v>
      </c>
      <c r="D37" s="25" t="s">
        <v>63</v>
      </c>
      <c r="E37" s="30" t="s">
        <v>1021</v>
      </c>
      <c r="F37" s="31" t="s">
        <v>95</v>
      </c>
      <c r="G37" s="32">
        <v>34</v>
      </c>
      <c r="H37" s="33">
        <v>0</v>
      </c>
      <c r="I37" s="33">
        <f>ROUND(ROUND(H37,2)*ROUND(G37,1),2)</f>
      </c>
      <c r="J37" s="31" t="s">
        <v>1007</v>
      </c>
      <c r="O37">
        <f>(I37*21)/100</f>
      </c>
      <c r="P37" t="s">
        <v>21</v>
      </c>
    </row>
    <row r="38" spans="1:5" ht="12.75">
      <c r="A38" s="34" t="s">
        <v>49</v>
      </c>
      <c r="E38" s="35" t="s">
        <v>1021</v>
      </c>
    </row>
    <row r="39" spans="1:5" ht="12.75">
      <c r="A39" s="36" t="s">
        <v>51</v>
      </c>
      <c r="E39" s="37" t="s">
        <v>63</v>
      </c>
    </row>
    <row r="40" spans="1:5" ht="12.75">
      <c r="A40" t="s">
        <v>53</v>
      </c>
      <c r="E40" s="35" t="s">
        <v>63</v>
      </c>
    </row>
    <row r="41" spans="1:16" ht="12.75">
      <c r="A41" s="25" t="s">
        <v>44</v>
      </c>
      <c r="B41" s="29" t="s">
        <v>77</v>
      </c>
      <c r="C41" s="29" t="s">
        <v>1022</v>
      </c>
      <c r="D41" s="25" t="s">
        <v>63</v>
      </c>
      <c r="E41" s="30" t="s">
        <v>1023</v>
      </c>
      <c r="F41" s="31" t="s">
        <v>95</v>
      </c>
      <c r="G41" s="32">
        <v>2</v>
      </c>
      <c r="H41" s="33">
        <v>0</v>
      </c>
      <c r="I41" s="33">
        <f>ROUND(ROUND(H41,2)*ROUND(G41,1),2)</f>
      </c>
      <c r="J41" s="31" t="s">
        <v>1007</v>
      </c>
      <c r="O41">
        <f>(I41*21)/100</f>
      </c>
      <c r="P41" t="s">
        <v>21</v>
      </c>
    </row>
    <row r="42" spans="1:5" ht="12.75">
      <c r="A42" s="34" t="s">
        <v>49</v>
      </c>
      <c r="E42" s="35" t="s">
        <v>1023</v>
      </c>
    </row>
    <row r="43" spans="1:5" ht="12.75">
      <c r="A43" s="36" t="s">
        <v>51</v>
      </c>
      <c r="E43" s="37" t="s">
        <v>63</v>
      </c>
    </row>
    <row r="44" spans="1:5" ht="12.75">
      <c r="A44" t="s">
        <v>53</v>
      </c>
      <c r="E44" s="35" t="s">
        <v>63</v>
      </c>
    </row>
    <row r="45" spans="1:16" ht="12.75">
      <c r="A45" s="25" t="s">
        <v>44</v>
      </c>
      <c r="B45" s="29" t="s">
        <v>37</v>
      </c>
      <c r="C45" s="29" t="s">
        <v>1024</v>
      </c>
      <c r="D45" s="25" t="s">
        <v>63</v>
      </c>
      <c r="E45" s="30" t="s">
        <v>1025</v>
      </c>
      <c r="F45" s="31" t="s">
        <v>95</v>
      </c>
      <c r="G45" s="32">
        <v>1</v>
      </c>
      <c r="H45" s="33">
        <v>0</v>
      </c>
      <c r="I45" s="33">
        <f>ROUND(ROUND(H45,2)*ROUND(G45,1),2)</f>
      </c>
      <c r="J45" s="31" t="s">
        <v>1007</v>
      </c>
      <c r="O45">
        <f>(I45*21)/100</f>
      </c>
      <c r="P45" t="s">
        <v>21</v>
      </c>
    </row>
    <row r="46" spans="1:5" ht="12.75">
      <c r="A46" s="34" t="s">
        <v>49</v>
      </c>
      <c r="E46" s="35" t="s">
        <v>1025</v>
      </c>
    </row>
    <row r="47" spans="1:5" ht="12.75">
      <c r="A47" s="36" t="s">
        <v>51</v>
      </c>
      <c r="E47" s="37" t="s">
        <v>63</v>
      </c>
    </row>
    <row r="48" spans="1:5" ht="12.75">
      <c r="A48" t="s">
        <v>53</v>
      </c>
      <c r="E48" s="35" t="s">
        <v>63</v>
      </c>
    </row>
    <row r="49" spans="1:16" ht="12.75">
      <c r="A49" s="25" t="s">
        <v>44</v>
      </c>
      <c r="B49" s="29" t="s">
        <v>106</v>
      </c>
      <c r="C49" s="29" t="s">
        <v>1026</v>
      </c>
      <c r="D49" s="25" t="s">
        <v>63</v>
      </c>
      <c r="E49" s="30" t="s">
        <v>1027</v>
      </c>
      <c r="F49" s="31" t="s">
        <v>95</v>
      </c>
      <c r="G49" s="32">
        <v>2</v>
      </c>
      <c r="H49" s="33">
        <v>0</v>
      </c>
      <c r="I49" s="33">
        <f>ROUND(ROUND(H49,2)*ROUND(G49,1),2)</f>
      </c>
      <c r="J49" s="31" t="s">
        <v>1007</v>
      </c>
      <c r="O49">
        <f>(I49*21)/100</f>
      </c>
      <c r="P49" t="s">
        <v>21</v>
      </c>
    </row>
    <row r="50" spans="1:5" ht="12.75">
      <c r="A50" s="34" t="s">
        <v>49</v>
      </c>
      <c r="E50" s="35" t="s">
        <v>1027</v>
      </c>
    </row>
    <row r="51" spans="1:5" ht="12.75">
      <c r="A51" s="36" t="s">
        <v>51</v>
      </c>
      <c r="E51" s="37" t="s">
        <v>63</v>
      </c>
    </row>
    <row r="52" spans="1:5" ht="12.75">
      <c r="A52" t="s">
        <v>53</v>
      </c>
      <c r="E52" s="35" t="s">
        <v>63</v>
      </c>
    </row>
    <row r="53" spans="1:16" ht="12.75">
      <c r="A53" s="25" t="s">
        <v>44</v>
      </c>
      <c r="B53" s="29" t="s">
        <v>118</v>
      </c>
      <c r="C53" s="29" t="s">
        <v>1028</v>
      </c>
      <c r="D53" s="25" t="s">
        <v>63</v>
      </c>
      <c r="E53" s="30" t="s">
        <v>1029</v>
      </c>
      <c r="F53" s="31" t="s">
        <v>95</v>
      </c>
      <c r="G53" s="32">
        <v>2</v>
      </c>
      <c r="H53" s="33">
        <v>0</v>
      </c>
      <c r="I53" s="33">
        <f>ROUND(ROUND(H53,2)*ROUND(G53,1),2)</f>
      </c>
      <c r="J53" s="31" t="s">
        <v>1007</v>
      </c>
      <c r="O53">
        <f>(I53*21)/100</f>
      </c>
      <c r="P53" t="s">
        <v>21</v>
      </c>
    </row>
    <row r="54" spans="1:5" ht="12.75">
      <c r="A54" s="34" t="s">
        <v>49</v>
      </c>
      <c r="E54" s="35" t="s">
        <v>1029</v>
      </c>
    </row>
    <row r="55" spans="1:5" ht="12.75">
      <c r="A55" s="36" t="s">
        <v>51</v>
      </c>
      <c r="E55" s="37" t="s">
        <v>63</v>
      </c>
    </row>
    <row r="56" spans="1:5" ht="12.75">
      <c r="A56" t="s">
        <v>53</v>
      </c>
      <c r="E56" s="35" t="s">
        <v>63</v>
      </c>
    </row>
    <row r="57" spans="1:16" ht="12.75">
      <c r="A57" s="25" t="s">
        <v>44</v>
      </c>
      <c r="B57" s="29" t="s">
        <v>159</v>
      </c>
      <c r="C57" s="29" t="s">
        <v>1030</v>
      </c>
      <c r="D57" s="25" t="s">
        <v>63</v>
      </c>
      <c r="E57" s="30" t="s">
        <v>1031</v>
      </c>
      <c r="F57" s="31" t="s">
        <v>95</v>
      </c>
      <c r="G57" s="32">
        <v>1</v>
      </c>
      <c r="H57" s="33">
        <v>0</v>
      </c>
      <c r="I57" s="33">
        <f>ROUND(ROUND(H57,2)*ROUND(G57,1),2)</f>
      </c>
      <c r="J57" s="31" t="s">
        <v>1007</v>
      </c>
      <c r="O57">
        <f>(I57*21)/100</f>
      </c>
      <c r="P57" t="s">
        <v>21</v>
      </c>
    </row>
    <row r="58" spans="1:5" ht="12.75">
      <c r="A58" s="34" t="s">
        <v>49</v>
      </c>
      <c r="E58" s="35" t="s">
        <v>1031</v>
      </c>
    </row>
    <row r="59" spans="1:5" ht="12.75">
      <c r="A59" s="36" t="s">
        <v>51</v>
      </c>
      <c r="E59" s="37" t="s">
        <v>63</v>
      </c>
    </row>
    <row r="60" spans="1:5" ht="12.75">
      <c r="A60" t="s">
        <v>53</v>
      </c>
      <c r="E60" s="35" t="s">
        <v>63</v>
      </c>
    </row>
    <row r="61" spans="1:16" ht="12.75">
      <c r="A61" s="25" t="s">
        <v>44</v>
      </c>
      <c r="B61" s="29" t="s">
        <v>415</v>
      </c>
      <c r="C61" s="29" t="s">
        <v>1032</v>
      </c>
      <c r="D61" s="25" t="s">
        <v>63</v>
      </c>
      <c r="E61" s="30" t="s">
        <v>1033</v>
      </c>
      <c r="F61" s="31" t="s">
        <v>80</v>
      </c>
      <c r="G61" s="32">
        <v>125</v>
      </c>
      <c r="H61" s="33">
        <v>0</v>
      </c>
      <c r="I61" s="33">
        <f>ROUND(ROUND(H61,2)*ROUND(G61,1),2)</f>
      </c>
      <c r="J61" s="31" t="s">
        <v>1007</v>
      </c>
      <c r="O61">
        <f>(I61*21)/100</f>
      </c>
      <c r="P61" t="s">
        <v>21</v>
      </c>
    </row>
    <row r="62" spans="1:5" ht="12.75">
      <c r="A62" s="34" t="s">
        <v>49</v>
      </c>
      <c r="E62" s="35" t="s">
        <v>1033</v>
      </c>
    </row>
    <row r="63" spans="1:5" ht="12.75">
      <c r="A63" s="36" t="s">
        <v>51</v>
      </c>
      <c r="E63" s="37" t="s">
        <v>63</v>
      </c>
    </row>
    <row r="64" spans="1:5" ht="12.75">
      <c r="A64" t="s">
        <v>53</v>
      </c>
      <c r="E64" s="35" t="s">
        <v>63</v>
      </c>
    </row>
    <row r="65" spans="1:16" ht="12.75">
      <c r="A65" s="25" t="s">
        <v>44</v>
      </c>
      <c r="B65" s="29" t="s">
        <v>423</v>
      </c>
      <c r="C65" s="29" t="s">
        <v>1034</v>
      </c>
      <c r="D65" s="25" t="s">
        <v>63</v>
      </c>
      <c r="E65" s="30" t="s">
        <v>1035</v>
      </c>
      <c r="F65" s="31" t="s">
        <v>80</v>
      </c>
      <c r="G65" s="32">
        <v>69</v>
      </c>
      <c r="H65" s="33">
        <v>0</v>
      </c>
      <c r="I65" s="33">
        <f>ROUND(ROUND(H65,2)*ROUND(G65,1),2)</f>
      </c>
      <c r="J65" s="31" t="s">
        <v>1007</v>
      </c>
      <c r="O65">
        <f>(I65*21)/100</f>
      </c>
      <c r="P65" t="s">
        <v>21</v>
      </c>
    </row>
    <row r="66" spans="1:5" ht="12.75">
      <c r="A66" s="34" t="s">
        <v>49</v>
      </c>
      <c r="E66" s="35" t="s">
        <v>1035</v>
      </c>
    </row>
    <row r="67" spans="1:5" ht="12.75">
      <c r="A67" s="36" t="s">
        <v>51</v>
      </c>
      <c r="E67" s="37" t="s">
        <v>63</v>
      </c>
    </row>
    <row r="68" spans="1:5" ht="12.75">
      <c r="A68" t="s">
        <v>53</v>
      </c>
      <c r="E68" s="35" t="s">
        <v>63</v>
      </c>
    </row>
    <row r="69" spans="1:16" ht="12.75">
      <c r="A69" s="25" t="s">
        <v>44</v>
      </c>
      <c r="B69" s="29" t="s">
        <v>440</v>
      </c>
      <c r="C69" s="29" t="s">
        <v>1036</v>
      </c>
      <c r="D69" s="25" t="s">
        <v>63</v>
      </c>
      <c r="E69" s="30" t="s">
        <v>1037</v>
      </c>
      <c r="F69" s="31" t="s">
        <v>95</v>
      </c>
      <c r="G69" s="32">
        <v>5</v>
      </c>
      <c r="H69" s="33">
        <v>0</v>
      </c>
      <c r="I69" s="33">
        <f>ROUND(ROUND(H69,2)*ROUND(G69,1),2)</f>
      </c>
      <c r="J69" s="31" t="s">
        <v>1007</v>
      </c>
      <c r="O69">
        <f>(I69*21)/100</f>
      </c>
      <c r="P69" t="s">
        <v>21</v>
      </c>
    </row>
    <row r="70" spans="1:5" ht="12.75">
      <c r="A70" s="34" t="s">
        <v>49</v>
      </c>
      <c r="E70" s="35" t="s">
        <v>1037</v>
      </c>
    </row>
    <row r="71" spans="1:5" ht="12.75">
      <c r="A71" s="36" t="s">
        <v>51</v>
      </c>
      <c r="E71" s="37" t="s">
        <v>63</v>
      </c>
    </row>
    <row r="72" spans="1:5" ht="12.75">
      <c r="A72" t="s">
        <v>53</v>
      </c>
      <c r="E72" s="35" t="s">
        <v>63</v>
      </c>
    </row>
    <row r="73" spans="1:16" ht="12.75">
      <c r="A73" s="25" t="s">
        <v>44</v>
      </c>
      <c r="B73" s="29" t="s">
        <v>452</v>
      </c>
      <c r="C73" s="29" t="s">
        <v>1038</v>
      </c>
      <c r="D73" s="25" t="s">
        <v>63</v>
      </c>
      <c r="E73" s="30" t="s">
        <v>1039</v>
      </c>
      <c r="F73" s="31" t="s">
        <v>95</v>
      </c>
      <c r="G73" s="32">
        <v>5</v>
      </c>
      <c r="H73" s="33">
        <v>0</v>
      </c>
      <c r="I73" s="33">
        <f>ROUND(ROUND(H73,2)*ROUND(G73,1),2)</f>
      </c>
      <c r="J73" s="31" t="s">
        <v>1007</v>
      </c>
      <c r="O73">
        <f>(I73*21)/100</f>
      </c>
      <c r="P73" t="s">
        <v>21</v>
      </c>
    </row>
    <row r="74" spans="1:5" ht="12.75">
      <c r="A74" s="34" t="s">
        <v>49</v>
      </c>
      <c r="E74" s="35" t="s">
        <v>1039</v>
      </c>
    </row>
    <row r="75" spans="1:5" ht="12.75">
      <c r="A75" s="36" t="s">
        <v>51</v>
      </c>
      <c r="E75" s="37" t="s">
        <v>63</v>
      </c>
    </row>
    <row r="76" spans="1:5" ht="12.75">
      <c r="A76" t="s">
        <v>53</v>
      </c>
      <c r="E76" s="35" t="s">
        <v>63</v>
      </c>
    </row>
    <row r="77" spans="1:16" ht="12.75">
      <c r="A77" s="25" t="s">
        <v>44</v>
      </c>
      <c r="B77" s="29" t="s">
        <v>627</v>
      </c>
      <c r="C77" s="29" t="s">
        <v>1040</v>
      </c>
      <c r="D77" s="25" t="s">
        <v>63</v>
      </c>
      <c r="E77" s="30" t="s">
        <v>1041</v>
      </c>
      <c r="F77" s="31" t="s">
        <v>95</v>
      </c>
      <c r="G77" s="32">
        <v>6</v>
      </c>
      <c r="H77" s="33">
        <v>0</v>
      </c>
      <c r="I77" s="33">
        <f>ROUND(ROUND(H77,2)*ROUND(G77,1),2)</f>
      </c>
      <c r="J77" s="31" t="s">
        <v>1007</v>
      </c>
      <c r="O77">
        <f>(I77*21)/100</f>
      </c>
      <c r="P77" t="s">
        <v>21</v>
      </c>
    </row>
    <row r="78" spans="1:5" ht="12.75">
      <c r="A78" s="34" t="s">
        <v>49</v>
      </c>
      <c r="E78" s="35" t="s">
        <v>1041</v>
      </c>
    </row>
    <row r="79" spans="1:5" ht="12.75">
      <c r="A79" s="36" t="s">
        <v>51</v>
      </c>
      <c r="E79" s="37" t="s">
        <v>63</v>
      </c>
    </row>
    <row r="80" spans="1:5" ht="12.75">
      <c r="A80" t="s">
        <v>53</v>
      </c>
      <c r="E80" s="35" t="s">
        <v>63</v>
      </c>
    </row>
    <row r="81" spans="1:16" ht="12.75">
      <c r="A81" s="25" t="s">
        <v>44</v>
      </c>
      <c r="B81" s="29" t="s">
        <v>633</v>
      </c>
      <c r="C81" s="29" t="s">
        <v>1042</v>
      </c>
      <c r="D81" s="25" t="s">
        <v>63</v>
      </c>
      <c r="E81" s="30" t="s">
        <v>1043</v>
      </c>
      <c r="F81" s="31" t="s">
        <v>1044</v>
      </c>
      <c r="G81" s="32">
        <v>1</v>
      </c>
      <c r="H81" s="33">
        <v>0</v>
      </c>
      <c r="I81" s="33">
        <f>ROUND(ROUND(H81,2)*ROUND(G81,1),2)</f>
      </c>
      <c r="J81" s="31" t="s">
        <v>1007</v>
      </c>
      <c r="O81">
        <f>(I81*21)/100</f>
      </c>
      <c r="P81" t="s">
        <v>21</v>
      </c>
    </row>
    <row r="82" spans="1:5" ht="12.75">
      <c r="A82" s="34" t="s">
        <v>49</v>
      </c>
      <c r="E82" s="35" t="s">
        <v>1043</v>
      </c>
    </row>
    <row r="83" spans="1:5" ht="12.75">
      <c r="A83" s="36" t="s">
        <v>51</v>
      </c>
      <c r="E83" s="37" t="s">
        <v>63</v>
      </c>
    </row>
    <row r="84" spans="1:5" ht="12.75">
      <c r="A84" t="s">
        <v>53</v>
      </c>
      <c r="E84" s="35" t="s">
        <v>63</v>
      </c>
    </row>
    <row r="85" spans="1:16" ht="12.75">
      <c r="A85" s="25" t="s">
        <v>44</v>
      </c>
      <c r="B85" s="29" t="s">
        <v>638</v>
      </c>
      <c r="C85" s="29" t="s">
        <v>1045</v>
      </c>
      <c r="D85" s="25" t="s">
        <v>63</v>
      </c>
      <c r="E85" s="30" t="s">
        <v>1046</v>
      </c>
      <c r="F85" s="31" t="s">
        <v>1044</v>
      </c>
      <c r="G85" s="32">
        <v>1</v>
      </c>
      <c r="H85" s="33">
        <v>0</v>
      </c>
      <c r="I85" s="33">
        <f>ROUND(ROUND(H85,2)*ROUND(G85,1),2)</f>
      </c>
      <c r="J85" s="31" t="s">
        <v>1007</v>
      </c>
      <c r="O85">
        <f>(I85*21)/100</f>
      </c>
      <c r="P85" t="s">
        <v>21</v>
      </c>
    </row>
    <row r="86" spans="1:5" ht="12.75">
      <c r="A86" s="34" t="s">
        <v>49</v>
      </c>
      <c r="E86" s="35" t="s">
        <v>1046</v>
      </c>
    </row>
    <row r="87" spans="1:5" ht="12.75">
      <c r="A87" s="36" t="s">
        <v>51</v>
      </c>
      <c r="E87" s="37" t="s">
        <v>63</v>
      </c>
    </row>
    <row r="88" spans="1:5" ht="12.75">
      <c r="A88" t="s">
        <v>53</v>
      </c>
      <c r="E88" s="35" t="s">
        <v>63</v>
      </c>
    </row>
    <row r="89" spans="1:16" ht="12.75">
      <c r="A89" s="25" t="s">
        <v>44</v>
      </c>
      <c r="B89" s="29" t="s">
        <v>641</v>
      </c>
      <c r="C89" s="29" t="s">
        <v>1047</v>
      </c>
      <c r="D89" s="25" t="s">
        <v>63</v>
      </c>
      <c r="E89" s="30" t="s">
        <v>1048</v>
      </c>
      <c r="F89" s="31" t="s">
        <v>80</v>
      </c>
      <c r="G89" s="32">
        <v>14</v>
      </c>
      <c r="H89" s="33">
        <v>0</v>
      </c>
      <c r="I89" s="33">
        <f>ROUND(ROUND(H89,2)*ROUND(G89,1),2)</f>
      </c>
      <c r="J89" s="31" t="s">
        <v>1007</v>
      </c>
      <c r="O89">
        <f>(I89*21)/100</f>
      </c>
      <c r="P89" t="s">
        <v>21</v>
      </c>
    </row>
    <row r="90" spans="1:5" ht="12.75">
      <c r="A90" s="34" t="s">
        <v>49</v>
      </c>
      <c r="E90" s="35" t="s">
        <v>1048</v>
      </c>
    </row>
    <row r="91" spans="1:5" ht="12.75">
      <c r="A91" s="36" t="s">
        <v>51</v>
      </c>
      <c r="E91" s="37" t="s">
        <v>63</v>
      </c>
    </row>
    <row r="92" spans="1:5" ht="12.75">
      <c r="A92" t="s">
        <v>53</v>
      </c>
      <c r="E92" s="35" t="s">
        <v>63</v>
      </c>
    </row>
    <row r="93" spans="1:16" ht="12.75">
      <c r="A93" s="25" t="s">
        <v>44</v>
      </c>
      <c r="B93" s="29" t="s">
        <v>644</v>
      </c>
      <c r="C93" s="29" t="s">
        <v>1049</v>
      </c>
      <c r="D93" s="25" t="s">
        <v>63</v>
      </c>
      <c r="E93" s="30" t="s">
        <v>1050</v>
      </c>
      <c r="F93" s="31" t="s">
        <v>95</v>
      </c>
      <c r="G93" s="32">
        <v>6</v>
      </c>
      <c r="H93" s="33">
        <v>0</v>
      </c>
      <c r="I93" s="33">
        <f>ROUND(ROUND(H93,2)*ROUND(G93,1),2)</f>
      </c>
      <c r="J93" s="31" t="s">
        <v>1007</v>
      </c>
      <c r="O93">
        <f>(I93*21)/100</f>
      </c>
      <c r="P93" t="s">
        <v>21</v>
      </c>
    </row>
    <row r="94" spans="1:5" ht="12.75">
      <c r="A94" s="34" t="s">
        <v>49</v>
      </c>
      <c r="E94" s="35" t="s">
        <v>1050</v>
      </c>
    </row>
    <row r="95" spans="1:5" ht="12.75">
      <c r="A95" s="36" t="s">
        <v>51</v>
      </c>
      <c r="E95" s="37" t="s">
        <v>63</v>
      </c>
    </row>
    <row r="96" spans="1:5" ht="12.75">
      <c r="A96" t="s">
        <v>53</v>
      </c>
      <c r="E96" s="35" t="s">
        <v>63</v>
      </c>
    </row>
    <row r="97" spans="1:16" ht="12.75">
      <c r="A97" s="25" t="s">
        <v>44</v>
      </c>
      <c r="B97" s="29" t="s">
        <v>647</v>
      </c>
      <c r="C97" s="29" t="s">
        <v>1051</v>
      </c>
      <c r="D97" s="25" t="s">
        <v>63</v>
      </c>
      <c r="E97" s="30" t="s">
        <v>1052</v>
      </c>
      <c r="F97" s="31" t="s">
        <v>95</v>
      </c>
      <c r="G97" s="32">
        <v>11</v>
      </c>
      <c r="H97" s="33">
        <v>0</v>
      </c>
      <c r="I97" s="33">
        <f>ROUND(ROUND(H97,2)*ROUND(G97,1),2)</f>
      </c>
      <c r="J97" s="31" t="s">
        <v>1007</v>
      </c>
      <c r="O97">
        <f>(I97*21)/100</f>
      </c>
      <c r="P97" t="s">
        <v>21</v>
      </c>
    </row>
    <row r="98" spans="1:5" ht="12.75">
      <c r="A98" s="34" t="s">
        <v>49</v>
      </c>
      <c r="E98" s="35" t="s">
        <v>1052</v>
      </c>
    </row>
    <row r="99" spans="1:5" ht="12.75">
      <c r="A99" s="36" t="s">
        <v>51</v>
      </c>
      <c r="E99" s="37" t="s">
        <v>63</v>
      </c>
    </row>
    <row r="100" spans="1:5" ht="12.75">
      <c r="A100" t="s">
        <v>53</v>
      </c>
      <c r="E100" s="35" t="s">
        <v>63</v>
      </c>
    </row>
    <row r="101" spans="1:16" ht="12.75">
      <c r="A101" s="25" t="s">
        <v>44</v>
      </c>
      <c r="B101" s="29" t="s">
        <v>651</v>
      </c>
      <c r="C101" s="29" t="s">
        <v>1053</v>
      </c>
      <c r="D101" s="25" t="s">
        <v>63</v>
      </c>
      <c r="E101" s="30" t="s">
        <v>1054</v>
      </c>
      <c r="F101" s="31" t="s">
        <v>80</v>
      </c>
      <c r="G101" s="32">
        <v>174</v>
      </c>
      <c r="H101" s="33">
        <v>0</v>
      </c>
      <c r="I101" s="33">
        <f>ROUND(ROUND(H101,2)*ROUND(G101,1),2)</f>
      </c>
      <c r="J101" s="31" t="s">
        <v>1007</v>
      </c>
      <c r="O101">
        <f>(I101*21)/100</f>
      </c>
      <c r="P101" t="s">
        <v>21</v>
      </c>
    </row>
    <row r="102" spans="1:5" ht="12.75">
      <c r="A102" s="34" t="s">
        <v>49</v>
      </c>
      <c r="E102" s="35" t="s">
        <v>1054</v>
      </c>
    </row>
    <row r="103" spans="1:5" ht="12.75">
      <c r="A103" s="36" t="s">
        <v>51</v>
      </c>
      <c r="E103" s="37" t="s">
        <v>63</v>
      </c>
    </row>
    <row r="104" spans="1:5" ht="12.75">
      <c r="A104" t="s">
        <v>53</v>
      </c>
      <c r="E104" s="35" t="s">
        <v>63</v>
      </c>
    </row>
    <row r="105" spans="1:16" ht="12.75">
      <c r="A105" s="25" t="s">
        <v>44</v>
      </c>
      <c r="B105" s="29" t="s">
        <v>654</v>
      </c>
      <c r="C105" s="29" t="s">
        <v>1055</v>
      </c>
      <c r="D105" s="25" t="s">
        <v>63</v>
      </c>
      <c r="E105" s="30" t="s">
        <v>1056</v>
      </c>
      <c r="F105" s="31" t="s">
        <v>80</v>
      </c>
      <c r="G105" s="32">
        <v>176</v>
      </c>
      <c r="H105" s="33">
        <v>0</v>
      </c>
      <c r="I105" s="33">
        <f>ROUND(ROUND(H105,2)*ROUND(G105,1),2)</f>
      </c>
      <c r="J105" s="31" t="s">
        <v>1007</v>
      </c>
      <c r="O105">
        <f>(I105*21)/100</f>
      </c>
      <c r="P105" t="s">
        <v>21</v>
      </c>
    </row>
    <row r="106" spans="1:5" ht="12.75">
      <c r="A106" s="34" t="s">
        <v>49</v>
      </c>
      <c r="E106" s="35" t="s">
        <v>1056</v>
      </c>
    </row>
    <row r="107" spans="1:5" ht="12.75">
      <c r="A107" s="36" t="s">
        <v>51</v>
      </c>
      <c r="E107" s="37" t="s">
        <v>63</v>
      </c>
    </row>
    <row r="108" spans="1:5" ht="12.75">
      <c r="A108" t="s">
        <v>53</v>
      </c>
      <c r="E108" s="35" t="s">
        <v>63</v>
      </c>
    </row>
    <row r="109" spans="1:16" ht="12.75">
      <c r="A109" s="25" t="s">
        <v>44</v>
      </c>
      <c r="B109" s="29" t="s">
        <v>660</v>
      </c>
      <c r="C109" s="29" t="s">
        <v>1057</v>
      </c>
      <c r="D109" s="25" t="s">
        <v>63</v>
      </c>
      <c r="E109" s="30" t="s">
        <v>1058</v>
      </c>
      <c r="F109" s="31" t="s">
        <v>80</v>
      </c>
      <c r="G109" s="32">
        <v>71</v>
      </c>
      <c r="H109" s="33">
        <v>0</v>
      </c>
      <c r="I109" s="33">
        <f>ROUND(ROUND(H109,2)*ROUND(G109,1),2)</f>
      </c>
      <c r="J109" s="31" t="s">
        <v>1007</v>
      </c>
      <c r="O109">
        <f>(I109*21)/100</f>
      </c>
      <c r="P109" t="s">
        <v>25</v>
      </c>
    </row>
    <row r="110" spans="1:5" ht="12.75">
      <c r="A110" s="34" t="s">
        <v>49</v>
      </c>
      <c r="E110" s="35" t="s">
        <v>1058</v>
      </c>
    </row>
    <row r="111" spans="1:5" ht="12.75">
      <c r="A111" s="36" t="s">
        <v>51</v>
      </c>
      <c r="E111" s="37" t="s">
        <v>63</v>
      </c>
    </row>
    <row r="112" spans="1:5" ht="12.75">
      <c r="A112" t="s">
        <v>53</v>
      </c>
      <c r="E112" s="35" t="s">
        <v>63</v>
      </c>
    </row>
    <row r="113" spans="1:16" ht="12.75">
      <c r="A113" s="25" t="s">
        <v>44</v>
      </c>
      <c r="B113" s="29" t="s">
        <v>660</v>
      </c>
      <c r="C113" s="29" t="s">
        <v>1059</v>
      </c>
      <c r="D113" s="25" t="s">
        <v>63</v>
      </c>
      <c r="E113" s="30" t="s">
        <v>1060</v>
      </c>
      <c r="F113" s="31" t="s">
        <v>80</v>
      </c>
      <c r="G113" s="32">
        <v>60</v>
      </c>
      <c r="H113" s="33">
        <v>0</v>
      </c>
      <c r="I113" s="33">
        <f>ROUND(ROUND(H113,2)*ROUND(G113,1),2)</f>
      </c>
      <c r="J113" s="31" t="s">
        <v>1007</v>
      </c>
      <c r="O113">
        <f>(I113*21)/100</f>
      </c>
      <c r="P113" t="s">
        <v>21</v>
      </c>
    </row>
    <row r="114" spans="1:5" ht="12.75">
      <c r="A114" s="34" t="s">
        <v>49</v>
      </c>
      <c r="E114" s="35" t="s">
        <v>1060</v>
      </c>
    </row>
    <row r="115" spans="1:5" ht="12.75">
      <c r="A115" s="36" t="s">
        <v>51</v>
      </c>
      <c r="E115" s="37" t="s">
        <v>63</v>
      </c>
    </row>
    <row r="116" spans="1:5" ht="12.75">
      <c r="A116" t="s">
        <v>53</v>
      </c>
      <c r="E116" s="35" t="s">
        <v>63</v>
      </c>
    </row>
    <row r="117" spans="1:16" ht="12.75">
      <c r="A117" s="25" t="s">
        <v>44</v>
      </c>
      <c r="B117" s="29" t="s">
        <v>666</v>
      </c>
      <c r="C117" s="29" t="s">
        <v>1061</v>
      </c>
      <c r="D117" s="25" t="s">
        <v>63</v>
      </c>
      <c r="E117" s="30" t="s">
        <v>1062</v>
      </c>
      <c r="F117" s="31" t="s">
        <v>80</v>
      </c>
      <c r="G117" s="32">
        <v>65</v>
      </c>
      <c r="H117" s="33">
        <v>0</v>
      </c>
      <c r="I117" s="33">
        <f>ROUND(ROUND(H117,2)*ROUND(G117,1),2)</f>
      </c>
      <c r="J117" s="31" t="s">
        <v>1007</v>
      </c>
      <c r="O117">
        <f>(I117*21)/100</f>
      </c>
      <c r="P117" t="s">
        <v>21</v>
      </c>
    </row>
    <row r="118" spans="1:5" ht="12.75">
      <c r="A118" s="34" t="s">
        <v>49</v>
      </c>
      <c r="E118" s="35" t="s">
        <v>1062</v>
      </c>
    </row>
    <row r="119" spans="1:5" ht="12.75">
      <c r="A119" s="36" t="s">
        <v>51</v>
      </c>
      <c r="E119" s="37" t="s">
        <v>63</v>
      </c>
    </row>
    <row r="120" spans="1:5" ht="12.75">
      <c r="A120" t="s">
        <v>53</v>
      </c>
      <c r="E120" s="35" t="s">
        <v>63</v>
      </c>
    </row>
    <row r="121" spans="1:18" ht="12.75" customHeight="1">
      <c r="A121" s="6" t="s">
        <v>42</v>
      </c>
      <c r="B121" s="6"/>
      <c r="C121" s="39" t="s">
        <v>1063</v>
      </c>
      <c r="D121" s="6"/>
      <c r="E121" s="27" t="s">
        <v>1064</v>
      </c>
      <c r="F121" s="6"/>
      <c r="G121" s="6"/>
      <c r="H121" s="6"/>
      <c r="I121" s="40">
        <f>0+Q121</f>
      </c>
      <c r="J121" s="6"/>
      <c r="O121">
        <f>0+R121</f>
      </c>
      <c r="Q121">
        <f>0+I122+I126+I130+I134+I138+I142+I146+I150+I154+I158+I162+I166+I170+I174+I178+I182+I186+I190+I194</f>
      </c>
      <c r="R121">
        <f>0+O122+O126+O130+O134+O138+O142+O146+O150+O154+O158+O162+O166+O170+O174+O178+O182+O186+O190+O194</f>
      </c>
    </row>
    <row r="122" spans="1:16" ht="12.75">
      <c r="A122" s="25" t="s">
        <v>44</v>
      </c>
      <c r="B122" s="29" t="s">
        <v>687</v>
      </c>
      <c r="C122" s="29" t="s">
        <v>1065</v>
      </c>
      <c r="D122" s="25" t="s">
        <v>63</v>
      </c>
      <c r="E122" s="30" t="s">
        <v>1066</v>
      </c>
      <c r="F122" s="31" t="s">
        <v>95</v>
      </c>
      <c r="G122" s="32">
        <v>1</v>
      </c>
      <c r="H122" s="33">
        <v>0</v>
      </c>
      <c r="I122" s="33">
        <f>ROUND(ROUND(H122,2)*ROUND(G122,1),2)</f>
      </c>
      <c r="J122" s="31" t="s">
        <v>1007</v>
      </c>
      <c r="O122">
        <f>(I122*21)/100</f>
      </c>
      <c r="P122" t="s">
        <v>21</v>
      </c>
    </row>
    <row r="123" spans="1:5" ht="12.75">
      <c r="A123" s="34" t="s">
        <v>49</v>
      </c>
      <c r="E123" s="35" t="s">
        <v>1066</v>
      </c>
    </row>
    <row r="124" spans="1:5" ht="12.75">
      <c r="A124" s="36" t="s">
        <v>51</v>
      </c>
      <c r="E124" s="37" t="s">
        <v>63</v>
      </c>
    </row>
    <row r="125" spans="1:5" ht="12.75">
      <c r="A125" t="s">
        <v>53</v>
      </c>
      <c r="E125" s="35" t="s">
        <v>63</v>
      </c>
    </row>
    <row r="126" spans="1:16" ht="12.75">
      <c r="A126" s="25" t="s">
        <v>44</v>
      </c>
      <c r="B126" s="29" t="s">
        <v>691</v>
      </c>
      <c r="C126" s="29" t="s">
        <v>1067</v>
      </c>
      <c r="D126" s="25" t="s">
        <v>63</v>
      </c>
      <c r="E126" s="30" t="s">
        <v>1068</v>
      </c>
      <c r="F126" s="31" t="s">
        <v>95</v>
      </c>
      <c r="G126" s="32">
        <v>1</v>
      </c>
      <c r="H126" s="33">
        <v>0</v>
      </c>
      <c r="I126" s="33">
        <f>ROUND(ROUND(H126,2)*ROUND(G126,1),2)</f>
      </c>
      <c r="J126" s="31" t="s">
        <v>1007</v>
      </c>
      <c r="O126">
        <f>(I126*21)/100</f>
      </c>
      <c r="P126" t="s">
        <v>21</v>
      </c>
    </row>
    <row r="127" spans="1:5" ht="12.75">
      <c r="A127" s="34" t="s">
        <v>49</v>
      </c>
      <c r="E127" s="35" t="s">
        <v>1068</v>
      </c>
    </row>
    <row r="128" spans="1:5" ht="12.75">
      <c r="A128" s="36" t="s">
        <v>51</v>
      </c>
      <c r="E128" s="37" t="s">
        <v>63</v>
      </c>
    </row>
    <row r="129" spans="1:5" ht="12.75">
      <c r="A129" t="s">
        <v>53</v>
      </c>
      <c r="E129" s="35" t="s">
        <v>63</v>
      </c>
    </row>
    <row r="130" spans="1:16" ht="12.75">
      <c r="A130" s="25" t="s">
        <v>44</v>
      </c>
      <c r="B130" s="29" t="s">
        <v>696</v>
      </c>
      <c r="C130" s="29" t="s">
        <v>1069</v>
      </c>
      <c r="D130" s="25" t="s">
        <v>63</v>
      </c>
      <c r="E130" s="30" t="s">
        <v>1070</v>
      </c>
      <c r="F130" s="31" t="s">
        <v>95</v>
      </c>
      <c r="G130" s="32">
        <v>1</v>
      </c>
      <c r="H130" s="33">
        <v>0</v>
      </c>
      <c r="I130" s="33">
        <f>ROUND(ROUND(H130,2)*ROUND(G130,1),2)</f>
      </c>
      <c r="J130" s="31" t="s">
        <v>1007</v>
      </c>
      <c r="O130">
        <f>(I130*21)/100</f>
      </c>
      <c r="P130" t="s">
        <v>21</v>
      </c>
    </row>
    <row r="131" spans="1:5" ht="12.75">
      <c r="A131" s="34" t="s">
        <v>49</v>
      </c>
      <c r="E131" s="35" t="s">
        <v>1070</v>
      </c>
    </row>
    <row r="132" spans="1:5" ht="12.75">
      <c r="A132" s="36" t="s">
        <v>51</v>
      </c>
      <c r="E132" s="37" t="s">
        <v>63</v>
      </c>
    </row>
    <row r="133" spans="1:5" ht="12.75">
      <c r="A133" t="s">
        <v>53</v>
      </c>
      <c r="E133" s="35" t="s">
        <v>63</v>
      </c>
    </row>
    <row r="134" spans="1:16" ht="12.75">
      <c r="A134" s="25" t="s">
        <v>44</v>
      </c>
      <c r="B134" s="29" t="s">
        <v>700</v>
      </c>
      <c r="C134" s="29" t="s">
        <v>1071</v>
      </c>
      <c r="D134" s="25" t="s">
        <v>63</v>
      </c>
      <c r="E134" s="30" t="s">
        <v>1072</v>
      </c>
      <c r="F134" s="31" t="s">
        <v>95</v>
      </c>
      <c r="G134" s="32">
        <v>1</v>
      </c>
      <c r="H134" s="33">
        <v>0</v>
      </c>
      <c r="I134" s="33">
        <f>ROUND(ROUND(H134,2)*ROUND(G134,1),2)</f>
      </c>
      <c r="J134" s="31" t="s">
        <v>1007</v>
      </c>
      <c r="O134">
        <f>(I134*21)/100</f>
      </c>
      <c r="P134" t="s">
        <v>21</v>
      </c>
    </row>
    <row r="135" spans="1:5" ht="12.75">
      <c r="A135" s="34" t="s">
        <v>49</v>
      </c>
      <c r="E135" s="35" t="s">
        <v>1072</v>
      </c>
    </row>
    <row r="136" spans="1:5" ht="12.75">
      <c r="A136" s="36" t="s">
        <v>51</v>
      </c>
      <c r="E136" s="37" t="s">
        <v>63</v>
      </c>
    </row>
    <row r="137" spans="1:5" ht="12.75">
      <c r="A137" t="s">
        <v>53</v>
      </c>
      <c r="E137" s="35" t="s">
        <v>63</v>
      </c>
    </row>
    <row r="138" spans="1:16" ht="12.75">
      <c r="A138" s="25" t="s">
        <v>44</v>
      </c>
      <c r="B138" s="29" t="s">
        <v>706</v>
      </c>
      <c r="C138" s="29" t="s">
        <v>1073</v>
      </c>
      <c r="D138" s="25" t="s">
        <v>63</v>
      </c>
      <c r="E138" s="30" t="s">
        <v>1074</v>
      </c>
      <c r="F138" s="31" t="s">
        <v>95</v>
      </c>
      <c r="G138" s="32">
        <v>3</v>
      </c>
      <c r="H138" s="33">
        <v>0</v>
      </c>
      <c r="I138" s="33">
        <f>ROUND(ROUND(H138,2)*ROUND(G138,1),2)</f>
      </c>
      <c r="J138" s="31" t="s">
        <v>1007</v>
      </c>
      <c r="O138">
        <f>(I138*21)/100</f>
      </c>
      <c r="P138" t="s">
        <v>21</v>
      </c>
    </row>
    <row r="139" spans="1:5" ht="12.75">
      <c r="A139" s="34" t="s">
        <v>49</v>
      </c>
      <c r="E139" s="35" t="s">
        <v>1074</v>
      </c>
    </row>
    <row r="140" spans="1:5" ht="12.75">
      <c r="A140" s="36" t="s">
        <v>51</v>
      </c>
      <c r="E140" s="37" t="s">
        <v>63</v>
      </c>
    </row>
    <row r="141" spans="1:5" ht="12.75">
      <c r="A141" t="s">
        <v>53</v>
      </c>
      <c r="E141" s="35" t="s">
        <v>63</v>
      </c>
    </row>
    <row r="142" spans="1:16" ht="12.75">
      <c r="A142" s="25" t="s">
        <v>44</v>
      </c>
      <c r="B142" s="29" t="s">
        <v>710</v>
      </c>
      <c r="C142" s="29" t="s">
        <v>1075</v>
      </c>
      <c r="D142" s="25" t="s">
        <v>63</v>
      </c>
      <c r="E142" s="30" t="s">
        <v>1076</v>
      </c>
      <c r="F142" s="31" t="s">
        <v>95</v>
      </c>
      <c r="G142" s="32">
        <v>6</v>
      </c>
      <c r="H142" s="33">
        <v>0</v>
      </c>
      <c r="I142" s="33">
        <f>ROUND(ROUND(H142,2)*ROUND(G142,1),2)</f>
      </c>
      <c r="J142" s="31" t="s">
        <v>1007</v>
      </c>
      <c r="O142">
        <f>(I142*21)/100</f>
      </c>
      <c r="P142" t="s">
        <v>21</v>
      </c>
    </row>
    <row r="143" spans="1:5" ht="12.75">
      <c r="A143" s="34" t="s">
        <v>49</v>
      </c>
      <c r="E143" s="35" t="s">
        <v>1076</v>
      </c>
    </row>
    <row r="144" spans="1:5" ht="12.75">
      <c r="A144" s="36" t="s">
        <v>51</v>
      </c>
      <c r="E144" s="37" t="s">
        <v>63</v>
      </c>
    </row>
    <row r="145" spans="1:5" ht="12.75">
      <c r="A145" t="s">
        <v>53</v>
      </c>
      <c r="E145" s="35" t="s">
        <v>63</v>
      </c>
    </row>
    <row r="146" spans="1:16" ht="12.75">
      <c r="A146" s="25" t="s">
        <v>44</v>
      </c>
      <c r="B146" s="29" t="s">
        <v>726</v>
      </c>
      <c r="C146" s="29" t="s">
        <v>1077</v>
      </c>
      <c r="D146" s="25" t="s">
        <v>63</v>
      </c>
      <c r="E146" s="30" t="s">
        <v>1078</v>
      </c>
      <c r="F146" s="31" t="s">
        <v>95</v>
      </c>
      <c r="G146" s="32">
        <v>4</v>
      </c>
      <c r="H146" s="33">
        <v>0</v>
      </c>
      <c r="I146" s="33">
        <f>ROUND(ROUND(H146,2)*ROUND(G146,1),2)</f>
      </c>
      <c r="J146" s="31" t="s">
        <v>1007</v>
      </c>
      <c r="O146">
        <f>(I146*21)/100</f>
      </c>
      <c r="P146" t="s">
        <v>21</v>
      </c>
    </row>
    <row r="147" spans="1:5" ht="12.75">
      <c r="A147" s="34" t="s">
        <v>49</v>
      </c>
      <c r="E147" s="35" t="s">
        <v>1078</v>
      </c>
    </row>
    <row r="148" spans="1:5" ht="12.75">
      <c r="A148" s="36" t="s">
        <v>51</v>
      </c>
      <c r="E148" s="37" t="s">
        <v>63</v>
      </c>
    </row>
    <row r="149" spans="1:5" ht="12.75">
      <c r="A149" t="s">
        <v>53</v>
      </c>
      <c r="E149" s="35" t="s">
        <v>63</v>
      </c>
    </row>
    <row r="150" spans="1:16" ht="12.75">
      <c r="A150" s="25" t="s">
        <v>44</v>
      </c>
      <c r="B150" s="29" t="s">
        <v>1079</v>
      </c>
      <c r="C150" s="29" t="s">
        <v>1080</v>
      </c>
      <c r="D150" s="25" t="s">
        <v>63</v>
      </c>
      <c r="E150" s="30" t="s">
        <v>1081</v>
      </c>
      <c r="F150" s="31" t="s">
        <v>95</v>
      </c>
      <c r="G150" s="32">
        <v>5</v>
      </c>
      <c r="H150" s="33">
        <v>0</v>
      </c>
      <c r="I150" s="33">
        <f>ROUND(ROUND(H150,2)*ROUND(G150,1),2)</f>
      </c>
      <c r="J150" s="31" t="s">
        <v>1007</v>
      </c>
      <c r="O150">
        <f>(I150*21)/100</f>
      </c>
      <c r="P150" t="s">
        <v>21</v>
      </c>
    </row>
    <row r="151" spans="1:5" ht="12.75">
      <c r="A151" s="34" t="s">
        <v>49</v>
      </c>
      <c r="E151" s="35" t="s">
        <v>1081</v>
      </c>
    </row>
    <row r="152" spans="1:5" ht="12.75">
      <c r="A152" s="36" t="s">
        <v>51</v>
      </c>
      <c r="E152" s="37" t="s">
        <v>63</v>
      </c>
    </row>
    <row r="153" spans="1:5" ht="12.75">
      <c r="A153" t="s">
        <v>53</v>
      </c>
      <c r="E153" s="35" t="s">
        <v>63</v>
      </c>
    </row>
    <row r="154" spans="1:16" ht="12.75">
      <c r="A154" s="25" t="s">
        <v>44</v>
      </c>
      <c r="B154" s="29" t="s">
        <v>1082</v>
      </c>
      <c r="C154" s="29" t="s">
        <v>1083</v>
      </c>
      <c r="D154" s="25" t="s">
        <v>63</v>
      </c>
      <c r="E154" s="30" t="s">
        <v>1084</v>
      </c>
      <c r="F154" s="31" t="s">
        <v>95</v>
      </c>
      <c r="G154" s="32">
        <v>2</v>
      </c>
      <c r="H154" s="33">
        <v>0</v>
      </c>
      <c r="I154" s="33">
        <f>ROUND(ROUND(H154,2)*ROUND(G154,1),2)</f>
      </c>
      <c r="J154" s="31" t="s">
        <v>1007</v>
      </c>
      <c r="O154">
        <f>(I154*21)/100</f>
      </c>
      <c r="P154" t="s">
        <v>21</v>
      </c>
    </row>
    <row r="155" spans="1:5" ht="12.75">
      <c r="A155" s="34" t="s">
        <v>49</v>
      </c>
      <c r="E155" s="35" t="s">
        <v>1084</v>
      </c>
    </row>
    <row r="156" spans="1:5" ht="12.75">
      <c r="A156" s="36" t="s">
        <v>51</v>
      </c>
      <c r="E156" s="37" t="s">
        <v>63</v>
      </c>
    </row>
    <row r="157" spans="1:5" ht="12.75">
      <c r="A157" t="s">
        <v>53</v>
      </c>
      <c r="E157" s="35" t="s">
        <v>63</v>
      </c>
    </row>
    <row r="158" spans="1:16" ht="25.5">
      <c r="A158" s="25" t="s">
        <v>44</v>
      </c>
      <c r="B158" s="29" t="s">
        <v>1085</v>
      </c>
      <c r="C158" s="29" t="s">
        <v>1086</v>
      </c>
      <c r="D158" s="25" t="s">
        <v>63</v>
      </c>
      <c r="E158" s="30" t="s">
        <v>1087</v>
      </c>
      <c r="F158" s="31" t="s">
        <v>95</v>
      </c>
      <c r="G158" s="32">
        <v>1</v>
      </c>
      <c r="H158" s="33">
        <v>0</v>
      </c>
      <c r="I158" s="33">
        <f>ROUND(ROUND(H158,2)*ROUND(G158,1),2)</f>
      </c>
      <c r="J158" s="31" t="s">
        <v>1007</v>
      </c>
      <c r="O158">
        <f>(I158*21)/100</f>
      </c>
      <c r="P158" t="s">
        <v>21</v>
      </c>
    </row>
    <row r="159" spans="1:5" ht="25.5">
      <c r="A159" s="34" t="s">
        <v>49</v>
      </c>
      <c r="E159" s="35" t="s">
        <v>1087</v>
      </c>
    </row>
    <row r="160" spans="1:5" ht="12.75">
      <c r="A160" s="36" t="s">
        <v>51</v>
      </c>
      <c r="E160" s="37" t="s">
        <v>63</v>
      </c>
    </row>
    <row r="161" spans="1:5" ht="12.75">
      <c r="A161" t="s">
        <v>53</v>
      </c>
      <c r="E161" s="35" t="s">
        <v>63</v>
      </c>
    </row>
    <row r="162" spans="1:16" ht="12.75">
      <c r="A162" s="25" t="s">
        <v>44</v>
      </c>
      <c r="B162" s="29" t="s">
        <v>1088</v>
      </c>
      <c r="C162" s="29" t="s">
        <v>1089</v>
      </c>
      <c r="D162" s="25" t="s">
        <v>63</v>
      </c>
      <c r="E162" s="30" t="s">
        <v>1090</v>
      </c>
      <c r="F162" s="31" t="s">
        <v>95</v>
      </c>
      <c r="G162" s="32">
        <v>2</v>
      </c>
      <c r="H162" s="33">
        <v>0</v>
      </c>
      <c r="I162" s="33">
        <f>ROUND(ROUND(H162,2)*ROUND(G162,1),2)</f>
      </c>
      <c r="J162" s="31" t="s">
        <v>1007</v>
      </c>
      <c r="O162">
        <f>(I162*21)/100</f>
      </c>
      <c r="P162" t="s">
        <v>21</v>
      </c>
    </row>
    <row r="163" spans="1:5" ht="12.75">
      <c r="A163" s="34" t="s">
        <v>49</v>
      </c>
      <c r="E163" s="35" t="s">
        <v>1090</v>
      </c>
    </row>
    <row r="164" spans="1:5" ht="12.75">
      <c r="A164" s="36" t="s">
        <v>51</v>
      </c>
      <c r="E164" s="37" t="s">
        <v>63</v>
      </c>
    </row>
    <row r="165" spans="1:5" ht="12.75">
      <c r="A165" t="s">
        <v>53</v>
      </c>
      <c r="E165" s="35" t="s">
        <v>63</v>
      </c>
    </row>
    <row r="166" spans="1:16" ht="12.75">
      <c r="A166" s="25" t="s">
        <v>44</v>
      </c>
      <c r="B166" s="29" t="s">
        <v>1091</v>
      </c>
      <c r="C166" s="29" t="s">
        <v>1092</v>
      </c>
      <c r="D166" s="25" t="s">
        <v>63</v>
      </c>
      <c r="E166" s="30" t="s">
        <v>1093</v>
      </c>
      <c r="F166" s="31" t="s">
        <v>95</v>
      </c>
      <c r="G166" s="32">
        <v>1</v>
      </c>
      <c r="H166" s="33">
        <v>0</v>
      </c>
      <c r="I166" s="33">
        <f>ROUND(ROUND(H166,2)*ROUND(G166,1),2)</f>
      </c>
      <c r="J166" s="31" t="s">
        <v>1094</v>
      </c>
      <c r="O166">
        <f>(I166*21)/100</f>
      </c>
      <c r="P166" t="s">
        <v>21</v>
      </c>
    </row>
    <row r="167" spans="1:5" ht="12.75">
      <c r="A167" s="34" t="s">
        <v>49</v>
      </c>
      <c r="E167" s="35" t="s">
        <v>1093</v>
      </c>
    </row>
    <row r="168" spans="1:5" ht="12.75">
      <c r="A168" s="36" t="s">
        <v>51</v>
      </c>
      <c r="E168" s="37" t="s">
        <v>63</v>
      </c>
    </row>
    <row r="169" spans="1:5" ht="12.75">
      <c r="A169" t="s">
        <v>53</v>
      </c>
      <c r="E169" s="35" t="s">
        <v>63</v>
      </c>
    </row>
    <row r="170" spans="1:16" ht="12.75">
      <c r="A170" s="25" t="s">
        <v>44</v>
      </c>
      <c r="B170" s="29" t="s">
        <v>1095</v>
      </c>
      <c r="C170" s="29" t="s">
        <v>1096</v>
      </c>
      <c r="D170" s="25" t="s">
        <v>63</v>
      </c>
      <c r="E170" s="30" t="s">
        <v>1097</v>
      </c>
      <c r="F170" s="31" t="s">
        <v>95</v>
      </c>
      <c r="G170" s="32">
        <v>5</v>
      </c>
      <c r="H170" s="33">
        <v>0</v>
      </c>
      <c r="I170" s="33">
        <f>ROUND(ROUND(H170,2)*ROUND(G170,1),2)</f>
      </c>
      <c r="J170" s="31" t="s">
        <v>1094</v>
      </c>
      <c r="O170">
        <f>(I170*21)/100</f>
      </c>
      <c r="P170" t="s">
        <v>21</v>
      </c>
    </row>
    <row r="171" spans="1:5" ht="12.75">
      <c r="A171" s="34" t="s">
        <v>49</v>
      </c>
      <c r="E171" s="35" t="s">
        <v>1097</v>
      </c>
    </row>
    <row r="172" spans="1:5" ht="12.75">
      <c r="A172" s="36" t="s">
        <v>51</v>
      </c>
      <c r="E172" s="37" t="s">
        <v>63</v>
      </c>
    </row>
    <row r="173" spans="1:5" ht="12.75">
      <c r="A173" t="s">
        <v>53</v>
      </c>
      <c r="E173" s="35" t="s">
        <v>63</v>
      </c>
    </row>
    <row r="174" spans="1:16" ht="12.75">
      <c r="A174" s="25" t="s">
        <v>44</v>
      </c>
      <c r="B174" s="29" t="s">
        <v>1098</v>
      </c>
      <c r="C174" s="29" t="s">
        <v>1099</v>
      </c>
      <c r="D174" s="25" t="s">
        <v>63</v>
      </c>
      <c r="E174" s="30" t="s">
        <v>1100</v>
      </c>
      <c r="F174" s="31" t="s">
        <v>95</v>
      </c>
      <c r="G174" s="32">
        <v>2</v>
      </c>
      <c r="H174" s="33">
        <v>0</v>
      </c>
      <c r="I174" s="33">
        <f>ROUND(ROUND(H174,2)*ROUND(G174,1),2)</f>
      </c>
      <c r="J174" s="31" t="s">
        <v>1094</v>
      </c>
      <c r="O174">
        <f>(I174*21)/100</f>
      </c>
      <c r="P174" t="s">
        <v>21</v>
      </c>
    </row>
    <row r="175" spans="1:5" ht="12.75">
      <c r="A175" s="34" t="s">
        <v>49</v>
      </c>
      <c r="E175" s="35" t="s">
        <v>1100</v>
      </c>
    </row>
    <row r="176" spans="1:5" ht="12.75">
      <c r="A176" s="36" t="s">
        <v>51</v>
      </c>
      <c r="E176" s="37" t="s">
        <v>63</v>
      </c>
    </row>
    <row r="177" spans="1:5" ht="12.75">
      <c r="A177" t="s">
        <v>53</v>
      </c>
      <c r="E177" s="35" t="s">
        <v>63</v>
      </c>
    </row>
    <row r="178" spans="1:16" ht="12.75">
      <c r="A178" s="25" t="s">
        <v>44</v>
      </c>
      <c r="B178" s="29" t="s">
        <v>1101</v>
      </c>
      <c r="C178" s="29" t="s">
        <v>1102</v>
      </c>
      <c r="D178" s="25" t="s">
        <v>63</v>
      </c>
      <c r="E178" s="30" t="s">
        <v>1103</v>
      </c>
      <c r="F178" s="31" t="s">
        <v>95</v>
      </c>
      <c r="G178" s="32">
        <v>1</v>
      </c>
      <c r="H178" s="33">
        <v>0</v>
      </c>
      <c r="I178" s="33">
        <f>ROUND(ROUND(H178,2)*ROUND(G178,1),2)</f>
      </c>
      <c r="J178" s="31" t="s">
        <v>1094</v>
      </c>
      <c r="O178">
        <f>(I178*21)/100</f>
      </c>
      <c r="P178" t="s">
        <v>21</v>
      </c>
    </row>
    <row r="179" spans="1:5" ht="12.75">
      <c r="A179" s="34" t="s">
        <v>49</v>
      </c>
      <c r="E179" s="35" t="s">
        <v>1103</v>
      </c>
    </row>
    <row r="180" spans="1:5" ht="12.75">
      <c r="A180" s="36" t="s">
        <v>51</v>
      </c>
      <c r="E180" s="37" t="s">
        <v>63</v>
      </c>
    </row>
    <row r="181" spans="1:5" ht="12.75">
      <c r="A181" t="s">
        <v>53</v>
      </c>
      <c r="E181" s="35" t="s">
        <v>63</v>
      </c>
    </row>
    <row r="182" spans="1:16" ht="12.75">
      <c r="A182" s="25" t="s">
        <v>44</v>
      </c>
      <c r="B182" s="29" t="s">
        <v>1104</v>
      </c>
      <c r="C182" s="29" t="s">
        <v>1105</v>
      </c>
      <c r="D182" s="25" t="s">
        <v>63</v>
      </c>
      <c r="E182" s="30" t="s">
        <v>1106</v>
      </c>
      <c r="F182" s="31" t="s">
        <v>95</v>
      </c>
      <c r="G182" s="32">
        <v>1</v>
      </c>
      <c r="H182" s="33">
        <v>0</v>
      </c>
      <c r="I182" s="33">
        <f>ROUND(ROUND(H182,2)*ROUND(G182,1),2)</f>
      </c>
      <c r="J182" s="31" t="s">
        <v>1094</v>
      </c>
      <c r="O182">
        <f>(I182*21)/100</f>
      </c>
      <c r="P182" t="s">
        <v>21</v>
      </c>
    </row>
    <row r="183" spans="1:5" ht="12.75">
      <c r="A183" s="34" t="s">
        <v>49</v>
      </c>
      <c r="E183" s="35" t="s">
        <v>1106</v>
      </c>
    </row>
    <row r="184" spans="1:5" ht="12.75">
      <c r="A184" s="36" t="s">
        <v>51</v>
      </c>
      <c r="E184" s="37" t="s">
        <v>63</v>
      </c>
    </row>
    <row r="185" spans="1:5" ht="12.75">
      <c r="A185" t="s">
        <v>53</v>
      </c>
      <c r="E185" s="35" t="s">
        <v>63</v>
      </c>
    </row>
    <row r="186" spans="1:16" ht="12.75">
      <c r="A186" s="25" t="s">
        <v>44</v>
      </c>
      <c r="B186" s="29" t="s">
        <v>1107</v>
      </c>
      <c r="C186" s="29" t="s">
        <v>1108</v>
      </c>
      <c r="D186" s="25" t="s">
        <v>63</v>
      </c>
      <c r="E186" s="30" t="s">
        <v>1109</v>
      </c>
      <c r="F186" s="31" t="s">
        <v>95</v>
      </c>
      <c r="G186" s="32">
        <v>6</v>
      </c>
      <c r="H186" s="33">
        <v>0</v>
      </c>
      <c r="I186" s="33">
        <f>ROUND(ROUND(H186,2)*ROUND(G186,1),2)</f>
      </c>
      <c r="J186" s="31" t="s">
        <v>1094</v>
      </c>
      <c r="O186">
        <f>(I186*21)/100</f>
      </c>
      <c r="P186" t="s">
        <v>21</v>
      </c>
    </row>
    <row r="187" spans="1:5" ht="12.75">
      <c r="A187" s="34" t="s">
        <v>49</v>
      </c>
      <c r="E187" s="35" t="s">
        <v>1109</v>
      </c>
    </row>
    <row r="188" spans="1:5" ht="12.75">
      <c r="A188" s="36" t="s">
        <v>51</v>
      </c>
      <c r="E188" s="37" t="s">
        <v>63</v>
      </c>
    </row>
    <row r="189" spans="1:5" ht="12.75">
      <c r="A189" t="s">
        <v>53</v>
      </c>
      <c r="E189" s="35" t="s">
        <v>63</v>
      </c>
    </row>
    <row r="190" spans="1:16" ht="12.75">
      <c r="A190" s="25" t="s">
        <v>44</v>
      </c>
      <c r="B190" s="29" t="s">
        <v>1110</v>
      </c>
      <c r="C190" s="29" t="s">
        <v>1111</v>
      </c>
      <c r="D190" s="25" t="s">
        <v>63</v>
      </c>
      <c r="E190" s="30" t="s">
        <v>1112</v>
      </c>
      <c r="F190" s="31" t="s">
        <v>95</v>
      </c>
      <c r="G190" s="32">
        <v>1</v>
      </c>
      <c r="H190" s="33">
        <v>0</v>
      </c>
      <c r="I190" s="33">
        <f>ROUND(ROUND(H190,2)*ROUND(G190,1),2)</f>
      </c>
      <c r="J190" s="31" t="s">
        <v>1094</v>
      </c>
      <c r="O190">
        <f>(I190*21)/100</f>
      </c>
      <c r="P190" t="s">
        <v>21</v>
      </c>
    </row>
    <row r="191" spans="1:5" ht="12.75">
      <c r="A191" s="34" t="s">
        <v>49</v>
      </c>
      <c r="E191" s="35" t="s">
        <v>1112</v>
      </c>
    </row>
    <row r="192" spans="1:5" ht="12.75">
      <c r="A192" s="36" t="s">
        <v>51</v>
      </c>
      <c r="E192" s="37" t="s">
        <v>63</v>
      </c>
    </row>
    <row r="193" spans="1:5" ht="12.75">
      <c r="A193" t="s">
        <v>53</v>
      </c>
      <c r="E193" s="35" t="s">
        <v>63</v>
      </c>
    </row>
    <row r="194" spans="1:16" ht="12.75">
      <c r="A194" s="25" t="s">
        <v>44</v>
      </c>
      <c r="B194" s="29" t="s">
        <v>1113</v>
      </c>
      <c r="C194" s="29" t="s">
        <v>1114</v>
      </c>
      <c r="D194" s="25" t="s">
        <v>63</v>
      </c>
      <c r="E194" s="30" t="s">
        <v>1115</v>
      </c>
      <c r="F194" s="31" t="s">
        <v>95</v>
      </c>
      <c r="G194" s="32">
        <v>1</v>
      </c>
      <c r="H194" s="33">
        <v>0</v>
      </c>
      <c r="I194" s="33">
        <f>ROUND(ROUND(H194,2)*ROUND(G194,1),2)</f>
      </c>
      <c r="J194" s="31" t="s">
        <v>1094</v>
      </c>
      <c r="O194">
        <f>(I194*21)/100</f>
      </c>
      <c r="P194" t="s">
        <v>21</v>
      </c>
    </row>
    <row r="195" spans="1:5" ht="12.75">
      <c r="A195" s="34" t="s">
        <v>49</v>
      </c>
      <c r="E195" s="35" t="s">
        <v>1115</v>
      </c>
    </row>
    <row r="196" spans="1:5" ht="12.75">
      <c r="A196" s="36" t="s">
        <v>51</v>
      </c>
      <c r="E196" s="37" t="s">
        <v>63</v>
      </c>
    </row>
    <row r="197" spans="1:5" ht="12.75">
      <c r="A197" t="s">
        <v>53</v>
      </c>
      <c r="E197"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18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0+O8+O21+O178</f>
      </c>
      <c r="P2" t="s">
        <v>20</v>
      </c>
    </row>
    <row r="3" spans="1:16" ht="15" customHeight="1">
      <c r="A3" t="s">
        <v>11</v>
      </c>
      <c r="B3" s="12" t="s">
        <v>13</v>
      </c>
      <c r="C3" s="13" t="s">
        <v>14</v>
      </c>
      <c r="D3" s="1"/>
      <c r="E3" s="14" t="s">
        <v>15</v>
      </c>
      <c r="F3" s="1"/>
      <c r="G3" s="9"/>
      <c r="H3" s="8" t="s">
        <v>1116</v>
      </c>
      <c r="I3" s="41">
        <f>0+I8+I21+I178</f>
      </c>
      <c r="J3" s="10"/>
      <c r="O3" t="s">
        <v>18</v>
      </c>
      <c r="P3" t="s">
        <v>21</v>
      </c>
    </row>
    <row r="4" spans="1:16" ht="15" customHeight="1">
      <c r="A4" t="s">
        <v>16</v>
      </c>
      <c r="B4" s="16" t="s">
        <v>17</v>
      </c>
      <c r="C4" s="17" t="s">
        <v>1116</v>
      </c>
      <c r="D4" s="6"/>
      <c r="E4" s="18" t="s">
        <v>1117</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1003</v>
      </c>
      <c r="D8" s="19"/>
      <c r="E8" s="27" t="s">
        <v>1004</v>
      </c>
      <c r="F8" s="19"/>
      <c r="G8" s="19"/>
      <c r="H8" s="19"/>
      <c r="I8" s="28">
        <f>0+Q8</f>
      </c>
      <c r="J8" s="19"/>
      <c r="O8">
        <f>0+R8</f>
      </c>
      <c r="Q8">
        <f>0+I9+I13+I17</f>
      </c>
      <c r="R8">
        <f>0+O9+O13+O17</f>
      </c>
    </row>
    <row r="9" spans="1:16" ht="25.5">
      <c r="A9" s="25" t="s">
        <v>44</v>
      </c>
      <c r="B9" s="29" t="s">
        <v>19</v>
      </c>
      <c r="C9" s="29" t="s">
        <v>1118</v>
      </c>
      <c r="D9" s="25" t="s">
        <v>63</v>
      </c>
      <c r="E9" s="30" t="s">
        <v>1119</v>
      </c>
      <c r="F9" s="31" t="s">
        <v>80</v>
      </c>
      <c r="G9" s="32">
        <v>15</v>
      </c>
      <c r="H9" s="33">
        <v>0</v>
      </c>
      <c r="I9" s="33">
        <f>ROUND(ROUND(H9,2)*ROUND(G9,1),2)</f>
      </c>
      <c r="J9" s="31" t="s">
        <v>965</v>
      </c>
      <c r="O9">
        <f>(I9*21)/100</f>
      </c>
      <c r="P9" t="s">
        <v>21</v>
      </c>
    </row>
    <row r="10" spans="1:5" ht="25.5">
      <c r="A10" s="34" t="s">
        <v>49</v>
      </c>
      <c r="E10" s="35" t="s">
        <v>1119</v>
      </c>
    </row>
    <row r="11" spans="1:5" ht="12.75">
      <c r="A11" s="36" t="s">
        <v>51</v>
      </c>
      <c r="E11" s="37" t="s">
        <v>63</v>
      </c>
    </row>
    <row r="12" spans="1:5" ht="12.75">
      <c r="A12" t="s">
        <v>53</v>
      </c>
      <c r="E12" s="35" t="s">
        <v>63</v>
      </c>
    </row>
    <row r="13" spans="1:16" ht="25.5">
      <c r="A13" s="25" t="s">
        <v>44</v>
      </c>
      <c r="B13" s="29" t="s">
        <v>19</v>
      </c>
      <c r="C13" s="29" t="s">
        <v>1120</v>
      </c>
      <c r="D13" s="25" t="s">
        <v>63</v>
      </c>
      <c r="E13" s="30" t="s">
        <v>1121</v>
      </c>
      <c r="F13" s="31" t="s">
        <v>80</v>
      </c>
      <c r="G13" s="32">
        <v>105</v>
      </c>
      <c r="H13" s="33">
        <v>0</v>
      </c>
      <c r="I13" s="33">
        <f>ROUND(ROUND(H13,2)*ROUND(G13,1),2)</f>
      </c>
      <c r="J13" s="31" t="s">
        <v>1122</v>
      </c>
      <c r="O13">
        <f>(I13*21)/100</f>
      </c>
      <c r="P13" t="s">
        <v>25</v>
      </c>
    </row>
    <row r="14" spans="1:5" ht="25.5">
      <c r="A14" s="34" t="s">
        <v>49</v>
      </c>
      <c r="E14" s="35" t="s">
        <v>1121</v>
      </c>
    </row>
    <row r="15" spans="1:5" ht="12.75">
      <c r="A15" s="36" t="s">
        <v>51</v>
      </c>
      <c r="E15" s="37" t="s">
        <v>63</v>
      </c>
    </row>
    <row r="16" spans="1:5" ht="12.75">
      <c r="A16" t="s">
        <v>53</v>
      </c>
      <c r="E16" s="35" t="s">
        <v>63</v>
      </c>
    </row>
    <row r="17" spans="1:16" ht="25.5">
      <c r="A17" s="25" t="s">
        <v>44</v>
      </c>
      <c r="B17" s="29" t="s">
        <v>20</v>
      </c>
      <c r="C17" s="29" t="s">
        <v>1123</v>
      </c>
      <c r="D17" s="25" t="s">
        <v>63</v>
      </c>
      <c r="E17" s="30" t="s">
        <v>1124</v>
      </c>
      <c r="F17" s="31" t="s">
        <v>80</v>
      </c>
      <c r="G17" s="32">
        <v>30</v>
      </c>
      <c r="H17" s="33">
        <v>0</v>
      </c>
      <c r="I17" s="33">
        <f>ROUND(ROUND(H17,2)*ROUND(G17,1),2)</f>
      </c>
      <c r="J17" s="31" t="s">
        <v>965</v>
      </c>
      <c r="O17">
        <f>(I17*21)/100</f>
      </c>
      <c r="P17" t="s">
        <v>21</v>
      </c>
    </row>
    <row r="18" spans="1:5" ht="25.5">
      <c r="A18" s="34" t="s">
        <v>49</v>
      </c>
      <c r="E18" s="35" t="s">
        <v>1124</v>
      </c>
    </row>
    <row r="19" spans="1:5" ht="12.75">
      <c r="A19" s="36" t="s">
        <v>51</v>
      </c>
      <c r="E19" s="37" t="s">
        <v>63</v>
      </c>
    </row>
    <row r="20" spans="1:5" ht="12.75">
      <c r="A20" t="s">
        <v>53</v>
      </c>
      <c r="E20" s="35" t="s">
        <v>63</v>
      </c>
    </row>
    <row r="21" spans="1:18" ht="12.75" customHeight="1">
      <c r="A21" s="6" t="s">
        <v>42</v>
      </c>
      <c r="B21" s="6"/>
      <c r="C21" s="39" t="s">
        <v>1063</v>
      </c>
      <c r="D21" s="6"/>
      <c r="E21" s="27" t="s">
        <v>1064</v>
      </c>
      <c r="F21" s="6"/>
      <c r="G21" s="6"/>
      <c r="H21" s="6"/>
      <c r="I21" s="40">
        <f>0+Q21</f>
      </c>
      <c r="J21" s="6"/>
      <c r="O21">
        <f>0+R21</f>
      </c>
      <c r="Q21">
        <f>0+I22+I26+I30+I34+I38+I42+I46+I50+I54+I58+I62+I66+I70+I74+I78+I82+I86+I90+I94+I98+I102+I106+I110+I114+I118+I122+I126+I130+I134+I138+I142+I146+I150+I154+I158+I162+I166+I170+I174</f>
      </c>
      <c r="R21">
        <f>0+O22+O26+O30+O34+O38+O42+O46+O50+O54+O58+O62+O66+O70+O74+O78+O82+O86+O90+O94+O98+O102+O106+O110+O114+O118+O122+O126+O130+O134+O138+O142+O146+O150+O154+O158+O162+O166+O170+O174</f>
      </c>
    </row>
    <row r="22" spans="1:16" ht="12.75">
      <c r="A22" s="25" t="s">
        <v>44</v>
      </c>
      <c r="B22" s="29" t="s">
        <v>20</v>
      </c>
      <c r="C22" s="29" t="s">
        <v>1125</v>
      </c>
      <c r="D22" s="25" t="s">
        <v>63</v>
      </c>
      <c r="E22" s="30" t="s">
        <v>1126</v>
      </c>
      <c r="F22" s="31" t="s">
        <v>95</v>
      </c>
      <c r="G22" s="32">
        <v>34</v>
      </c>
      <c r="H22" s="33">
        <v>0</v>
      </c>
      <c r="I22" s="33">
        <f>ROUND(ROUND(H22,2)*ROUND(G22,1),2)</f>
      </c>
      <c r="J22" s="31" t="s">
        <v>965</v>
      </c>
      <c r="O22">
        <f>(I22*21)/100</f>
      </c>
      <c r="P22" t="s">
        <v>21</v>
      </c>
    </row>
    <row r="23" spans="1:5" ht="12.75">
      <c r="A23" s="34" t="s">
        <v>49</v>
      </c>
      <c r="E23" s="35" t="s">
        <v>1126</v>
      </c>
    </row>
    <row r="24" spans="1:5" ht="12.75">
      <c r="A24" s="36" t="s">
        <v>51</v>
      </c>
      <c r="E24" s="37" t="s">
        <v>63</v>
      </c>
    </row>
    <row r="25" spans="1:5" ht="12.75">
      <c r="A25" t="s">
        <v>53</v>
      </c>
      <c r="E25" s="35" t="s">
        <v>63</v>
      </c>
    </row>
    <row r="26" spans="1:16" ht="12.75">
      <c r="A26" s="25" t="s">
        <v>44</v>
      </c>
      <c r="B26" s="29" t="s">
        <v>30</v>
      </c>
      <c r="C26" s="29" t="s">
        <v>1127</v>
      </c>
      <c r="D26" s="25" t="s">
        <v>63</v>
      </c>
      <c r="E26" s="30" t="s">
        <v>1128</v>
      </c>
      <c r="F26" s="31" t="s">
        <v>95</v>
      </c>
      <c r="G26" s="32">
        <v>1</v>
      </c>
      <c r="H26" s="33">
        <v>0</v>
      </c>
      <c r="I26" s="33">
        <f>ROUND(ROUND(H26,2)*ROUND(G26,1),2)</f>
      </c>
      <c r="J26" s="31" t="s">
        <v>965</v>
      </c>
      <c r="O26">
        <f>(I26*21)/100</f>
      </c>
      <c r="P26" t="s">
        <v>21</v>
      </c>
    </row>
    <row r="27" spans="1:5" ht="12.75">
      <c r="A27" s="34" t="s">
        <v>49</v>
      </c>
      <c r="E27" s="35" t="s">
        <v>1128</v>
      </c>
    </row>
    <row r="28" spans="1:5" ht="12.75">
      <c r="A28" s="36" t="s">
        <v>51</v>
      </c>
      <c r="E28" s="37" t="s">
        <v>63</v>
      </c>
    </row>
    <row r="29" spans="1:5" ht="12.75">
      <c r="A29" t="s">
        <v>53</v>
      </c>
      <c r="E29" s="35" t="s">
        <v>63</v>
      </c>
    </row>
    <row r="30" spans="1:16" ht="12.75">
      <c r="A30" s="25" t="s">
        <v>44</v>
      </c>
      <c r="B30" s="29" t="s">
        <v>32</v>
      </c>
      <c r="C30" s="29" t="s">
        <v>1129</v>
      </c>
      <c r="D30" s="25" t="s">
        <v>63</v>
      </c>
      <c r="E30" s="30" t="s">
        <v>1130</v>
      </c>
      <c r="F30" s="31" t="s">
        <v>95</v>
      </c>
      <c r="G30" s="32">
        <v>11</v>
      </c>
      <c r="H30" s="33">
        <v>0</v>
      </c>
      <c r="I30" s="33">
        <f>ROUND(ROUND(H30,2)*ROUND(G30,1),2)</f>
      </c>
      <c r="J30" s="31" t="s">
        <v>1007</v>
      </c>
      <c r="O30">
        <f>(I30*21)/100</f>
      </c>
      <c r="P30" t="s">
        <v>21</v>
      </c>
    </row>
    <row r="31" spans="1:5" ht="12.75">
      <c r="A31" s="34" t="s">
        <v>49</v>
      </c>
      <c r="E31" s="35" t="s">
        <v>1130</v>
      </c>
    </row>
    <row r="32" spans="1:5" ht="12.75">
      <c r="A32" s="36" t="s">
        <v>51</v>
      </c>
      <c r="E32" s="37" t="s">
        <v>63</v>
      </c>
    </row>
    <row r="33" spans="1:5" ht="12.75">
      <c r="A33" t="s">
        <v>53</v>
      </c>
      <c r="E33" s="35" t="s">
        <v>63</v>
      </c>
    </row>
    <row r="34" spans="1:16" ht="12.75">
      <c r="A34" s="25" t="s">
        <v>44</v>
      </c>
      <c r="B34" s="29" t="s">
        <v>34</v>
      </c>
      <c r="C34" s="29" t="s">
        <v>1131</v>
      </c>
      <c r="D34" s="25" t="s">
        <v>63</v>
      </c>
      <c r="E34" s="30" t="s">
        <v>1132</v>
      </c>
      <c r="F34" s="31" t="s">
        <v>95</v>
      </c>
      <c r="G34" s="32">
        <v>106</v>
      </c>
      <c r="H34" s="33">
        <v>0</v>
      </c>
      <c r="I34" s="33">
        <f>ROUND(ROUND(H34,2)*ROUND(G34,1),2)</f>
      </c>
      <c r="J34" s="31" t="s">
        <v>1007</v>
      </c>
      <c r="O34">
        <f>(I34*21)/100</f>
      </c>
      <c r="P34" t="s">
        <v>21</v>
      </c>
    </row>
    <row r="35" spans="1:5" ht="12.75">
      <c r="A35" s="34" t="s">
        <v>49</v>
      </c>
      <c r="E35" s="35" t="s">
        <v>1132</v>
      </c>
    </row>
    <row r="36" spans="1:5" ht="12.75">
      <c r="A36" s="36" t="s">
        <v>51</v>
      </c>
      <c r="E36" s="37" t="s">
        <v>63</v>
      </c>
    </row>
    <row r="37" spans="1:5" ht="12.75">
      <c r="A37" t="s">
        <v>53</v>
      </c>
      <c r="E37" s="35" t="s">
        <v>63</v>
      </c>
    </row>
    <row r="38" spans="1:16" ht="12.75">
      <c r="A38" s="25" t="s">
        <v>44</v>
      </c>
      <c r="B38" s="29" t="s">
        <v>77</v>
      </c>
      <c r="C38" s="29" t="s">
        <v>1133</v>
      </c>
      <c r="D38" s="25" t="s">
        <v>63</v>
      </c>
      <c r="E38" s="30" t="s">
        <v>1134</v>
      </c>
      <c r="F38" s="31" t="s">
        <v>95</v>
      </c>
      <c r="G38" s="32">
        <v>6</v>
      </c>
      <c r="H38" s="33">
        <v>0</v>
      </c>
      <c r="I38" s="33">
        <f>ROUND(ROUND(H38,2)*ROUND(G38,1),2)</f>
      </c>
      <c r="J38" s="31" t="s">
        <v>965</v>
      </c>
      <c r="O38">
        <f>(I38*21)/100</f>
      </c>
      <c r="P38" t="s">
        <v>21</v>
      </c>
    </row>
    <row r="39" spans="1:5" ht="12.75">
      <c r="A39" s="34" t="s">
        <v>49</v>
      </c>
      <c r="E39" s="35" t="s">
        <v>1134</v>
      </c>
    </row>
    <row r="40" spans="1:5" ht="12.75">
      <c r="A40" s="36" t="s">
        <v>51</v>
      </c>
      <c r="E40" s="37" t="s">
        <v>63</v>
      </c>
    </row>
    <row r="41" spans="1:5" ht="12.75">
      <c r="A41" t="s">
        <v>53</v>
      </c>
      <c r="E41" s="35" t="s">
        <v>63</v>
      </c>
    </row>
    <row r="42" spans="1:16" ht="12.75">
      <c r="A42" s="25" t="s">
        <v>44</v>
      </c>
      <c r="B42" s="29" t="s">
        <v>39</v>
      </c>
      <c r="C42" s="29" t="s">
        <v>1135</v>
      </c>
      <c r="D42" s="25" t="s">
        <v>63</v>
      </c>
      <c r="E42" s="30" t="s">
        <v>1136</v>
      </c>
      <c r="F42" s="31" t="s">
        <v>95</v>
      </c>
      <c r="G42" s="32">
        <v>4</v>
      </c>
      <c r="H42" s="33">
        <v>0</v>
      </c>
      <c r="I42" s="33">
        <f>ROUND(ROUND(H42,2)*ROUND(G42,1),2)</f>
      </c>
      <c r="J42" s="31" t="s">
        <v>965</v>
      </c>
      <c r="O42">
        <f>(I42*21)/100</f>
      </c>
      <c r="P42" t="s">
        <v>21</v>
      </c>
    </row>
    <row r="43" spans="1:5" ht="12.75">
      <c r="A43" s="34" t="s">
        <v>49</v>
      </c>
      <c r="E43" s="35" t="s">
        <v>1136</v>
      </c>
    </row>
    <row r="44" spans="1:5" ht="12.75">
      <c r="A44" s="36" t="s">
        <v>51</v>
      </c>
      <c r="E44" s="37" t="s">
        <v>63</v>
      </c>
    </row>
    <row r="45" spans="1:5" ht="12.75">
      <c r="A45" t="s">
        <v>53</v>
      </c>
      <c r="E45" s="35" t="s">
        <v>63</v>
      </c>
    </row>
    <row r="46" spans="1:16" ht="12.75">
      <c r="A46" s="25" t="s">
        <v>44</v>
      </c>
      <c r="B46" s="29" t="s">
        <v>39</v>
      </c>
      <c r="C46" s="29" t="s">
        <v>1137</v>
      </c>
      <c r="D46" s="25" t="s">
        <v>63</v>
      </c>
      <c r="E46" s="30" t="s">
        <v>1138</v>
      </c>
      <c r="F46" s="31" t="s">
        <v>95</v>
      </c>
      <c r="G46" s="32">
        <v>6</v>
      </c>
      <c r="H46" s="33">
        <v>0</v>
      </c>
      <c r="I46" s="33">
        <f>ROUND(ROUND(H46,2)*ROUND(G46,1),2)</f>
      </c>
      <c r="J46" s="31" t="s">
        <v>965</v>
      </c>
      <c r="O46">
        <f>(I46*21)/100</f>
      </c>
      <c r="P46" t="s">
        <v>21</v>
      </c>
    </row>
    <row r="47" spans="1:5" ht="12.75">
      <c r="A47" s="34" t="s">
        <v>49</v>
      </c>
      <c r="E47" s="35" t="s">
        <v>1138</v>
      </c>
    </row>
    <row r="48" spans="1:5" ht="12.75">
      <c r="A48" s="36" t="s">
        <v>51</v>
      </c>
      <c r="E48" s="37" t="s">
        <v>63</v>
      </c>
    </row>
    <row r="49" spans="1:5" ht="12.75">
      <c r="A49" t="s">
        <v>53</v>
      </c>
      <c r="E49" s="35" t="s">
        <v>63</v>
      </c>
    </row>
    <row r="50" spans="1:16" ht="12.75">
      <c r="A50" s="25" t="s">
        <v>44</v>
      </c>
      <c r="B50" s="29" t="s">
        <v>41</v>
      </c>
      <c r="C50" s="29" t="s">
        <v>1139</v>
      </c>
      <c r="D50" s="25" t="s">
        <v>63</v>
      </c>
      <c r="E50" s="30" t="s">
        <v>1140</v>
      </c>
      <c r="F50" s="31" t="s">
        <v>95</v>
      </c>
      <c r="G50" s="32">
        <v>6</v>
      </c>
      <c r="H50" s="33">
        <v>0</v>
      </c>
      <c r="I50" s="33">
        <f>ROUND(ROUND(H50,2)*ROUND(G50,1),2)</f>
      </c>
      <c r="J50" s="31" t="s">
        <v>965</v>
      </c>
      <c r="O50">
        <f>(I50*21)/100</f>
      </c>
      <c r="P50" t="s">
        <v>21</v>
      </c>
    </row>
    <row r="51" spans="1:5" ht="12.75">
      <c r="A51" s="34" t="s">
        <v>49</v>
      </c>
      <c r="E51" s="35" t="s">
        <v>1140</v>
      </c>
    </row>
    <row r="52" spans="1:5" ht="12.75">
      <c r="A52" s="36" t="s">
        <v>51</v>
      </c>
      <c r="E52" s="37" t="s">
        <v>63</v>
      </c>
    </row>
    <row r="53" spans="1:5" ht="12.75">
      <c r="A53" t="s">
        <v>53</v>
      </c>
      <c r="E53" s="35" t="s">
        <v>63</v>
      </c>
    </row>
    <row r="54" spans="1:16" ht="12.75">
      <c r="A54" s="25" t="s">
        <v>44</v>
      </c>
      <c r="B54" s="29" t="s">
        <v>106</v>
      </c>
      <c r="C54" s="29" t="s">
        <v>1141</v>
      </c>
      <c r="D54" s="25" t="s">
        <v>63</v>
      </c>
      <c r="E54" s="30" t="s">
        <v>1142</v>
      </c>
      <c r="F54" s="31" t="s">
        <v>95</v>
      </c>
      <c r="G54" s="32">
        <v>12</v>
      </c>
      <c r="H54" s="33">
        <v>0</v>
      </c>
      <c r="I54" s="33">
        <f>ROUND(ROUND(H54,2)*ROUND(G54,1),2)</f>
      </c>
      <c r="J54" s="31" t="s">
        <v>965</v>
      </c>
      <c r="O54">
        <f>(I54*21)/100</f>
      </c>
      <c r="P54" t="s">
        <v>21</v>
      </c>
    </row>
    <row r="55" spans="1:5" ht="12.75">
      <c r="A55" s="34" t="s">
        <v>49</v>
      </c>
      <c r="E55" s="35" t="s">
        <v>1142</v>
      </c>
    </row>
    <row r="56" spans="1:5" ht="12.75">
      <c r="A56" s="36" t="s">
        <v>51</v>
      </c>
      <c r="E56" s="37" t="s">
        <v>63</v>
      </c>
    </row>
    <row r="57" spans="1:5" ht="12.75">
      <c r="A57" t="s">
        <v>53</v>
      </c>
      <c r="E57" s="35" t="s">
        <v>63</v>
      </c>
    </row>
    <row r="58" spans="1:16" ht="12.75">
      <c r="A58" s="25" t="s">
        <v>44</v>
      </c>
      <c r="B58" s="29" t="s">
        <v>112</v>
      </c>
      <c r="C58" s="29" t="s">
        <v>1143</v>
      </c>
      <c r="D58" s="25" t="s">
        <v>63</v>
      </c>
      <c r="E58" s="30" t="s">
        <v>1144</v>
      </c>
      <c r="F58" s="31" t="s">
        <v>95</v>
      </c>
      <c r="G58" s="32">
        <v>1</v>
      </c>
      <c r="H58" s="33">
        <v>0</v>
      </c>
      <c r="I58" s="33">
        <f>ROUND(ROUND(H58,2)*ROUND(G58,1),2)</f>
      </c>
      <c r="J58" s="31" t="s">
        <v>1094</v>
      </c>
      <c r="O58">
        <f>(I58*21)/100</f>
      </c>
      <c r="P58" t="s">
        <v>21</v>
      </c>
    </row>
    <row r="59" spans="1:5" ht="12.75">
      <c r="A59" s="34" t="s">
        <v>49</v>
      </c>
      <c r="E59" s="35" t="s">
        <v>1144</v>
      </c>
    </row>
    <row r="60" spans="1:5" ht="12.75">
      <c r="A60" s="36" t="s">
        <v>51</v>
      </c>
      <c r="E60" s="37" t="s">
        <v>63</v>
      </c>
    </row>
    <row r="61" spans="1:5" ht="12.75">
      <c r="A61" t="s">
        <v>53</v>
      </c>
      <c r="E61" s="35" t="s">
        <v>63</v>
      </c>
    </row>
    <row r="62" spans="1:16" ht="12.75">
      <c r="A62" s="25" t="s">
        <v>44</v>
      </c>
      <c r="B62" s="29" t="s">
        <v>135</v>
      </c>
      <c r="C62" s="29" t="s">
        <v>1145</v>
      </c>
      <c r="D62" s="25" t="s">
        <v>63</v>
      </c>
      <c r="E62" s="30" t="s">
        <v>1146</v>
      </c>
      <c r="F62" s="31" t="s">
        <v>95</v>
      </c>
      <c r="G62" s="32">
        <v>10</v>
      </c>
      <c r="H62" s="33">
        <v>0</v>
      </c>
      <c r="I62" s="33">
        <f>ROUND(ROUND(H62,2)*ROUND(G62,1),2)</f>
      </c>
      <c r="J62" s="31" t="s">
        <v>1094</v>
      </c>
      <c r="O62">
        <f>(I62*21)/100</f>
      </c>
      <c r="P62" t="s">
        <v>21</v>
      </c>
    </row>
    <row r="63" spans="1:5" ht="12.75">
      <c r="A63" s="34" t="s">
        <v>49</v>
      </c>
      <c r="E63" s="35" t="s">
        <v>1146</v>
      </c>
    </row>
    <row r="64" spans="1:5" ht="12.75">
      <c r="A64" s="36" t="s">
        <v>51</v>
      </c>
      <c r="E64" s="37" t="s">
        <v>63</v>
      </c>
    </row>
    <row r="65" spans="1:5" ht="12.75">
      <c r="A65" t="s">
        <v>53</v>
      </c>
      <c r="E65" s="35" t="s">
        <v>63</v>
      </c>
    </row>
    <row r="66" spans="1:16" ht="12.75">
      <c r="A66" s="25" t="s">
        <v>44</v>
      </c>
      <c r="B66" s="29" t="s">
        <v>142</v>
      </c>
      <c r="C66" s="29" t="s">
        <v>1147</v>
      </c>
      <c r="D66" s="25" t="s">
        <v>63</v>
      </c>
      <c r="E66" s="30" t="s">
        <v>1148</v>
      </c>
      <c r="F66" s="31" t="s">
        <v>95</v>
      </c>
      <c r="G66" s="32">
        <v>12</v>
      </c>
      <c r="H66" s="33">
        <v>0</v>
      </c>
      <c r="I66" s="33">
        <f>ROUND(ROUND(H66,2)*ROUND(G66,1),2)</f>
      </c>
      <c r="J66" s="31" t="s">
        <v>1094</v>
      </c>
      <c r="O66">
        <f>(I66*21)/100</f>
      </c>
      <c r="P66" t="s">
        <v>21</v>
      </c>
    </row>
    <row r="67" spans="1:5" ht="12.75">
      <c r="A67" s="34" t="s">
        <v>49</v>
      </c>
      <c r="E67" s="35" t="s">
        <v>1148</v>
      </c>
    </row>
    <row r="68" spans="1:5" ht="12.75">
      <c r="A68" s="36" t="s">
        <v>51</v>
      </c>
      <c r="E68" s="37" t="s">
        <v>63</v>
      </c>
    </row>
    <row r="69" spans="1:5" ht="12.75">
      <c r="A69" t="s">
        <v>53</v>
      </c>
      <c r="E69" s="35" t="s">
        <v>63</v>
      </c>
    </row>
    <row r="70" spans="1:16" ht="12.75">
      <c r="A70" s="25" t="s">
        <v>44</v>
      </c>
      <c r="B70" s="29" t="s">
        <v>153</v>
      </c>
      <c r="C70" s="29" t="s">
        <v>1149</v>
      </c>
      <c r="D70" s="25" t="s">
        <v>63</v>
      </c>
      <c r="E70" s="30" t="s">
        <v>1150</v>
      </c>
      <c r="F70" s="31" t="s">
        <v>95</v>
      </c>
      <c r="G70" s="32">
        <v>1</v>
      </c>
      <c r="H70" s="33">
        <v>0</v>
      </c>
      <c r="I70" s="33">
        <f>ROUND(ROUND(H70,2)*ROUND(G70,1),2)</f>
      </c>
      <c r="J70" s="31" t="s">
        <v>1094</v>
      </c>
      <c r="O70">
        <f>(I70*21)/100</f>
      </c>
      <c r="P70" t="s">
        <v>21</v>
      </c>
    </row>
    <row r="71" spans="1:5" ht="12.75">
      <c r="A71" s="34" t="s">
        <v>49</v>
      </c>
      <c r="E71" s="35" t="s">
        <v>1150</v>
      </c>
    </row>
    <row r="72" spans="1:5" ht="12.75">
      <c r="A72" s="36" t="s">
        <v>51</v>
      </c>
      <c r="E72" s="37" t="s">
        <v>63</v>
      </c>
    </row>
    <row r="73" spans="1:5" ht="12.75">
      <c r="A73" t="s">
        <v>53</v>
      </c>
      <c r="E73" s="35" t="s">
        <v>63</v>
      </c>
    </row>
    <row r="74" spans="1:16" ht="12.75">
      <c r="A74" s="25" t="s">
        <v>44</v>
      </c>
      <c r="B74" s="29" t="s">
        <v>159</v>
      </c>
      <c r="C74" s="29" t="s">
        <v>1151</v>
      </c>
      <c r="D74" s="25" t="s">
        <v>63</v>
      </c>
      <c r="E74" s="30" t="s">
        <v>1152</v>
      </c>
      <c r="F74" s="31" t="s">
        <v>95</v>
      </c>
      <c r="G74" s="32">
        <v>1</v>
      </c>
      <c r="H74" s="33">
        <v>0</v>
      </c>
      <c r="I74" s="33">
        <f>ROUND(ROUND(H74,2)*ROUND(G74,1),2)</f>
      </c>
      <c r="J74" s="31" t="s">
        <v>1094</v>
      </c>
      <c r="O74">
        <f>(I74*21)/100</f>
      </c>
      <c r="P74" t="s">
        <v>21</v>
      </c>
    </row>
    <row r="75" spans="1:5" ht="12.75">
      <c r="A75" s="34" t="s">
        <v>49</v>
      </c>
      <c r="E75" s="35" t="s">
        <v>1152</v>
      </c>
    </row>
    <row r="76" spans="1:5" ht="12.75">
      <c r="A76" s="36" t="s">
        <v>51</v>
      </c>
      <c r="E76" s="37" t="s">
        <v>63</v>
      </c>
    </row>
    <row r="77" spans="1:5" ht="12.75">
      <c r="A77" t="s">
        <v>53</v>
      </c>
      <c r="E77" s="35" t="s">
        <v>63</v>
      </c>
    </row>
    <row r="78" spans="1:16" ht="12.75">
      <c r="A78" s="25" t="s">
        <v>44</v>
      </c>
      <c r="B78" s="29" t="s">
        <v>383</v>
      </c>
      <c r="C78" s="29" t="s">
        <v>1153</v>
      </c>
      <c r="D78" s="25" t="s">
        <v>63</v>
      </c>
      <c r="E78" s="30" t="s">
        <v>1154</v>
      </c>
      <c r="F78" s="31" t="s">
        <v>95</v>
      </c>
      <c r="G78" s="32">
        <v>6</v>
      </c>
      <c r="H78" s="33">
        <v>0</v>
      </c>
      <c r="I78" s="33">
        <f>ROUND(ROUND(H78,2)*ROUND(G78,1),2)</f>
      </c>
      <c r="J78" s="31" t="s">
        <v>1094</v>
      </c>
      <c r="O78">
        <f>(I78*21)/100</f>
      </c>
      <c r="P78" t="s">
        <v>21</v>
      </c>
    </row>
    <row r="79" spans="1:5" ht="12.75">
      <c r="A79" s="34" t="s">
        <v>49</v>
      </c>
      <c r="E79" s="35" t="s">
        <v>1154</v>
      </c>
    </row>
    <row r="80" spans="1:5" ht="12.75">
      <c r="A80" s="36" t="s">
        <v>51</v>
      </c>
      <c r="E80" s="37" t="s">
        <v>63</v>
      </c>
    </row>
    <row r="81" spans="1:5" ht="12.75">
      <c r="A81" t="s">
        <v>53</v>
      </c>
      <c r="E81" s="35" t="s">
        <v>63</v>
      </c>
    </row>
    <row r="82" spans="1:16" ht="12.75">
      <c r="A82" s="25" t="s">
        <v>44</v>
      </c>
      <c r="B82" s="29" t="s">
        <v>386</v>
      </c>
      <c r="C82" s="29" t="s">
        <v>1155</v>
      </c>
      <c r="D82" s="25" t="s">
        <v>63</v>
      </c>
      <c r="E82" s="30" t="s">
        <v>1156</v>
      </c>
      <c r="F82" s="31" t="s">
        <v>95</v>
      </c>
      <c r="G82" s="32">
        <v>5</v>
      </c>
      <c r="H82" s="33">
        <v>0</v>
      </c>
      <c r="I82" s="33">
        <f>ROUND(ROUND(H82,2)*ROUND(G82,1),2)</f>
      </c>
      <c r="J82" s="31" t="s">
        <v>965</v>
      </c>
      <c r="O82">
        <f>(I82*21)/100</f>
      </c>
      <c r="P82" t="s">
        <v>21</v>
      </c>
    </row>
    <row r="83" spans="1:5" ht="12.75">
      <c r="A83" s="34" t="s">
        <v>49</v>
      </c>
      <c r="E83" s="35" t="s">
        <v>1156</v>
      </c>
    </row>
    <row r="84" spans="1:5" ht="12.75">
      <c r="A84" s="36" t="s">
        <v>51</v>
      </c>
      <c r="E84" s="37" t="s">
        <v>63</v>
      </c>
    </row>
    <row r="85" spans="1:5" ht="12.75">
      <c r="A85" t="s">
        <v>53</v>
      </c>
      <c r="E85" s="35" t="s">
        <v>63</v>
      </c>
    </row>
    <row r="86" spans="1:16" ht="12.75">
      <c r="A86" s="25" t="s">
        <v>44</v>
      </c>
      <c r="B86" s="29" t="s">
        <v>392</v>
      </c>
      <c r="C86" s="29" t="s">
        <v>1157</v>
      </c>
      <c r="D86" s="25" t="s">
        <v>63</v>
      </c>
      <c r="E86" s="30" t="s">
        <v>1158</v>
      </c>
      <c r="F86" s="31" t="s">
        <v>95</v>
      </c>
      <c r="G86" s="32">
        <v>5</v>
      </c>
      <c r="H86" s="33">
        <v>0</v>
      </c>
      <c r="I86" s="33">
        <f>ROUND(ROUND(H86,2)*ROUND(G86,1),2)</f>
      </c>
      <c r="J86" s="31" t="s">
        <v>1094</v>
      </c>
      <c r="O86">
        <f>(I86*21)/100</f>
      </c>
      <c r="P86" t="s">
        <v>21</v>
      </c>
    </row>
    <row r="87" spans="1:5" ht="12.75">
      <c r="A87" s="34" t="s">
        <v>49</v>
      </c>
      <c r="E87" s="35" t="s">
        <v>1158</v>
      </c>
    </row>
    <row r="88" spans="1:5" ht="12.75">
      <c r="A88" s="36" t="s">
        <v>51</v>
      </c>
      <c r="E88" s="37" t="s">
        <v>63</v>
      </c>
    </row>
    <row r="89" spans="1:5" ht="12.75">
      <c r="A89" t="s">
        <v>53</v>
      </c>
      <c r="E89" s="35" t="s">
        <v>63</v>
      </c>
    </row>
    <row r="90" spans="1:16" ht="12.75">
      <c r="A90" s="25" t="s">
        <v>44</v>
      </c>
      <c r="B90" s="29" t="s">
        <v>397</v>
      </c>
      <c r="C90" s="29" t="s">
        <v>1159</v>
      </c>
      <c r="D90" s="25" t="s">
        <v>63</v>
      </c>
      <c r="E90" s="30" t="s">
        <v>1160</v>
      </c>
      <c r="F90" s="31" t="s">
        <v>95</v>
      </c>
      <c r="G90" s="32">
        <v>7</v>
      </c>
      <c r="H90" s="33">
        <v>0</v>
      </c>
      <c r="I90" s="33">
        <f>ROUND(ROUND(H90,2)*ROUND(G90,1),2)</f>
      </c>
      <c r="J90" s="31" t="s">
        <v>1094</v>
      </c>
      <c r="O90">
        <f>(I90*21)/100</f>
      </c>
      <c r="P90" t="s">
        <v>21</v>
      </c>
    </row>
    <row r="91" spans="1:5" ht="12.75">
      <c r="A91" s="34" t="s">
        <v>49</v>
      </c>
      <c r="E91" s="35" t="s">
        <v>1160</v>
      </c>
    </row>
    <row r="92" spans="1:5" ht="12.75">
      <c r="A92" s="36" t="s">
        <v>51</v>
      </c>
      <c r="E92" s="37" t="s">
        <v>63</v>
      </c>
    </row>
    <row r="93" spans="1:5" ht="12.75">
      <c r="A93" t="s">
        <v>53</v>
      </c>
      <c r="E93" s="35" t="s">
        <v>63</v>
      </c>
    </row>
    <row r="94" spans="1:16" ht="12.75">
      <c r="A94" s="25" t="s">
        <v>44</v>
      </c>
      <c r="B94" s="29" t="s">
        <v>402</v>
      </c>
      <c r="C94" s="29" t="s">
        <v>1161</v>
      </c>
      <c r="D94" s="25" t="s">
        <v>63</v>
      </c>
      <c r="E94" s="30" t="s">
        <v>1162</v>
      </c>
      <c r="F94" s="31" t="s">
        <v>95</v>
      </c>
      <c r="G94" s="32">
        <v>5</v>
      </c>
      <c r="H94" s="33">
        <v>0</v>
      </c>
      <c r="I94" s="33">
        <f>ROUND(ROUND(H94,2)*ROUND(G94,1),2)</f>
      </c>
      <c r="J94" s="31" t="s">
        <v>1094</v>
      </c>
      <c r="O94">
        <f>(I94*21)/100</f>
      </c>
      <c r="P94" t="s">
        <v>21</v>
      </c>
    </row>
    <row r="95" spans="1:5" ht="12.75">
      <c r="A95" s="34" t="s">
        <v>49</v>
      </c>
      <c r="E95" s="35" t="s">
        <v>1162</v>
      </c>
    </row>
    <row r="96" spans="1:5" ht="12.75">
      <c r="A96" s="36" t="s">
        <v>51</v>
      </c>
      <c r="E96" s="37" t="s">
        <v>63</v>
      </c>
    </row>
    <row r="97" spans="1:5" ht="12.75">
      <c r="A97" t="s">
        <v>53</v>
      </c>
      <c r="E97" s="35" t="s">
        <v>63</v>
      </c>
    </row>
    <row r="98" spans="1:16" ht="12.75">
      <c r="A98" s="25" t="s">
        <v>44</v>
      </c>
      <c r="B98" s="29" t="s">
        <v>407</v>
      </c>
      <c r="C98" s="29" t="s">
        <v>1163</v>
      </c>
      <c r="D98" s="25" t="s">
        <v>63</v>
      </c>
      <c r="E98" s="30" t="s">
        <v>1164</v>
      </c>
      <c r="F98" s="31" t="s">
        <v>95</v>
      </c>
      <c r="G98" s="32">
        <v>15</v>
      </c>
      <c r="H98" s="33">
        <v>0</v>
      </c>
      <c r="I98" s="33">
        <f>ROUND(ROUND(H98,2)*ROUND(G98,1),2)</f>
      </c>
      <c r="J98" s="31" t="s">
        <v>1094</v>
      </c>
      <c r="O98">
        <f>(I98*21)/100</f>
      </c>
      <c r="P98" t="s">
        <v>21</v>
      </c>
    </row>
    <row r="99" spans="1:5" ht="12.75">
      <c r="A99" s="34" t="s">
        <v>49</v>
      </c>
      <c r="E99" s="35" t="s">
        <v>1164</v>
      </c>
    </row>
    <row r="100" spans="1:5" ht="12.75">
      <c r="A100" s="36" t="s">
        <v>51</v>
      </c>
      <c r="E100" s="37" t="s">
        <v>63</v>
      </c>
    </row>
    <row r="101" spans="1:5" ht="12.75">
      <c r="A101" t="s">
        <v>53</v>
      </c>
      <c r="E101" s="35" t="s">
        <v>63</v>
      </c>
    </row>
    <row r="102" spans="1:16" ht="12.75">
      <c r="A102" s="25" t="s">
        <v>44</v>
      </c>
      <c r="B102" s="29" t="s">
        <v>412</v>
      </c>
      <c r="C102" s="29" t="s">
        <v>1165</v>
      </c>
      <c r="D102" s="25" t="s">
        <v>63</v>
      </c>
      <c r="E102" s="30" t="s">
        <v>1166</v>
      </c>
      <c r="F102" s="31" t="s">
        <v>95</v>
      </c>
      <c r="G102" s="32">
        <v>7</v>
      </c>
      <c r="H102" s="33">
        <v>0</v>
      </c>
      <c r="I102" s="33">
        <f>ROUND(ROUND(H102,2)*ROUND(G102,1),2)</f>
      </c>
      <c r="J102" s="31" t="s">
        <v>1094</v>
      </c>
      <c r="O102">
        <f>(I102*21)/100</f>
      </c>
      <c r="P102" t="s">
        <v>21</v>
      </c>
    </row>
    <row r="103" spans="1:5" ht="12.75">
      <c r="A103" s="34" t="s">
        <v>49</v>
      </c>
      <c r="E103" s="35" t="s">
        <v>1166</v>
      </c>
    </row>
    <row r="104" spans="1:5" ht="12.75">
      <c r="A104" s="36" t="s">
        <v>51</v>
      </c>
      <c r="E104" s="37" t="s">
        <v>63</v>
      </c>
    </row>
    <row r="105" spans="1:5" ht="12.75">
      <c r="A105" t="s">
        <v>53</v>
      </c>
      <c r="E105" s="35" t="s">
        <v>63</v>
      </c>
    </row>
    <row r="106" spans="1:16" ht="12.75">
      <c r="A106" s="25" t="s">
        <v>44</v>
      </c>
      <c r="B106" s="29" t="s">
        <v>415</v>
      </c>
      <c r="C106" s="29" t="s">
        <v>1167</v>
      </c>
      <c r="D106" s="25" t="s">
        <v>63</v>
      </c>
      <c r="E106" s="30" t="s">
        <v>1168</v>
      </c>
      <c r="F106" s="31" t="s">
        <v>95</v>
      </c>
      <c r="G106" s="32">
        <v>7</v>
      </c>
      <c r="H106" s="33">
        <v>0</v>
      </c>
      <c r="I106" s="33">
        <f>ROUND(ROUND(H106,2)*ROUND(G106,1),2)</f>
      </c>
      <c r="J106" s="31" t="s">
        <v>1094</v>
      </c>
      <c r="O106">
        <f>(I106*21)/100</f>
      </c>
      <c r="P106" t="s">
        <v>21</v>
      </c>
    </row>
    <row r="107" spans="1:5" ht="12.75">
      <c r="A107" s="34" t="s">
        <v>49</v>
      </c>
      <c r="E107" s="35" t="s">
        <v>1168</v>
      </c>
    </row>
    <row r="108" spans="1:5" ht="12.75">
      <c r="A108" s="36" t="s">
        <v>51</v>
      </c>
      <c r="E108" s="37" t="s">
        <v>63</v>
      </c>
    </row>
    <row r="109" spans="1:5" ht="12.75">
      <c r="A109" t="s">
        <v>53</v>
      </c>
      <c r="E109" s="35" t="s">
        <v>63</v>
      </c>
    </row>
    <row r="110" spans="1:16" ht="12.75">
      <c r="A110" s="25" t="s">
        <v>44</v>
      </c>
      <c r="B110" s="29" t="s">
        <v>421</v>
      </c>
      <c r="C110" s="29" t="s">
        <v>1169</v>
      </c>
      <c r="D110" s="25" t="s">
        <v>63</v>
      </c>
      <c r="E110" s="30" t="s">
        <v>1170</v>
      </c>
      <c r="F110" s="31" t="s">
        <v>95</v>
      </c>
      <c r="G110" s="32">
        <v>7</v>
      </c>
      <c r="H110" s="33">
        <v>0</v>
      </c>
      <c r="I110" s="33">
        <f>ROUND(ROUND(H110,2)*ROUND(G110,1),2)</f>
      </c>
      <c r="J110" s="31" t="s">
        <v>965</v>
      </c>
      <c r="O110">
        <f>(I110*21)/100</f>
      </c>
      <c r="P110" t="s">
        <v>21</v>
      </c>
    </row>
    <row r="111" spans="1:5" ht="12.75">
      <c r="A111" s="34" t="s">
        <v>49</v>
      </c>
      <c r="E111" s="35" t="s">
        <v>1170</v>
      </c>
    </row>
    <row r="112" spans="1:5" ht="12.75">
      <c r="A112" s="36" t="s">
        <v>51</v>
      </c>
      <c r="E112" s="37" t="s">
        <v>63</v>
      </c>
    </row>
    <row r="113" spans="1:5" ht="12.75">
      <c r="A113" t="s">
        <v>53</v>
      </c>
      <c r="E113" s="35" t="s">
        <v>63</v>
      </c>
    </row>
    <row r="114" spans="1:16" ht="12.75">
      <c r="A114" s="25" t="s">
        <v>44</v>
      </c>
      <c r="B114" s="29" t="s">
        <v>423</v>
      </c>
      <c r="C114" s="29" t="s">
        <v>1171</v>
      </c>
      <c r="D114" s="25" t="s">
        <v>63</v>
      </c>
      <c r="E114" s="30" t="s">
        <v>1172</v>
      </c>
      <c r="F114" s="31" t="s">
        <v>95</v>
      </c>
      <c r="G114" s="32">
        <v>11</v>
      </c>
      <c r="H114" s="33">
        <v>0</v>
      </c>
      <c r="I114" s="33">
        <f>ROUND(ROUND(H114,2)*ROUND(G114,1),2)</f>
      </c>
      <c r="J114" s="31" t="s">
        <v>1094</v>
      </c>
      <c r="O114">
        <f>(I114*21)/100</f>
      </c>
      <c r="P114" t="s">
        <v>21</v>
      </c>
    </row>
    <row r="115" spans="1:5" ht="12.75">
      <c r="A115" s="34" t="s">
        <v>49</v>
      </c>
      <c r="E115" s="35" t="s">
        <v>1172</v>
      </c>
    </row>
    <row r="116" spans="1:5" ht="12.75">
      <c r="A116" s="36" t="s">
        <v>51</v>
      </c>
      <c r="E116" s="37" t="s">
        <v>63</v>
      </c>
    </row>
    <row r="117" spans="1:5" ht="12.75">
      <c r="A117" t="s">
        <v>53</v>
      </c>
      <c r="E117" s="35" t="s">
        <v>63</v>
      </c>
    </row>
    <row r="118" spans="1:16" ht="12.75">
      <c r="A118" s="25" t="s">
        <v>44</v>
      </c>
      <c r="B118" s="29" t="s">
        <v>429</v>
      </c>
      <c r="C118" s="29" t="s">
        <v>1173</v>
      </c>
      <c r="D118" s="25" t="s">
        <v>63</v>
      </c>
      <c r="E118" s="30" t="s">
        <v>1174</v>
      </c>
      <c r="F118" s="31" t="s">
        <v>95</v>
      </c>
      <c r="G118" s="32">
        <v>1</v>
      </c>
      <c r="H118" s="33">
        <v>0</v>
      </c>
      <c r="I118" s="33">
        <f>ROUND(ROUND(H118,2)*ROUND(G118,1),2)</f>
      </c>
      <c r="J118" s="31" t="s">
        <v>1094</v>
      </c>
      <c r="O118">
        <f>(I118*21)/100</f>
      </c>
      <c r="P118" t="s">
        <v>21</v>
      </c>
    </row>
    <row r="119" spans="1:5" ht="12.75">
      <c r="A119" s="34" t="s">
        <v>49</v>
      </c>
      <c r="E119" s="35" t="s">
        <v>1174</v>
      </c>
    </row>
    <row r="120" spans="1:5" ht="12.75">
      <c r="A120" s="36" t="s">
        <v>51</v>
      </c>
      <c r="E120" s="37" t="s">
        <v>63</v>
      </c>
    </row>
    <row r="121" spans="1:5" ht="12.75">
      <c r="A121" t="s">
        <v>53</v>
      </c>
      <c r="E121" s="35" t="s">
        <v>63</v>
      </c>
    </row>
    <row r="122" spans="1:16" ht="12.75">
      <c r="A122" s="25" t="s">
        <v>44</v>
      </c>
      <c r="B122" s="29" t="s">
        <v>435</v>
      </c>
      <c r="C122" s="29" t="s">
        <v>1175</v>
      </c>
      <c r="D122" s="25" t="s">
        <v>63</v>
      </c>
      <c r="E122" s="30" t="s">
        <v>1176</v>
      </c>
      <c r="F122" s="31" t="s">
        <v>95</v>
      </c>
      <c r="G122" s="32">
        <v>11</v>
      </c>
      <c r="H122" s="33">
        <v>0</v>
      </c>
      <c r="I122" s="33">
        <f>ROUND(ROUND(H122,2)*ROUND(G122,1),2)</f>
      </c>
      <c r="J122" s="31" t="s">
        <v>1094</v>
      </c>
      <c r="O122">
        <f>(I122*21)/100</f>
      </c>
      <c r="P122" t="s">
        <v>21</v>
      </c>
    </row>
    <row r="123" spans="1:5" ht="12.75">
      <c r="A123" s="34" t="s">
        <v>49</v>
      </c>
      <c r="E123" s="35" t="s">
        <v>1176</v>
      </c>
    </row>
    <row r="124" spans="1:5" ht="12.75">
      <c r="A124" s="36" t="s">
        <v>51</v>
      </c>
      <c r="E124" s="37" t="s">
        <v>63</v>
      </c>
    </row>
    <row r="125" spans="1:5" ht="12.75">
      <c r="A125" t="s">
        <v>53</v>
      </c>
      <c r="E125" s="35" t="s">
        <v>63</v>
      </c>
    </row>
    <row r="126" spans="1:16" ht="12.75">
      <c r="A126" s="25" t="s">
        <v>44</v>
      </c>
      <c r="B126" s="29" t="s">
        <v>442</v>
      </c>
      <c r="C126" s="29" t="s">
        <v>1177</v>
      </c>
      <c r="D126" s="25" t="s">
        <v>63</v>
      </c>
      <c r="E126" s="30" t="s">
        <v>1178</v>
      </c>
      <c r="F126" s="31" t="s">
        <v>95</v>
      </c>
      <c r="G126" s="32">
        <v>1</v>
      </c>
      <c r="H126" s="33">
        <v>0</v>
      </c>
      <c r="I126" s="33">
        <f>ROUND(ROUND(H126,2)*ROUND(G126,1),2)</f>
      </c>
      <c r="J126" s="31" t="s">
        <v>1094</v>
      </c>
      <c r="O126">
        <f>(I126*21)/100</f>
      </c>
      <c r="P126" t="s">
        <v>21</v>
      </c>
    </row>
    <row r="127" spans="1:5" ht="12.75">
      <c r="A127" s="34" t="s">
        <v>49</v>
      </c>
      <c r="E127" s="35" t="s">
        <v>1178</v>
      </c>
    </row>
    <row r="128" spans="1:5" ht="12.75">
      <c r="A128" s="36" t="s">
        <v>51</v>
      </c>
      <c r="E128" s="37" t="s">
        <v>63</v>
      </c>
    </row>
    <row r="129" spans="1:5" ht="12.75">
      <c r="A129" t="s">
        <v>53</v>
      </c>
      <c r="E129" s="35" t="s">
        <v>63</v>
      </c>
    </row>
    <row r="130" spans="1:16" ht="12.75">
      <c r="A130" s="25" t="s">
        <v>44</v>
      </c>
      <c r="B130" s="29" t="s">
        <v>447</v>
      </c>
      <c r="C130" s="29" t="s">
        <v>1179</v>
      </c>
      <c r="D130" s="25" t="s">
        <v>63</v>
      </c>
      <c r="E130" s="30" t="s">
        <v>1180</v>
      </c>
      <c r="F130" s="31" t="s">
        <v>95</v>
      </c>
      <c r="G130" s="32">
        <v>1</v>
      </c>
      <c r="H130" s="33">
        <v>0</v>
      </c>
      <c r="I130" s="33">
        <f>ROUND(ROUND(H130,2)*ROUND(G130,1),2)</f>
      </c>
      <c r="J130" s="31" t="s">
        <v>1094</v>
      </c>
      <c r="O130">
        <f>(I130*21)/100</f>
      </c>
      <c r="P130" t="s">
        <v>21</v>
      </c>
    </row>
    <row r="131" spans="1:5" ht="12.75">
      <c r="A131" s="34" t="s">
        <v>49</v>
      </c>
      <c r="E131" s="35" t="s">
        <v>1180</v>
      </c>
    </row>
    <row r="132" spans="1:5" ht="12.75">
      <c r="A132" s="36" t="s">
        <v>51</v>
      </c>
      <c r="E132" s="37" t="s">
        <v>63</v>
      </c>
    </row>
    <row r="133" spans="1:5" ht="12.75">
      <c r="A133" t="s">
        <v>53</v>
      </c>
      <c r="E133" s="35" t="s">
        <v>63</v>
      </c>
    </row>
    <row r="134" spans="1:16" ht="12.75">
      <c r="A134" s="25" t="s">
        <v>44</v>
      </c>
      <c r="B134" s="29" t="s">
        <v>627</v>
      </c>
      <c r="C134" s="29" t="s">
        <v>1181</v>
      </c>
      <c r="D134" s="25" t="s">
        <v>63</v>
      </c>
      <c r="E134" s="30" t="s">
        <v>1182</v>
      </c>
      <c r="F134" s="31" t="s">
        <v>95</v>
      </c>
      <c r="G134" s="32">
        <v>17</v>
      </c>
      <c r="H134" s="33">
        <v>0</v>
      </c>
      <c r="I134" s="33">
        <f>ROUND(ROUND(H134,2)*ROUND(G134,1),2)</f>
      </c>
      <c r="J134" s="31" t="s">
        <v>1094</v>
      </c>
      <c r="O134">
        <f>(I134*21)/100</f>
      </c>
      <c r="P134" t="s">
        <v>21</v>
      </c>
    </row>
    <row r="135" spans="1:5" ht="12.75">
      <c r="A135" s="34" t="s">
        <v>49</v>
      </c>
      <c r="E135" s="35" t="s">
        <v>1182</v>
      </c>
    </row>
    <row r="136" spans="1:5" ht="12.75">
      <c r="A136" s="36" t="s">
        <v>51</v>
      </c>
      <c r="E136" s="37" t="s">
        <v>63</v>
      </c>
    </row>
    <row r="137" spans="1:5" ht="12.75">
      <c r="A137" t="s">
        <v>53</v>
      </c>
      <c r="E137" s="35" t="s">
        <v>63</v>
      </c>
    </row>
    <row r="138" spans="1:16" ht="12.75">
      <c r="A138" s="25" t="s">
        <v>44</v>
      </c>
      <c r="B138" s="29" t="s">
        <v>633</v>
      </c>
      <c r="C138" s="29" t="s">
        <v>1183</v>
      </c>
      <c r="D138" s="25" t="s">
        <v>63</v>
      </c>
      <c r="E138" s="30" t="s">
        <v>1184</v>
      </c>
      <c r="F138" s="31" t="s">
        <v>95</v>
      </c>
      <c r="G138" s="32">
        <v>17</v>
      </c>
      <c r="H138" s="33">
        <v>0</v>
      </c>
      <c r="I138" s="33">
        <f>ROUND(ROUND(H138,2)*ROUND(G138,1),2)</f>
      </c>
      <c r="J138" s="31" t="s">
        <v>1094</v>
      </c>
      <c r="O138">
        <f>(I138*21)/100</f>
      </c>
      <c r="P138" t="s">
        <v>21</v>
      </c>
    </row>
    <row r="139" spans="1:5" ht="12.75">
      <c r="A139" s="34" t="s">
        <v>49</v>
      </c>
      <c r="E139" s="35" t="s">
        <v>1184</v>
      </c>
    </row>
    <row r="140" spans="1:5" ht="12.75">
      <c r="A140" s="36" t="s">
        <v>51</v>
      </c>
      <c r="E140" s="37" t="s">
        <v>63</v>
      </c>
    </row>
    <row r="141" spans="1:5" ht="12.75">
      <c r="A141" t="s">
        <v>53</v>
      </c>
      <c r="E141" s="35" t="s">
        <v>63</v>
      </c>
    </row>
    <row r="142" spans="1:16" ht="12.75">
      <c r="A142" s="25" t="s">
        <v>44</v>
      </c>
      <c r="B142" s="29" t="s">
        <v>638</v>
      </c>
      <c r="C142" s="29" t="s">
        <v>1185</v>
      </c>
      <c r="D142" s="25" t="s">
        <v>63</v>
      </c>
      <c r="E142" s="30" t="s">
        <v>1186</v>
      </c>
      <c r="F142" s="31" t="s">
        <v>95</v>
      </c>
      <c r="G142" s="32">
        <v>5</v>
      </c>
      <c r="H142" s="33">
        <v>0</v>
      </c>
      <c r="I142" s="33">
        <f>ROUND(ROUND(H142,2)*ROUND(G142,1),2)</f>
      </c>
      <c r="J142" s="31" t="s">
        <v>965</v>
      </c>
      <c r="O142">
        <f>(I142*21)/100</f>
      </c>
      <c r="P142" t="s">
        <v>21</v>
      </c>
    </row>
    <row r="143" spans="1:5" ht="12.75">
      <c r="A143" s="34" t="s">
        <v>49</v>
      </c>
      <c r="E143" s="35" t="s">
        <v>1186</v>
      </c>
    </row>
    <row r="144" spans="1:5" ht="12.75">
      <c r="A144" s="36" t="s">
        <v>51</v>
      </c>
      <c r="E144" s="37" t="s">
        <v>63</v>
      </c>
    </row>
    <row r="145" spans="1:5" ht="12.75">
      <c r="A145" t="s">
        <v>53</v>
      </c>
      <c r="E145" s="35" t="s">
        <v>63</v>
      </c>
    </row>
    <row r="146" spans="1:16" ht="12.75">
      <c r="A146" s="25" t="s">
        <v>44</v>
      </c>
      <c r="B146" s="29" t="s">
        <v>641</v>
      </c>
      <c r="C146" s="29" t="s">
        <v>1187</v>
      </c>
      <c r="D146" s="25" t="s">
        <v>63</v>
      </c>
      <c r="E146" s="30" t="s">
        <v>1188</v>
      </c>
      <c r="F146" s="31" t="s">
        <v>95</v>
      </c>
      <c r="G146" s="32">
        <v>5</v>
      </c>
      <c r="H146" s="33">
        <v>0</v>
      </c>
      <c r="I146" s="33">
        <f>ROUND(ROUND(H146,2)*ROUND(G146,1),2)</f>
      </c>
      <c r="J146" s="31" t="s">
        <v>965</v>
      </c>
      <c r="O146">
        <f>(I146*21)/100</f>
      </c>
      <c r="P146" t="s">
        <v>21</v>
      </c>
    </row>
    <row r="147" spans="1:5" ht="12.75">
      <c r="A147" s="34" t="s">
        <v>49</v>
      </c>
      <c r="E147" s="35" t="s">
        <v>1188</v>
      </c>
    </row>
    <row r="148" spans="1:5" ht="12.75">
      <c r="A148" s="36" t="s">
        <v>51</v>
      </c>
      <c r="E148" s="37" t="s">
        <v>63</v>
      </c>
    </row>
    <row r="149" spans="1:5" ht="12.75">
      <c r="A149" t="s">
        <v>53</v>
      </c>
      <c r="E149" s="35" t="s">
        <v>63</v>
      </c>
    </row>
    <row r="150" spans="1:16" ht="12.75">
      <c r="A150" s="25" t="s">
        <v>44</v>
      </c>
      <c r="B150" s="29" t="s">
        <v>644</v>
      </c>
      <c r="C150" s="29" t="s">
        <v>1189</v>
      </c>
      <c r="D150" s="25" t="s">
        <v>63</v>
      </c>
      <c r="E150" s="30" t="s">
        <v>1190</v>
      </c>
      <c r="F150" s="31" t="s">
        <v>939</v>
      </c>
      <c r="G150" s="32">
        <v>5</v>
      </c>
      <c r="H150" s="33">
        <v>0</v>
      </c>
      <c r="I150" s="33">
        <f>ROUND(ROUND(H150,2)*ROUND(G150,1),2)</f>
      </c>
      <c r="J150" s="31" t="s">
        <v>1094</v>
      </c>
      <c r="O150">
        <f>(I150*21)/100</f>
      </c>
      <c r="P150" t="s">
        <v>21</v>
      </c>
    </row>
    <row r="151" spans="1:5" ht="12.75">
      <c r="A151" s="34" t="s">
        <v>49</v>
      </c>
      <c r="E151" s="35" t="s">
        <v>1190</v>
      </c>
    </row>
    <row r="152" spans="1:5" ht="12.75">
      <c r="A152" s="36" t="s">
        <v>51</v>
      </c>
      <c r="E152" s="37" t="s">
        <v>63</v>
      </c>
    </row>
    <row r="153" spans="1:5" ht="12.75">
      <c r="A153" t="s">
        <v>53</v>
      </c>
      <c r="E153" s="35" t="s">
        <v>63</v>
      </c>
    </row>
    <row r="154" spans="1:16" ht="12.75">
      <c r="A154" s="25" t="s">
        <v>44</v>
      </c>
      <c r="B154" s="29" t="s">
        <v>647</v>
      </c>
      <c r="C154" s="29" t="s">
        <v>1191</v>
      </c>
      <c r="D154" s="25" t="s">
        <v>63</v>
      </c>
      <c r="E154" s="30" t="s">
        <v>1192</v>
      </c>
      <c r="F154" s="31" t="s">
        <v>95</v>
      </c>
      <c r="G154" s="32">
        <v>1</v>
      </c>
      <c r="H154" s="33">
        <v>0</v>
      </c>
      <c r="I154" s="33">
        <f>ROUND(ROUND(H154,2)*ROUND(G154,1),2)</f>
      </c>
      <c r="J154" s="31" t="s">
        <v>1094</v>
      </c>
      <c r="O154">
        <f>(I154*21)/100</f>
      </c>
      <c r="P154" t="s">
        <v>21</v>
      </c>
    </row>
    <row r="155" spans="1:5" ht="12.75">
      <c r="A155" s="34" t="s">
        <v>49</v>
      </c>
      <c r="E155" s="35" t="s">
        <v>1192</v>
      </c>
    </row>
    <row r="156" spans="1:5" ht="12.75">
      <c r="A156" s="36" t="s">
        <v>51</v>
      </c>
      <c r="E156" s="37" t="s">
        <v>63</v>
      </c>
    </row>
    <row r="157" spans="1:5" ht="12.75">
      <c r="A157" t="s">
        <v>53</v>
      </c>
      <c r="E157" s="35" t="s">
        <v>63</v>
      </c>
    </row>
    <row r="158" spans="1:16" ht="12.75">
      <c r="A158" s="25" t="s">
        <v>44</v>
      </c>
      <c r="B158" s="29" t="s">
        <v>654</v>
      </c>
      <c r="C158" s="29" t="s">
        <v>1193</v>
      </c>
      <c r="D158" s="25" t="s">
        <v>63</v>
      </c>
      <c r="E158" s="30" t="s">
        <v>1194</v>
      </c>
      <c r="F158" s="31" t="s">
        <v>95</v>
      </c>
      <c r="G158" s="32">
        <v>5</v>
      </c>
      <c r="H158" s="33">
        <v>0</v>
      </c>
      <c r="I158" s="33">
        <f>ROUND(ROUND(H158,2)*ROUND(G158,1),2)</f>
      </c>
      <c r="J158" s="31" t="s">
        <v>965</v>
      </c>
      <c r="O158">
        <f>(I158*21)/100</f>
      </c>
      <c r="P158" t="s">
        <v>21</v>
      </c>
    </row>
    <row r="159" spans="1:5" ht="12.75">
      <c r="A159" s="34" t="s">
        <v>49</v>
      </c>
      <c r="E159" s="35" t="s">
        <v>1194</v>
      </c>
    </row>
    <row r="160" spans="1:5" ht="12.75">
      <c r="A160" s="36" t="s">
        <v>51</v>
      </c>
      <c r="E160" s="37" t="s">
        <v>63</v>
      </c>
    </row>
    <row r="161" spans="1:5" ht="12.75">
      <c r="A161" t="s">
        <v>53</v>
      </c>
      <c r="E161" s="35" t="s">
        <v>63</v>
      </c>
    </row>
    <row r="162" spans="1:16" ht="12.75">
      <c r="A162" s="25" t="s">
        <v>44</v>
      </c>
      <c r="B162" s="29" t="s">
        <v>660</v>
      </c>
      <c r="C162" s="29" t="s">
        <v>1195</v>
      </c>
      <c r="D162" s="25" t="s">
        <v>63</v>
      </c>
      <c r="E162" s="30" t="s">
        <v>1196</v>
      </c>
      <c r="F162" s="31" t="s">
        <v>95</v>
      </c>
      <c r="G162" s="32">
        <v>6</v>
      </c>
      <c r="H162" s="33">
        <v>0</v>
      </c>
      <c r="I162" s="33">
        <f>ROUND(ROUND(H162,2)*ROUND(G162,1),2)</f>
      </c>
      <c r="J162" s="31" t="s">
        <v>965</v>
      </c>
      <c r="O162">
        <f>(I162*21)/100</f>
      </c>
      <c r="P162" t="s">
        <v>21</v>
      </c>
    </row>
    <row r="163" spans="1:5" ht="12.75">
      <c r="A163" s="34" t="s">
        <v>49</v>
      </c>
      <c r="E163" s="35" t="s">
        <v>1196</v>
      </c>
    </row>
    <row r="164" spans="1:5" ht="12.75">
      <c r="A164" s="36" t="s">
        <v>51</v>
      </c>
      <c r="E164" s="37" t="s">
        <v>63</v>
      </c>
    </row>
    <row r="165" spans="1:5" ht="12.75">
      <c r="A165" t="s">
        <v>53</v>
      </c>
      <c r="E165" s="35" t="s">
        <v>63</v>
      </c>
    </row>
    <row r="166" spans="1:16" ht="12.75">
      <c r="A166" s="25" t="s">
        <v>44</v>
      </c>
      <c r="B166" s="29" t="s">
        <v>666</v>
      </c>
      <c r="C166" s="29" t="s">
        <v>1197</v>
      </c>
      <c r="D166" s="25" t="s">
        <v>63</v>
      </c>
      <c r="E166" s="30" t="s">
        <v>1198</v>
      </c>
      <c r="F166" s="31" t="s">
        <v>95</v>
      </c>
      <c r="G166" s="32">
        <v>6</v>
      </c>
      <c r="H166" s="33">
        <v>0</v>
      </c>
      <c r="I166" s="33">
        <f>ROUND(ROUND(H166,2)*ROUND(G166,1),2)</f>
      </c>
      <c r="J166" s="31" t="s">
        <v>1094</v>
      </c>
      <c r="O166">
        <f>(I166*21)/100</f>
      </c>
      <c r="P166" t="s">
        <v>21</v>
      </c>
    </row>
    <row r="167" spans="1:5" ht="12.75">
      <c r="A167" s="34" t="s">
        <v>49</v>
      </c>
      <c r="E167" s="35" t="s">
        <v>1198</v>
      </c>
    </row>
    <row r="168" spans="1:5" ht="12.75">
      <c r="A168" s="36" t="s">
        <v>51</v>
      </c>
      <c r="E168" s="37" t="s">
        <v>63</v>
      </c>
    </row>
    <row r="169" spans="1:5" ht="12.75">
      <c r="A169" t="s">
        <v>53</v>
      </c>
      <c r="E169" s="35" t="s">
        <v>63</v>
      </c>
    </row>
    <row r="170" spans="1:16" ht="12.75">
      <c r="A170" s="25" t="s">
        <v>44</v>
      </c>
      <c r="B170" s="29" t="s">
        <v>669</v>
      </c>
      <c r="C170" s="29" t="s">
        <v>1199</v>
      </c>
      <c r="D170" s="25" t="s">
        <v>63</v>
      </c>
      <c r="E170" s="30" t="s">
        <v>1200</v>
      </c>
      <c r="F170" s="31" t="s">
        <v>95</v>
      </c>
      <c r="G170" s="32">
        <v>1</v>
      </c>
      <c r="H170" s="33">
        <v>0</v>
      </c>
      <c r="I170" s="33">
        <f>ROUND(ROUND(H170,2)*ROUND(G170,1),2)</f>
      </c>
      <c r="J170" s="31" t="s">
        <v>1094</v>
      </c>
      <c r="O170">
        <f>(I170*21)/100</f>
      </c>
      <c r="P170" t="s">
        <v>21</v>
      </c>
    </row>
    <row r="171" spans="1:5" ht="12.75">
      <c r="A171" s="34" t="s">
        <v>49</v>
      </c>
      <c r="E171" s="35" t="s">
        <v>1200</v>
      </c>
    </row>
    <row r="172" spans="1:5" ht="12.75">
      <c r="A172" s="36" t="s">
        <v>51</v>
      </c>
      <c r="E172" s="37" t="s">
        <v>63</v>
      </c>
    </row>
    <row r="173" spans="1:5" ht="12.75">
      <c r="A173" t="s">
        <v>53</v>
      </c>
      <c r="E173" s="35" t="s">
        <v>63</v>
      </c>
    </row>
    <row r="174" spans="1:16" ht="12.75">
      <c r="A174" s="25" t="s">
        <v>44</v>
      </c>
      <c r="B174" s="29" t="s">
        <v>672</v>
      </c>
      <c r="C174" s="29" t="s">
        <v>1201</v>
      </c>
      <c r="D174" s="25" t="s">
        <v>63</v>
      </c>
      <c r="E174" s="30" t="s">
        <v>1202</v>
      </c>
      <c r="F174" s="31" t="s">
        <v>95</v>
      </c>
      <c r="G174" s="32">
        <v>1</v>
      </c>
      <c r="H174" s="33">
        <v>0</v>
      </c>
      <c r="I174" s="33">
        <f>ROUND(ROUND(H174,2)*ROUND(G174,1),2)</f>
      </c>
      <c r="J174" s="31" t="s">
        <v>1094</v>
      </c>
      <c r="O174">
        <f>(I174*21)/100</f>
      </c>
      <c r="P174" t="s">
        <v>21</v>
      </c>
    </row>
    <row r="175" spans="1:5" ht="12.75">
      <c r="A175" s="34" t="s">
        <v>49</v>
      </c>
      <c r="E175" s="35" t="s">
        <v>1202</v>
      </c>
    </row>
    <row r="176" spans="1:5" ht="12.75">
      <c r="A176" s="36" t="s">
        <v>51</v>
      </c>
      <c r="E176" s="37" t="s">
        <v>63</v>
      </c>
    </row>
    <row r="177" spans="1:5" ht="12.75">
      <c r="A177" t="s">
        <v>53</v>
      </c>
      <c r="E177" s="35" t="s">
        <v>63</v>
      </c>
    </row>
    <row r="178" spans="1:18" ht="12.75" customHeight="1">
      <c r="A178" s="6" t="s">
        <v>42</v>
      </c>
      <c r="B178" s="6"/>
      <c r="C178" s="39" t="s">
        <v>1203</v>
      </c>
      <c r="D178" s="6"/>
      <c r="E178" s="27" t="s">
        <v>1204</v>
      </c>
      <c r="F178" s="6"/>
      <c r="G178" s="6"/>
      <c r="H178" s="6"/>
      <c r="I178" s="40">
        <f>0+Q178</f>
      </c>
      <c r="J178" s="6"/>
      <c r="O178">
        <f>0+R178</f>
      </c>
      <c r="Q178">
        <f>0+I179</f>
      </c>
      <c r="R178">
        <f>0+O179</f>
      </c>
    </row>
    <row r="179" spans="1:16" ht="12.75">
      <c r="A179" s="25" t="s">
        <v>44</v>
      </c>
      <c r="B179" s="29" t="s">
        <v>675</v>
      </c>
      <c r="C179" s="29" t="s">
        <v>1205</v>
      </c>
      <c r="D179" s="25" t="s">
        <v>63</v>
      </c>
      <c r="E179" s="30" t="s">
        <v>1206</v>
      </c>
      <c r="F179" s="31" t="s">
        <v>939</v>
      </c>
      <c r="G179" s="32">
        <v>8</v>
      </c>
      <c r="H179" s="33">
        <v>0</v>
      </c>
      <c r="I179" s="33">
        <f>ROUND(ROUND(H179,2)*ROUND(G179,1),2)</f>
      </c>
      <c r="J179" s="31" t="s">
        <v>1094</v>
      </c>
      <c r="O179">
        <f>(I179*21)/100</f>
      </c>
      <c r="P179" t="s">
        <v>21</v>
      </c>
    </row>
    <row r="180" spans="1:5" ht="12.75">
      <c r="A180" s="34" t="s">
        <v>49</v>
      </c>
      <c r="E180" s="35" t="s">
        <v>1206</v>
      </c>
    </row>
    <row r="181" spans="1:5" ht="12.75">
      <c r="A181" s="36" t="s">
        <v>51</v>
      </c>
      <c r="E181" s="37" t="s">
        <v>63</v>
      </c>
    </row>
    <row r="182" spans="1:5" ht="12.75">
      <c r="A182" t="s">
        <v>53</v>
      </c>
      <c r="E182"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13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0+O8+O13+O30+O55+O116+O121+O126</f>
      </c>
      <c r="P2" t="s">
        <v>20</v>
      </c>
    </row>
    <row r="3" spans="1:16" ht="15" customHeight="1">
      <c r="A3" t="s">
        <v>11</v>
      </c>
      <c r="B3" s="12" t="s">
        <v>13</v>
      </c>
      <c r="C3" s="13" t="s">
        <v>14</v>
      </c>
      <c r="D3" s="1"/>
      <c r="E3" s="14" t="s">
        <v>15</v>
      </c>
      <c r="F3" s="1"/>
      <c r="G3" s="9"/>
      <c r="H3" s="8" t="s">
        <v>1207</v>
      </c>
      <c r="I3" s="41">
        <f>0+I8+I13+I30+I55+I116+I121+I126</f>
      </c>
      <c r="J3" s="10"/>
      <c r="O3" t="s">
        <v>18</v>
      </c>
      <c r="P3" t="s">
        <v>21</v>
      </c>
    </row>
    <row r="4" spans="1:16" ht="15" customHeight="1">
      <c r="A4" t="s">
        <v>16</v>
      </c>
      <c r="B4" s="16" t="s">
        <v>17</v>
      </c>
      <c r="C4" s="17" t="s">
        <v>1207</v>
      </c>
      <c r="D4" s="6"/>
      <c r="E4" s="18" t="s">
        <v>1208</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19</v>
      </c>
      <c r="D8" s="19"/>
      <c r="E8" s="27" t="s">
        <v>61</v>
      </c>
      <c r="F8" s="19"/>
      <c r="G8" s="19"/>
      <c r="H8" s="19"/>
      <c r="I8" s="28">
        <f>0+Q8</f>
      </c>
      <c r="J8" s="19"/>
      <c r="O8">
        <f>0+R8</f>
      </c>
      <c r="Q8">
        <f>0+I9</f>
      </c>
      <c r="R8">
        <f>0+O9</f>
      </c>
    </row>
    <row r="9" spans="1:16" ht="25.5">
      <c r="A9" s="25" t="s">
        <v>44</v>
      </c>
      <c r="B9" s="29" t="s">
        <v>19</v>
      </c>
      <c r="C9" s="29" t="s">
        <v>1209</v>
      </c>
      <c r="D9" s="25" t="s">
        <v>63</v>
      </c>
      <c r="E9" s="30" t="s">
        <v>1210</v>
      </c>
      <c r="F9" s="31" t="s">
        <v>80</v>
      </c>
      <c r="G9" s="32">
        <v>30</v>
      </c>
      <c r="H9" s="33">
        <v>0</v>
      </c>
      <c r="I9" s="33">
        <f>ROUND(ROUND(H9,2)*ROUND(G9,1),2)</f>
      </c>
      <c r="J9" s="31" t="s">
        <v>1007</v>
      </c>
      <c r="O9">
        <f>(I9*21)/100</f>
      </c>
      <c r="P9" t="s">
        <v>21</v>
      </c>
    </row>
    <row r="10" spans="1:5" ht="25.5">
      <c r="A10" s="34" t="s">
        <v>49</v>
      </c>
      <c r="E10" s="35" t="s">
        <v>1210</v>
      </c>
    </row>
    <row r="11" spans="1:5" ht="12.75">
      <c r="A11" s="36" t="s">
        <v>51</v>
      </c>
      <c r="E11" s="37" t="s">
        <v>63</v>
      </c>
    </row>
    <row r="12" spans="1:5" ht="12.75">
      <c r="A12" t="s">
        <v>53</v>
      </c>
      <c r="E12" s="35" t="s">
        <v>63</v>
      </c>
    </row>
    <row r="13" spans="1:18" ht="12.75" customHeight="1">
      <c r="A13" s="6" t="s">
        <v>42</v>
      </c>
      <c r="B13" s="6"/>
      <c r="C13" s="39" t="s">
        <v>1003</v>
      </c>
      <c r="D13" s="6"/>
      <c r="E13" s="27" t="s">
        <v>1004</v>
      </c>
      <c r="F13" s="6"/>
      <c r="G13" s="6"/>
      <c r="H13" s="6"/>
      <c r="I13" s="40">
        <f>0+Q13</f>
      </c>
      <c r="J13" s="6"/>
      <c r="O13">
        <f>0+R13</f>
      </c>
      <c r="Q13">
        <f>0+I14+I18+I22+I26</f>
      </c>
      <c r="R13">
        <f>0+O14+O18+O22+O26</f>
      </c>
    </row>
    <row r="14" spans="1:16" ht="12.75">
      <c r="A14" s="25" t="s">
        <v>44</v>
      </c>
      <c r="B14" s="29" t="s">
        <v>20</v>
      </c>
      <c r="C14" s="29" t="s">
        <v>1211</v>
      </c>
      <c r="D14" s="25" t="s">
        <v>63</v>
      </c>
      <c r="E14" s="30" t="s">
        <v>1212</v>
      </c>
      <c r="F14" s="31" t="s">
        <v>80</v>
      </c>
      <c r="G14" s="32">
        <v>75</v>
      </c>
      <c r="H14" s="33">
        <v>0</v>
      </c>
      <c r="I14" s="33">
        <f>ROUND(ROUND(H14,2)*ROUND(G14,1),2)</f>
      </c>
      <c r="J14" s="31" t="s">
        <v>1007</v>
      </c>
      <c r="O14">
        <f>(I14*21)/100</f>
      </c>
      <c r="P14" t="s">
        <v>21</v>
      </c>
    </row>
    <row r="15" spans="1:5" ht="12.75">
      <c r="A15" s="34" t="s">
        <v>49</v>
      </c>
      <c r="E15" s="35" t="s">
        <v>1212</v>
      </c>
    </row>
    <row r="16" spans="1:5" ht="12.75">
      <c r="A16" s="36" t="s">
        <v>51</v>
      </c>
      <c r="E16" s="37" t="s">
        <v>63</v>
      </c>
    </row>
    <row r="17" spans="1:5" ht="12.75">
      <c r="A17" t="s">
        <v>53</v>
      </c>
      <c r="E17" s="35" t="s">
        <v>63</v>
      </c>
    </row>
    <row r="18" spans="1:16" ht="12.75">
      <c r="A18" s="25" t="s">
        <v>44</v>
      </c>
      <c r="B18" s="29" t="s">
        <v>30</v>
      </c>
      <c r="C18" s="29" t="s">
        <v>1213</v>
      </c>
      <c r="D18" s="25" t="s">
        <v>63</v>
      </c>
      <c r="E18" s="30" t="s">
        <v>1214</v>
      </c>
      <c r="F18" s="31" t="s">
        <v>80</v>
      </c>
      <c r="G18" s="32">
        <v>141</v>
      </c>
      <c r="H18" s="33">
        <v>0</v>
      </c>
      <c r="I18" s="33">
        <f>ROUND(ROUND(H18,2)*ROUND(G18,1),2)</f>
      </c>
      <c r="J18" s="31" t="s">
        <v>1007</v>
      </c>
      <c r="O18">
        <f>(I18*21)/100</f>
      </c>
      <c r="P18" t="s">
        <v>21</v>
      </c>
    </row>
    <row r="19" spans="1:5" ht="12.75">
      <c r="A19" s="34" t="s">
        <v>49</v>
      </c>
      <c r="E19" s="35" t="s">
        <v>1214</v>
      </c>
    </row>
    <row r="20" spans="1:5" ht="12.75">
      <c r="A20" s="36" t="s">
        <v>51</v>
      </c>
      <c r="E20" s="37" t="s">
        <v>63</v>
      </c>
    </row>
    <row r="21" spans="1:5" ht="12.75">
      <c r="A21" t="s">
        <v>53</v>
      </c>
      <c r="E21" s="35" t="s">
        <v>63</v>
      </c>
    </row>
    <row r="22" spans="1:16" ht="12.75">
      <c r="A22" s="25" t="s">
        <v>44</v>
      </c>
      <c r="B22" s="29" t="s">
        <v>32</v>
      </c>
      <c r="C22" s="29" t="s">
        <v>1215</v>
      </c>
      <c r="D22" s="25" t="s">
        <v>63</v>
      </c>
      <c r="E22" s="30" t="s">
        <v>1216</v>
      </c>
      <c r="F22" s="31" t="s">
        <v>80</v>
      </c>
      <c r="G22" s="32">
        <v>296</v>
      </c>
      <c r="H22" s="33">
        <v>0</v>
      </c>
      <c r="I22" s="33">
        <f>ROUND(ROUND(H22,2)*ROUND(G22,1),2)</f>
      </c>
      <c r="J22" s="31" t="s">
        <v>1007</v>
      </c>
      <c r="O22">
        <f>(I22*21)/100</f>
      </c>
      <c r="P22" t="s">
        <v>21</v>
      </c>
    </row>
    <row r="23" spans="1:5" ht="12.75">
      <c r="A23" s="34" t="s">
        <v>49</v>
      </c>
      <c r="E23" s="35" t="s">
        <v>1216</v>
      </c>
    </row>
    <row r="24" spans="1:5" ht="12.75">
      <c r="A24" s="36" t="s">
        <v>51</v>
      </c>
      <c r="E24" s="37" t="s">
        <v>63</v>
      </c>
    </row>
    <row r="25" spans="1:5" ht="12.75">
      <c r="A25" t="s">
        <v>53</v>
      </c>
      <c r="E25" s="35" t="s">
        <v>63</v>
      </c>
    </row>
    <row r="26" spans="1:16" ht="12.75">
      <c r="A26" s="25" t="s">
        <v>44</v>
      </c>
      <c r="B26" s="29" t="s">
        <v>34</v>
      </c>
      <c r="C26" s="29" t="s">
        <v>1217</v>
      </c>
      <c r="D26" s="25" t="s">
        <v>63</v>
      </c>
      <c r="E26" s="30" t="s">
        <v>1218</v>
      </c>
      <c r="F26" s="31" t="s">
        <v>80</v>
      </c>
      <c r="G26" s="32">
        <v>205</v>
      </c>
      <c r="H26" s="33">
        <v>0</v>
      </c>
      <c r="I26" s="33">
        <f>ROUND(ROUND(H26,2)*ROUND(G26,1),2)</f>
      </c>
      <c r="J26" s="31" t="s">
        <v>1007</v>
      </c>
      <c r="O26">
        <f>(I26*21)/100</f>
      </c>
      <c r="P26" t="s">
        <v>21</v>
      </c>
    </row>
    <row r="27" spans="1:5" ht="12.75">
      <c r="A27" s="34" t="s">
        <v>49</v>
      </c>
      <c r="E27" s="35" t="s">
        <v>1218</v>
      </c>
    </row>
    <row r="28" spans="1:5" ht="12.75">
      <c r="A28" s="36" t="s">
        <v>51</v>
      </c>
      <c r="E28" s="37" t="s">
        <v>63</v>
      </c>
    </row>
    <row r="29" spans="1:5" ht="12.75">
      <c r="A29" t="s">
        <v>53</v>
      </c>
      <c r="E29" s="35" t="s">
        <v>63</v>
      </c>
    </row>
    <row r="30" spans="1:18" ht="12.75" customHeight="1">
      <c r="A30" s="6" t="s">
        <v>42</v>
      </c>
      <c r="B30" s="6"/>
      <c r="C30" s="39" t="s">
        <v>1063</v>
      </c>
      <c r="D30" s="6"/>
      <c r="E30" s="27" t="s">
        <v>1064</v>
      </c>
      <c r="F30" s="6"/>
      <c r="G30" s="6"/>
      <c r="H30" s="6"/>
      <c r="I30" s="40">
        <f>0+Q30</f>
      </c>
      <c r="J30" s="6"/>
      <c r="O30">
        <f>0+R30</f>
      </c>
      <c r="Q30">
        <f>0+I31+I35+I39+I43+I47+I51</f>
      </c>
      <c r="R30">
        <f>0+O31+O35+O39+O43+O47+O51</f>
      </c>
    </row>
    <row r="31" spans="1:16" ht="12.75">
      <c r="A31" s="25" t="s">
        <v>44</v>
      </c>
      <c r="B31" s="29" t="s">
        <v>72</v>
      </c>
      <c r="C31" s="29" t="s">
        <v>1219</v>
      </c>
      <c r="D31" s="25" t="s">
        <v>63</v>
      </c>
      <c r="E31" s="30" t="s">
        <v>1220</v>
      </c>
      <c r="F31" s="31" t="s">
        <v>80</v>
      </c>
      <c r="G31" s="32">
        <v>60</v>
      </c>
      <c r="H31" s="33">
        <v>0</v>
      </c>
      <c r="I31" s="33">
        <f>ROUND(ROUND(H31,2)*ROUND(G31,1),2)</f>
      </c>
      <c r="J31" s="31" t="s">
        <v>965</v>
      </c>
      <c r="O31">
        <f>(I31*21)/100</f>
      </c>
      <c r="P31" t="s">
        <v>21</v>
      </c>
    </row>
    <row r="32" spans="1:5" ht="12.75">
      <c r="A32" s="34" t="s">
        <v>49</v>
      </c>
      <c r="E32" s="35" t="s">
        <v>1220</v>
      </c>
    </row>
    <row r="33" spans="1:5" ht="12.75">
      <c r="A33" s="36" t="s">
        <v>51</v>
      </c>
      <c r="E33" s="37" t="s">
        <v>63</v>
      </c>
    </row>
    <row r="34" spans="1:5" ht="12.75">
      <c r="A34" t="s">
        <v>53</v>
      </c>
      <c r="E34" s="35" t="s">
        <v>63</v>
      </c>
    </row>
    <row r="35" spans="1:16" ht="12.75">
      <c r="A35" s="25" t="s">
        <v>44</v>
      </c>
      <c r="B35" s="29" t="s">
        <v>77</v>
      </c>
      <c r="C35" s="29" t="s">
        <v>1221</v>
      </c>
      <c r="D35" s="25" t="s">
        <v>63</v>
      </c>
      <c r="E35" s="30" t="s">
        <v>1222</v>
      </c>
      <c r="F35" s="31" t="s">
        <v>80</v>
      </c>
      <c r="G35" s="32">
        <v>176</v>
      </c>
      <c r="H35" s="33">
        <v>0</v>
      </c>
      <c r="I35" s="33">
        <f>ROUND(ROUND(H35,2)*ROUND(G35,1),2)</f>
      </c>
      <c r="J35" s="31" t="s">
        <v>1007</v>
      </c>
      <c r="O35">
        <f>(I35*21)/100</f>
      </c>
      <c r="P35" t="s">
        <v>21</v>
      </c>
    </row>
    <row r="36" spans="1:5" ht="12.75">
      <c r="A36" s="34" t="s">
        <v>49</v>
      </c>
      <c r="E36" s="35" t="s">
        <v>1222</v>
      </c>
    </row>
    <row r="37" spans="1:5" ht="12.75">
      <c r="A37" s="36" t="s">
        <v>51</v>
      </c>
      <c r="E37" s="37" t="s">
        <v>63</v>
      </c>
    </row>
    <row r="38" spans="1:5" ht="12.75">
      <c r="A38" t="s">
        <v>53</v>
      </c>
      <c r="E38" s="35" t="s">
        <v>63</v>
      </c>
    </row>
    <row r="39" spans="1:16" ht="12.75">
      <c r="A39" s="25" t="s">
        <v>44</v>
      </c>
      <c r="B39" s="29" t="s">
        <v>37</v>
      </c>
      <c r="C39" s="29" t="s">
        <v>1223</v>
      </c>
      <c r="D39" s="25" t="s">
        <v>63</v>
      </c>
      <c r="E39" s="30" t="s">
        <v>1224</v>
      </c>
      <c r="F39" s="31" t="s">
        <v>95</v>
      </c>
      <c r="G39" s="32">
        <v>11</v>
      </c>
      <c r="H39" s="33">
        <v>0</v>
      </c>
      <c r="I39" s="33">
        <f>ROUND(ROUND(H39,2)*ROUND(G39,1),2)</f>
      </c>
      <c r="J39" s="31" t="s">
        <v>1007</v>
      </c>
      <c r="O39">
        <f>(I39*21)/100</f>
      </c>
      <c r="P39" t="s">
        <v>21</v>
      </c>
    </row>
    <row r="40" spans="1:5" ht="12.75">
      <c r="A40" s="34" t="s">
        <v>49</v>
      </c>
      <c r="E40" s="35" t="s">
        <v>1224</v>
      </c>
    </row>
    <row r="41" spans="1:5" ht="12.75">
      <c r="A41" s="36" t="s">
        <v>51</v>
      </c>
      <c r="E41" s="37" t="s">
        <v>63</v>
      </c>
    </row>
    <row r="42" spans="1:5" ht="12.75">
      <c r="A42" t="s">
        <v>53</v>
      </c>
      <c r="E42" s="35" t="s">
        <v>63</v>
      </c>
    </row>
    <row r="43" spans="1:16" ht="12.75">
      <c r="A43" s="25" t="s">
        <v>44</v>
      </c>
      <c r="B43" s="29" t="s">
        <v>39</v>
      </c>
      <c r="C43" s="29" t="s">
        <v>1225</v>
      </c>
      <c r="D43" s="25" t="s">
        <v>63</v>
      </c>
      <c r="E43" s="30" t="s">
        <v>1226</v>
      </c>
      <c r="F43" s="31" t="s">
        <v>95</v>
      </c>
      <c r="G43" s="32">
        <v>6</v>
      </c>
      <c r="H43" s="33">
        <v>0</v>
      </c>
      <c r="I43" s="33">
        <f>ROUND(ROUND(H43,2)*ROUND(G43,1),2)</f>
      </c>
      <c r="J43" s="31" t="s">
        <v>965</v>
      </c>
      <c r="O43">
        <f>(I43*21)/100</f>
      </c>
      <c r="P43" t="s">
        <v>21</v>
      </c>
    </row>
    <row r="44" spans="1:5" ht="12.75">
      <c r="A44" s="34" t="s">
        <v>49</v>
      </c>
      <c r="E44" s="35" t="s">
        <v>1226</v>
      </c>
    </row>
    <row r="45" spans="1:5" ht="12.75">
      <c r="A45" s="36" t="s">
        <v>51</v>
      </c>
      <c r="E45" s="37" t="s">
        <v>63</v>
      </c>
    </row>
    <row r="46" spans="1:5" ht="12.75">
      <c r="A46" t="s">
        <v>53</v>
      </c>
      <c r="E46" s="35" t="s">
        <v>63</v>
      </c>
    </row>
    <row r="47" spans="1:16" ht="12.75">
      <c r="A47" s="25" t="s">
        <v>44</v>
      </c>
      <c r="B47" s="29" t="s">
        <v>41</v>
      </c>
      <c r="C47" s="29" t="s">
        <v>1227</v>
      </c>
      <c r="D47" s="25" t="s">
        <v>63</v>
      </c>
      <c r="E47" s="30" t="s">
        <v>1228</v>
      </c>
      <c r="F47" s="31" t="s">
        <v>95</v>
      </c>
      <c r="G47" s="32">
        <v>1</v>
      </c>
      <c r="H47" s="33">
        <v>0</v>
      </c>
      <c r="I47" s="33">
        <f>ROUND(ROUND(H47,2)*ROUND(G47,1),2)</f>
      </c>
      <c r="J47" s="31" t="s">
        <v>1007</v>
      </c>
      <c r="O47">
        <f>(I47*21)/100</f>
      </c>
      <c r="P47" t="s">
        <v>21</v>
      </c>
    </row>
    <row r="48" spans="1:5" ht="12.75">
      <c r="A48" s="34" t="s">
        <v>49</v>
      </c>
      <c r="E48" s="35" t="s">
        <v>1228</v>
      </c>
    </row>
    <row r="49" spans="1:5" ht="12.75">
      <c r="A49" s="36" t="s">
        <v>51</v>
      </c>
      <c r="E49" s="37" t="s">
        <v>63</v>
      </c>
    </row>
    <row r="50" spans="1:5" ht="12.75">
      <c r="A50" t="s">
        <v>53</v>
      </c>
      <c r="E50" s="35" t="s">
        <v>63</v>
      </c>
    </row>
    <row r="51" spans="1:16" ht="25.5">
      <c r="A51" s="25" t="s">
        <v>44</v>
      </c>
      <c r="B51" s="29" t="s">
        <v>99</v>
      </c>
      <c r="C51" s="29" t="s">
        <v>1229</v>
      </c>
      <c r="D51" s="25" t="s">
        <v>63</v>
      </c>
      <c r="E51" s="30" t="s">
        <v>1230</v>
      </c>
      <c r="F51" s="31" t="s">
        <v>95</v>
      </c>
      <c r="G51" s="32">
        <v>5</v>
      </c>
      <c r="H51" s="33">
        <v>0</v>
      </c>
      <c r="I51" s="33">
        <f>ROUND(ROUND(H51,2)*ROUND(G51,1),2)</f>
      </c>
      <c r="J51" s="31" t="s">
        <v>1007</v>
      </c>
      <c r="O51">
        <f>(I51*21)/100</f>
      </c>
      <c r="P51" t="s">
        <v>21</v>
      </c>
    </row>
    <row r="52" spans="1:5" ht="25.5">
      <c r="A52" s="34" t="s">
        <v>49</v>
      </c>
      <c r="E52" s="35" t="s">
        <v>1230</v>
      </c>
    </row>
    <row r="53" spans="1:5" ht="12.75">
      <c r="A53" s="36" t="s">
        <v>51</v>
      </c>
      <c r="E53" s="37" t="s">
        <v>63</v>
      </c>
    </row>
    <row r="54" spans="1:5" ht="12.75">
      <c r="A54" t="s">
        <v>53</v>
      </c>
      <c r="E54" s="35" t="s">
        <v>63</v>
      </c>
    </row>
    <row r="55" spans="1:18" ht="12.75" customHeight="1">
      <c r="A55" s="6" t="s">
        <v>42</v>
      </c>
      <c r="B55" s="6"/>
      <c r="C55" s="39" t="s">
        <v>1231</v>
      </c>
      <c r="D55" s="6"/>
      <c r="E55" s="27" t="s">
        <v>1232</v>
      </c>
      <c r="F55" s="6"/>
      <c r="G55" s="6"/>
      <c r="H55" s="6"/>
      <c r="I55" s="40">
        <f>0+Q55</f>
      </c>
      <c r="J55" s="6"/>
      <c r="O55">
        <f>0+R55</f>
      </c>
      <c r="Q55">
        <f>0+I56+I60+I64+I68+I72+I76+I80+I84+I88+I92+I96+I100+I104+I108+I112</f>
      </c>
      <c r="R55">
        <f>0+O56+O60+O64+O68+O72+O76+O80+O84+O88+O92+O96+O100+O104+O108+O112</f>
      </c>
    </row>
    <row r="56" spans="1:16" ht="12.75">
      <c r="A56" s="25" t="s">
        <v>44</v>
      </c>
      <c r="B56" s="29" t="s">
        <v>106</v>
      </c>
      <c r="C56" s="29" t="s">
        <v>1233</v>
      </c>
      <c r="D56" s="25" t="s">
        <v>63</v>
      </c>
      <c r="E56" s="30" t="s">
        <v>1234</v>
      </c>
      <c r="F56" s="31" t="s">
        <v>1235</v>
      </c>
      <c r="G56" s="32">
        <v>0.5</v>
      </c>
      <c r="H56" s="33">
        <v>0</v>
      </c>
      <c r="I56" s="33">
        <f>ROUND(ROUND(H56,2)*ROUND(G56,1),2)</f>
      </c>
      <c r="J56" s="31" t="s">
        <v>1007</v>
      </c>
      <c r="O56">
        <f>(I56*21)/100</f>
      </c>
      <c r="P56" t="s">
        <v>21</v>
      </c>
    </row>
    <row r="57" spans="1:5" ht="12.75">
      <c r="A57" s="34" t="s">
        <v>49</v>
      </c>
      <c r="E57" s="35" t="s">
        <v>1234</v>
      </c>
    </row>
    <row r="58" spans="1:5" ht="12.75">
      <c r="A58" s="36" t="s">
        <v>51</v>
      </c>
      <c r="E58" s="37" t="s">
        <v>63</v>
      </c>
    </row>
    <row r="59" spans="1:5" ht="12.75">
      <c r="A59" t="s">
        <v>53</v>
      </c>
      <c r="E59" s="35" t="s">
        <v>63</v>
      </c>
    </row>
    <row r="60" spans="1:16" ht="12.75">
      <c r="A60" s="25" t="s">
        <v>44</v>
      </c>
      <c r="B60" s="29" t="s">
        <v>112</v>
      </c>
      <c r="C60" s="29" t="s">
        <v>1236</v>
      </c>
      <c r="D60" s="25" t="s">
        <v>63</v>
      </c>
      <c r="E60" s="30" t="s">
        <v>1237</v>
      </c>
      <c r="F60" s="31" t="s">
        <v>47</v>
      </c>
      <c r="G60" s="32">
        <v>23</v>
      </c>
      <c r="H60" s="33">
        <v>0</v>
      </c>
      <c r="I60" s="33">
        <f>ROUND(ROUND(H60,2)*ROUND(G60,1),2)</f>
      </c>
      <c r="J60" s="31" t="s">
        <v>1007</v>
      </c>
      <c r="O60">
        <f>(I60*21)/100</f>
      </c>
      <c r="P60" t="s">
        <v>21</v>
      </c>
    </row>
    <row r="61" spans="1:5" ht="12.75">
      <c r="A61" s="34" t="s">
        <v>49</v>
      </c>
      <c r="E61" s="35" t="s">
        <v>1237</v>
      </c>
    </row>
    <row r="62" spans="1:5" ht="12.75">
      <c r="A62" s="36" t="s">
        <v>51</v>
      </c>
      <c r="E62" s="37" t="s">
        <v>63</v>
      </c>
    </row>
    <row r="63" spans="1:5" ht="12.75">
      <c r="A63" t="s">
        <v>53</v>
      </c>
      <c r="E63" s="35" t="s">
        <v>63</v>
      </c>
    </row>
    <row r="64" spans="1:16" ht="12.75">
      <c r="A64" s="25" t="s">
        <v>44</v>
      </c>
      <c r="B64" s="29" t="s">
        <v>118</v>
      </c>
      <c r="C64" s="29" t="s">
        <v>1238</v>
      </c>
      <c r="D64" s="25" t="s">
        <v>63</v>
      </c>
      <c r="E64" s="30" t="s">
        <v>1239</v>
      </c>
      <c r="F64" s="31" t="s">
        <v>47</v>
      </c>
      <c r="G64" s="32">
        <v>7.9</v>
      </c>
      <c r="H64" s="33">
        <v>0</v>
      </c>
      <c r="I64" s="33">
        <f>ROUND(ROUND(H64,2)*ROUND(G64,1),2)</f>
      </c>
      <c r="J64" s="31" t="s">
        <v>1007</v>
      </c>
      <c r="O64">
        <f>(I64*21)/100</f>
      </c>
      <c r="P64" t="s">
        <v>21</v>
      </c>
    </row>
    <row r="65" spans="1:5" ht="12.75">
      <c r="A65" s="34" t="s">
        <v>49</v>
      </c>
      <c r="E65" s="35" t="s">
        <v>1239</v>
      </c>
    </row>
    <row r="66" spans="1:5" ht="12.75">
      <c r="A66" s="36" t="s">
        <v>51</v>
      </c>
      <c r="E66" s="37" t="s">
        <v>63</v>
      </c>
    </row>
    <row r="67" spans="1:5" ht="12.75">
      <c r="A67" t="s">
        <v>53</v>
      </c>
      <c r="E67" s="35" t="s">
        <v>63</v>
      </c>
    </row>
    <row r="68" spans="1:16" ht="25.5">
      <c r="A68" s="25" t="s">
        <v>44</v>
      </c>
      <c r="B68" s="29" t="s">
        <v>124</v>
      </c>
      <c r="C68" s="29" t="s">
        <v>1240</v>
      </c>
      <c r="D68" s="25" t="s">
        <v>63</v>
      </c>
      <c r="E68" s="30" t="s">
        <v>1241</v>
      </c>
      <c r="F68" s="31" t="s">
        <v>80</v>
      </c>
      <c r="G68" s="32">
        <v>81</v>
      </c>
      <c r="H68" s="33">
        <v>0</v>
      </c>
      <c r="I68" s="33">
        <f>ROUND(ROUND(H68,2)*ROUND(G68,1),2)</f>
      </c>
      <c r="J68" s="31" t="s">
        <v>1007</v>
      </c>
      <c r="O68">
        <f>(I68*21)/100</f>
      </c>
      <c r="P68" t="s">
        <v>21</v>
      </c>
    </row>
    <row r="69" spans="1:5" ht="25.5">
      <c r="A69" s="34" t="s">
        <v>49</v>
      </c>
      <c r="E69" s="35" t="s">
        <v>1241</v>
      </c>
    </row>
    <row r="70" spans="1:5" ht="12.75">
      <c r="A70" s="36" t="s">
        <v>51</v>
      </c>
      <c r="E70" s="37" t="s">
        <v>63</v>
      </c>
    </row>
    <row r="71" spans="1:5" ht="12.75">
      <c r="A71" t="s">
        <v>53</v>
      </c>
      <c r="E71" s="35" t="s">
        <v>63</v>
      </c>
    </row>
    <row r="72" spans="1:16" ht="25.5">
      <c r="A72" s="25" t="s">
        <v>44</v>
      </c>
      <c r="B72" s="29" t="s">
        <v>142</v>
      </c>
      <c r="C72" s="29" t="s">
        <v>1242</v>
      </c>
      <c r="D72" s="25" t="s">
        <v>63</v>
      </c>
      <c r="E72" s="30" t="s">
        <v>1243</v>
      </c>
      <c r="F72" s="31" t="s">
        <v>80</v>
      </c>
      <c r="G72" s="32">
        <v>42.5</v>
      </c>
      <c r="H72" s="33">
        <v>0</v>
      </c>
      <c r="I72" s="33">
        <f>ROUND(ROUND(H72,2)*ROUND(G72,1),2)</f>
      </c>
      <c r="J72" s="31" t="s">
        <v>1007</v>
      </c>
      <c r="O72">
        <f>(I72*21)/100</f>
      </c>
      <c r="P72" t="s">
        <v>21</v>
      </c>
    </row>
    <row r="73" spans="1:5" ht="25.5">
      <c r="A73" s="34" t="s">
        <v>49</v>
      </c>
      <c r="E73" s="35" t="s">
        <v>1243</v>
      </c>
    </row>
    <row r="74" spans="1:5" ht="12.75">
      <c r="A74" s="36" t="s">
        <v>51</v>
      </c>
      <c r="E74" s="37" t="s">
        <v>63</v>
      </c>
    </row>
    <row r="75" spans="1:5" ht="12.75">
      <c r="A75" t="s">
        <v>53</v>
      </c>
      <c r="E75" s="35" t="s">
        <v>63</v>
      </c>
    </row>
    <row r="76" spans="1:16" ht="25.5">
      <c r="A76" s="25" t="s">
        <v>44</v>
      </c>
      <c r="B76" s="29" t="s">
        <v>159</v>
      </c>
      <c r="C76" s="29" t="s">
        <v>1244</v>
      </c>
      <c r="D76" s="25" t="s">
        <v>63</v>
      </c>
      <c r="E76" s="30" t="s">
        <v>1245</v>
      </c>
      <c r="F76" s="31" t="s">
        <v>80</v>
      </c>
      <c r="G76" s="32">
        <v>81</v>
      </c>
      <c r="H76" s="33">
        <v>0</v>
      </c>
      <c r="I76" s="33">
        <f>ROUND(ROUND(H76,2)*ROUND(G76,1),2)</f>
      </c>
      <c r="J76" s="31" t="s">
        <v>1007</v>
      </c>
      <c r="O76">
        <f>(I76*21)/100</f>
      </c>
      <c r="P76" t="s">
        <v>21</v>
      </c>
    </row>
    <row r="77" spans="1:5" ht="25.5">
      <c r="A77" s="34" t="s">
        <v>49</v>
      </c>
      <c r="E77" s="35" t="s">
        <v>1245</v>
      </c>
    </row>
    <row r="78" spans="1:5" ht="12.75">
      <c r="A78" s="36" t="s">
        <v>51</v>
      </c>
      <c r="E78" s="37" t="s">
        <v>63</v>
      </c>
    </row>
    <row r="79" spans="1:5" ht="12.75">
      <c r="A79" t="s">
        <v>53</v>
      </c>
      <c r="E79" s="35" t="s">
        <v>63</v>
      </c>
    </row>
    <row r="80" spans="1:16" ht="12.75">
      <c r="A80" s="25" t="s">
        <v>44</v>
      </c>
      <c r="B80" s="29" t="s">
        <v>397</v>
      </c>
      <c r="C80" s="29" t="s">
        <v>1246</v>
      </c>
      <c r="D80" s="25" t="s">
        <v>63</v>
      </c>
      <c r="E80" s="30" t="s">
        <v>1247</v>
      </c>
      <c r="F80" s="31" t="s">
        <v>80</v>
      </c>
      <c r="G80" s="32">
        <v>81</v>
      </c>
      <c r="H80" s="33">
        <v>0</v>
      </c>
      <c r="I80" s="33">
        <f>ROUND(ROUND(H80,2)*ROUND(G80,1),2)</f>
      </c>
      <c r="J80" s="31" t="s">
        <v>1007</v>
      </c>
      <c r="O80">
        <f>(I80*21)/100</f>
      </c>
      <c r="P80" t="s">
        <v>21</v>
      </c>
    </row>
    <row r="81" spans="1:5" ht="12.75">
      <c r="A81" s="34" t="s">
        <v>49</v>
      </c>
      <c r="E81" s="35" t="s">
        <v>1247</v>
      </c>
    </row>
    <row r="82" spans="1:5" ht="12.75">
      <c r="A82" s="36" t="s">
        <v>51</v>
      </c>
      <c r="E82" s="37" t="s">
        <v>63</v>
      </c>
    </row>
    <row r="83" spans="1:5" ht="12.75">
      <c r="A83" t="s">
        <v>53</v>
      </c>
      <c r="E83" s="35" t="s">
        <v>63</v>
      </c>
    </row>
    <row r="84" spans="1:16" ht="12.75">
      <c r="A84" s="25" t="s">
        <v>44</v>
      </c>
      <c r="B84" s="29" t="s">
        <v>415</v>
      </c>
      <c r="C84" s="29" t="s">
        <v>1248</v>
      </c>
      <c r="D84" s="25" t="s">
        <v>63</v>
      </c>
      <c r="E84" s="30" t="s">
        <v>1249</v>
      </c>
      <c r="F84" s="31" t="s">
        <v>80</v>
      </c>
      <c r="G84" s="32">
        <v>42.5</v>
      </c>
      <c r="H84" s="33">
        <v>0</v>
      </c>
      <c r="I84" s="33">
        <f>ROUND(ROUND(H84,2)*ROUND(G84,1),2)</f>
      </c>
      <c r="J84" s="31" t="s">
        <v>1007</v>
      </c>
      <c r="O84">
        <f>(I84*21)/100</f>
      </c>
      <c r="P84" t="s">
        <v>21</v>
      </c>
    </row>
    <row r="85" spans="1:5" ht="12.75">
      <c r="A85" s="34" t="s">
        <v>49</v>
      </c>
      <c r="E85" s="35" t="s">
        <v>1249</v>
      </c>
    </row>
    <row r="86" spans="1:5" ht="12.75">
      <c r="A86" s="36" t="s">
        <v>51</v>
      </c>
      <c r="E86" s="37" t="s">
        <v>63</v>
      </c>
    </row>
    <row r="87" spans="1:5" ht="12.75">
      <c r="A87" t="s">
        <v>53</v>
      </c>
      <c r="E87" s="35" t="s">
        <v>63</v>
      </c>
    </row>
    <row r="88" spans="1:16" ht="12.75">
      <c r="A88" s="25" t="s">
        <v>44</v>
      </c>
      <c r="B88" s="29" t="s">
        <v>421</v>
      </c>
      <c r="C88" s="29" t="s">
        <v>1250</v>
      </c>
      <c r="D88" s="25" t="s">
        <v>63</v>
      </c>
      <c r="E88" s="30" t="s">
        <v>1251</v>
      </c>
      <c r="F88" s="31" t="s">
        <v>47</v>
      </c>
      <c r="G88" s="32">
        <v>21.5</v>
      </c>
      <c r="H88" s="33">
        <v>0</v>
      </c>
      <c r="I88" s="33">
        <f>ROUND(ROUND(H88,2)*ROUND(G88,1),2)</f>
      </c>
      <c r="J88" s="31" t="s">
        <v>965</v>
      </c>
      <c r="O88">
        <f>(I88*21)/100</f>
      </c>
      <c r="P88" t="s">
        <v>21</v>
      </c>
    </row>
    <row r="89" spans="1:5" ht="12.75">
      <c r="A89" s="34" t="s">
        <v>49</v>
      </c>
      <c r="E89" s="35" t="s">
        <v>1251</v>
      </c>
    </row>
    <row r="90" spans="1:5" ht="12.75">
      <c r="A90" s="36" t="s">
        <v>51</v>
      </c>
      <c r="E90" s="37" t="s">
        <v>63</v>
      </c>
    </row>
    <row r="91" spans="1:5" ht="12.75">
      <c r="A91" t="s">
        <v>53</v>
      </c>
      <c r="E91" s="35" t="s">
        <v>63</v>
      </c>
    </row>
    <row r="92" spans="1:16" ht="12.75">
      <c r="A92" s="25" t="s">
        <v>44</v>
      </c>
      <c r="B92" s="29" t="s">
        <v>423</v>
      </c>
      <c r="C92" s="29" t="s">
        <v>1252</v>
      </c>
      <c r="D92" s="25" t="s">
        <v>63</v>
      </c>
      <c r="E92" s="30" t="s">
        <v>1253</v>
      </c>
      <c r="F92" s="31" t="s">
        <v>47</v>
      </c>
      <c r="G92" s="32">
        <v>193.7</v>
      </c>
      <c r="H92" s="33">
        <v>0</v>
      </c>
      <c r="I92" s="33">
        <f>ROUND(ROUND(H92,2)*ROUND(G92,1),2)</f>
      </c>
      <c r="J92" s="31" t="s">
        <v>965</v>
      </c>
      <c r="O92">
        <f>(I92*21)/100</f>
      </c>
      <c r="P92" t="s">
        <v>21</v>
      </c>
    </row>
    <row r="93" spans="1:5" ht="12.75">
      <c r="A93" s="34" t="s">
        <v>49</v>
      </c>
      <c r="E93" s="35" t="s">
        <v>1253</v>
      </c>
    </row>
    <row r="94" spans="1:5" ht="12.75">
      <c r="A94" s="36" t="s">
        <v>51</v>
      </c>
      <c r="E94" s="37" t="s">
        <v>63</v>
      </c>
    </row>
    <row r="95" spans="1:5" ht="12.75">
      <c r="A95" t="s">
        <v>53</v>
      </c>
      <c r="E95" s="35" t="s">
        <v>63</v>
      </c>
    </row>
    <row r="96" spans="1:16" ht="12.75">
      <c r="A96" s="25" t="s">
        <v>44</v>
      </c>
      <c r="B96" s="29" t="s">
        <v>429</v>
      </c>
      <c r="C96" s="29" t="s">
        <v>1254</v>
      </c>
      <c r="D96" s="25" t="s">
        <v>63</v>
      </c>
      <c r="E96" s="30" t="s">
        <v>533</v>
      </c>
      <c r="F96" s="31" t="s">
        <v>47</v>
      </c>
      <c r="G96" s="32">
        <v>21.5</v>
      </c>
      <c r="H96" s="33">
        <v>0</v>
      </c>
      <c r="I96" s="33">
        <f>ROUND(ROUND(H96,2)*ROUND(G96,1),2)</f>
      </c>
      <c r="J96" s="31" t="s">
        <v>1007</v>
      </c>
      <c r="O96">
        <f>(I96*21)/100</f>
      </c>
      <c r="P96" t="s">
        <v>21</v>
      </c>
    </row>
    <row r="97" spans="1:5" ht="12.75">
      <c r="A97" s="34" t="s">
        <v>49</v>
      </c>
      <c r="E97" s="35" t="s">
        <v>533</v>
      </c>
    </row>
    <row r="98" spans="1:5" ht="12.75">
      <c r="A98" s="36" t="s">
        <v>51</v>
      </c>
      <c r="E98" s="37" t="s">
        <v>63</v>
      </c>
    </row>
    <row r="99" spans="1:5" ht="12.75">
      <c r="A99" t="s">
        <v>53</v>
      </c>
      <c r="E99" s="35" t="s">
        <v>63</v>
      </c>
    </row>
    <row r="100" spans="1:16" ht="12.75">
      <c r="A100" s="25" t="s">
        <v>44</v>
      </c>
      <c r="B100" s="29" t="s">
        <v>435</v>
      </c>
      <c r="C100" s="29" t="s">
        <v>1255</v>
      </c>
      <c r="D100" s="25" t="s">
        <v>63</v>
      </c>
      <c r="E100" s="30" t="s">
        <v>1256</v>
      </c>
      <c r="F100" s="31" t="s">
        <v>539</v>
      </c>
      <c r="G100" s="32">
        <v>38.7</v>
      </c>
      <c r="H100" s="33">
        <v>0</v>
      </c>
      <c r="I100" s="33">
        <f>ROUND(ROUND(H100,2)*ROUND(G100,1),2)</f>
      </c>
      <c r="J100" s="31" t="s">
        <v>1007</v>
      </c>
      <c r="O100">
        <f>(I100*21)/100</f>
      </c>
      <c r="P100" t="s">
        <v>21</v>
      </c>
    </row>
    <row r="101" spans="1:5" ht="12.75">
      <c r="A101" s="34" t="s">
        <v>49</v>
      </c>
      <c r="E101" s="35" t="s">
        <v>1256</v>
      </c>
    </row>
    <row r="102" spans="1:5" ht="12.75">
      <c r="A102" s="36" t="s">
        <v>51</v>
      </c>
      <c r="E102" s="37" t="s">
        <v>63</v>
      </c>
    </row>
    <row r="103" spans="1:5" ht="12.75">
      <c r="A103" t="s">
        <v>53</v>
      </c>
      <c r="E103" s="35" t="s">
        <v>63</v>
      </c>
    </row>
    <row r="104" spans="1:16" ht="12.75">
      <c r="A104" s="25" t="s">
        <v>44</v>
      </c>
      <c r="B104" s="29" t="s">
        <v>440</v>
      </c>
      <c r="C104" s="29" t="s">
        <v>1257</v>
      </c>
      <c r="D104" s="25" t="s">
        <v>63</v>
      </c>
      <c r="E104" s="30" t="s">
        <v>1258</v>
      </c>
      <c r="F104" s="31" t="s">
        <v>47</v>
      </c>
      <c r="G104" s="32">
        <v>1.6</v>
      </c>
      <c r="H104" s="33">
        <v>0</v>
      </c>
      <c r="I104" s="33">
        <f>ROUND(ROUND(H104,2)*ROUND(G104,1),2)</f>
      </c>
      <c r="J104" s="31" t="s">
        <v>1007</v>
      </c>
      <c r="O104">
        <f>(I104*21)/100</f>
      </c>
      <c r="P104" t="s">
        <v>21</v>
      </c>
    </row>
    <row r="105" spans="1:5" ht="12.75">
      <c r="A105" s="34" t="s">
        <v>49</v>
      </c>
      <c r="E105" s="35" t="s">
        <v>1258</v>
      </c>
    </row>
    <row r="106" spans="1:5" ht="12.75">
      <c r="A106" s="36" t="s">
        <v>51</v>
      </c>
      <c r="E106" s="37" t="s">
        <v>63</v>
      </c>
    </row>
    <row r="107" spans="1:5" ht="12.75">
      <c r="A107" t="s">
        <v>53</v>
      </c>
      <c r="E107" s="35" t="s">
        <v>63</v>
      </c>
    </row>
    <row r="108" spans="1:16" ht="12.75">
      <c r="A108" s="25" t="s">
        <v>44</v>
      </c>
      <c r="B108" s="29" t="s">
        <v>442</v>
      </c>
      <c r="C108" s="29" t="s">
        <v>1259</v>
      </c>
      <c r="D108" s="25" t="s">
        <v>63</v>
      </c>
      <c r="E108" s="30" t="s">
        <v>1260</v>
      </c>
      <c r="F108" s="31" t="s">
        <v>47</v>
      </c>
      <c r="G108" s="32">
        <v>1.6</v>
      </c>
      <c r="H108" s="33">
        <v>0</v>
      </c>
      <c r="I108" s="33">
        <f>ROUND(ROUND(H108,2)*ROUND(G108,1),2)</f>
      </c>
      <c r="J108" s="31" t="s">
        <v>1007</v>
      </c>
      <c r="O108">
        <f>(I108*21)/100</f>
      </c>
      <c r="P108" t="s">
        <v>21</v>
      </c>
    </row>
    <row r="109" spans="1:5" ht="12.75">
      <c r="A109" s="34" t="s">
        <v>49</v>
      </c>
      <c r="E109" s="35" t="s">
        <v>1260</v>
      </c>
    </row>
    <row r="110" spans="1:5" ht="12.75">
      <c r="A110" s="36" t="s">
        <v>51</v>
      </c>
      <c r="E110" s="37" t="s">
        <v>63</v>
      </c>
    </row>
    <row r="111" spans="1:5" ht="12.75">
      <c r="A111" t="s">
        <v>53</v>
      </c>
      <c r="E111" s="35" t="s">
        <v>63</v>
      </c>
    </row>
    <row r="112" spans="1:16" ht="25.5">
      <c r="A112" s="25" t="s">
        <v>44</v>
      </c>
      <c r="B112" s="29" t="s">
        <v>447</v>
      </c>
      <c r="C112" s="29" t="s">
        <v>1261</v>
      </c>
      <c r="D112" s="25" t="s">
        <v>63</v>
      </c>
      <c r="E112" s="30" t="s">
        <v>1262</v>
      </c>
      <c r="F112" s="31" t="s">
        <v>80</v>
      </c>
      <c r="G112" s="32">
        <v>42.5</v>
      </c>
      <c r="H112" s="33">
        <v>0</v>
      </c>
      <c r="I112" s="33">
        <f>ROUND(ROUND(H112,2)*ROUND(G112,1),2)</f>
      </c>
      <c r="J112" s="31" t="s">
        <v>1007</v>
      </c>
      <c r="O112">
        <f>(I112*21)/100</f>
      </c>
      <c r="P112" t="s">
        <v>21</v>
      </c>
    </row>
    <row r="113" spans="1:5" ht="25.5">
      <c r="A113" s="34" t="s">
        <v>49</v>
      </c>
      <c r="E113" s="35" t="s">
        <v>1262</v>
      </c>
    </row>
    <row r="114" spans="1:5" ht="12.75">
      <c r="A114" s="36" t="s">
        <v>51</v>
      </c>
      <c r="E114" s="37" t="s">
        <v>63</v>
      </c>
    </row>
    <row r="115" spans="1:5" ht="12.75">
      <c r="A115" t="s">
        <v>53</v>
      </c>
      <c r="E115" s="35" t="s">
        <v>63</v>
      </c>
    </row>
    <row r="116" spans="1:18" ht="12.75" customHeight="1">
      <c r="A116" s="6" t="s">
        <v>42</v>
      </c>
      <c r="B116" s="6"/>
      <c r="C116" s="39" t="s">
        <v>1263</v>
      </c>
      <c r="D116" s="6"/>
      <c r="E116" s="27" t="s">
        <v>1264</v>
      </c>
      <c r="F116" s="6"/>
      <c r="G116" s="6"/>
      <c r="H116" s="6"/>
      <c r="I116" s="40">
        <f>0+Q116</f>
      </c>
      <c r="J116" s="6"/>
      <c r="O116">
        <f>0+R116</f>
      </c>
      <c r="Q116">
        <f>0+I117</f>
      </c>
      <c r="R116">
        <f>0+O117</f>
      </c>
    </row>
    <row r="117" spans="1:16" ht="12.75">
      <c r="A117" s="25" t="s">
        <v>44</v>
      </c>
      <c r="B117" s="29" t="s">
        <v>638</v>
      </c>
      <c r="C117" s="29" t="s">
        <v>1265</v>
      </c>
      <c r="D117" s="25" t="s">
        <v>63</v>
      </c>
      <c r="E117" s="30" t="s">
        <v>1266</v>
      </c>
      <c r="F117" s="31" t="s">
        <v>95</v>
      </c>
      <c r="G117" s="32">
        <v>1</v>
      </c>
      <c r="H117" s="33">
        <v>0</v>
      </c>
      <c r="I117" s="33">
        <f>ROUND(ROUND(H117,2)*ROUND(G117,1),2)</f>
      </c>
      <c r="J117" s="31" t="s">
        <v>965</v>
      </c>
      <c r="O117">
        <f>(I117*21)/100</f>
      </c>
      <c r="P117" t="s">
        <v>21</v>
      </c>
    </row>
    <row r="118" spans="1:5" ht="12.75">
      <c r="A118" s="34" t="s">
        <v>49</v>
      </c>
      <c r="E118" s="35" t="s">
        <v>1266</v>
      </c>
    </row>
    <row r="119" spans="1:5" ht="12.75">
      <c r="A119" s="36" t="s">
        <v>51</v>
      </c>
      <c r="E119" s="37" t="s">
        <v>63</v>
      </c>
    </row>
    <row r="120" spans="1:5" ht="12.75">
      <c r="A120" t="s">
        <v>53</v>
      </c>
      <c r="E120" s="35" t="s">
        <v>63</v>
      </c>
    </row>
    <row r="121" spans="1:18" ht="12.75" customHeight="1">
      <c r="A121" s="6" t="s">
        <v>42</v>
      </c>
      <c r="B121" s="6"/>
      <c r="C121" s="39" t="s">
        <v>1267</v>
      </c>
      <c r="D121" s="6"/>
      <c r="E121" s="27" t="s">
        <v>1268</v>
      </c>
      <c r="F121" s="6"/>
      <c r="G121" s="6"/>
      <c r="H121" s="6"/>
      <c r="I121" s="40">
        <f>0+Q121</f>
      </c>
      <c r="J121" s="6"/>
      <c r="O121">
        <f>0+R121</f>
      </c>
      <c r="Q121">
        <f>0+I122</f>
      </c>
      <c r="R121">
        <f>0+O122</f>
      </c>
    </row>
    <row r="122" spans="1:16" ht="12.75">
      <c r="A122" s="25" t="s">
        <v>44</v>
      </c>
      <c r="B122" s="29" t="s">
        <v>21</v>
      </c>
      <c r="C122" s="29" t="s">
        <v>1269</v>
      </c>
      <c r="D122" s="25" t="s">
        <v>63</v>
      </c>
      <c r="E122" s="30" t="s">
        <v>1270</v>
      </c>
      <c r="F122" s="31" t="s">
        <v>80</v>
      </c>
      <c r="G122" s="32">
        <v>174</v>
      </c>
      <c r="H122" s="33">
        <v>0</v>
      </c>
      <c r="I122" s="33">
        <f>ROUND(ROUND(H122,2)*ROUND(G122,1),2)</f>
      </c>
      <c r="J122" s="31" t="s">
        <v>965</v>
      </c>
      <c r="O122">
        <f>(I122*21)/100</f>
      </c>
      <c r="P122" t="s">
        <v>21</v>
      </c>
    </row>
    <row r="123" spans="1:5" ht="12.75">
      <c r="A123" s="34" t="s">
        <v>49</v>
      </c>
      <c r="E123" s="35" t="s">
        <v>1270</v>
      </c>
    </row>
    <row r="124" spans="1:5" ht="12.75">
      <c r="A124" s="36" t="s">
        <v>51</v>
      </c>
      <c r="E124" s="37" t="s">
        <v>63</v>
      </c>
    </row>
    <row r="125" spans="1:5" ht="12.75">
      <c r="A125" t="s">
        <v>53</v>
      </c>
      <c r="E125" s="35" t="s">
        <v>63</v>
      </c>
    </row>
    <row r="126" spans="1:18" ht="12.75" customHeight="1">
      <c r="A126" s="6" t="s">
        <v>42</v>
      </c>
      <c r="B126" s="6"/>
      <c r="C126" s="39" t="s">
        <v>867</v>
      </c>
      <c r="D126" s="6"/>
      <c r="E126" s="27" t="s">
        <v>868</v>
      </c>
      <c r="F126" s="6"/>
      <c r="G126" s="6"/>
      <c r="H126" s="6"/>
      <c r="I126" s="40">
        <f>0+Q126</f>
      </c>
      <c r="J126" s="6"/>
      <c r="O126">
        <f>0+R126</f>
      </c>
      <c r="Q126">
        <f>0+I127</f>
      </c>
      <c r="R126">
        <f>0+O127</f>
      </c>
    </row>
    <row r="127" spans="1:16" ht="12.75">
      <c r="A127" s="25" t="s">
        <v>44</v>
      </c>
      <c r="B127" s="29" t="s">
        <v>633</v>
      </c>
      <c r="C127" s="29" t="s">
        <v>1271</v>
      </c>
      <c r="D127" s="25" t="s">
        <v>63</v>
      </c>
      <c r="E127" s="30" t="s">
        <v>1272</v>
      </c>
      <c r="F127" s="31" t="s">
        <v>95</v>
      </c>
      <c r="G127" s="32">
        <v>2</v>
      </c>
      <c r="H127" s="33">
        <v>0</v>
      </c>
      <c r="I127" s="33">
        <f>ROUND(ROUND(H127,2)*ROUND(G127,1),2)</f>
      </c>
      <c r="J127" s="31" t="s">
        <v>1007</v>
      </c>
      <c r="O127">
        <f>(I127*21)/100</f>
      </c>
      <c r="P127" t="s">
        <v>21</v>
      </c>
    </row>
    <row r="128" spans="1:5" ht="12.75">
      <c r="A128" s="34" t="s">
        <v>49</v>
      </c>
      <c r="E128" s="35" t="s">
        <v>1272</v>
      </c>
    </row>
    <row r="129" spans="1:5" ht="12.75">
      <c r="A129" s="36" t="s">
        <v>51</v>
      </c>
      <c r="E129" s="37" t="s">
        <v>63</v>
      </c>
    </row>
    <row r="130" spans="1:5" ht="12.75">
      <c r="A130" t="s">
        <v>53</v>
      </c>
      <c r="E130" s="35" t="s">
        <v>63</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7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0+O8+O41+O58</f>
      </c>
      <c r="P2" t="s">
        <v>20</v>
      </c>
    </row>
    <row r="3" spans="1:16" ht="15" customHeight="1">
      <c r="A3" t="s">
        <v>11</v>
      </c>
      <c r="B3" s="12" t="s">
        <v>13</v>
      </c>
      <c r="C3" s="13" t="s">
        <v>14</v>
      </c>
      <c r="D3" s="1"/>
      <c r="E3" s="14" t="s">
        <v>15</v>
      </c>
      <c r="F3" s="1"/>
      <c r="G3" s="9"/>
      <c r="H3" s="8" t="s">
        <v>164</v>
      </c>
      <c r="I3" s="41">
        <f>0+I8+I41+I58</f>
      </c>
      <c r="J3" s="10"/>
      <c r="O3" t="s">
        <v>18</v>
      </c>
      <c r="P3" t="s">
        <v>21</v>
      </c>
    </row>
    <row r="4" spans="1:16" ht="15" customHeight="1">
      <c r="A4" t="s">
        <v>16</v>
      </c>
      <c r="B4" s="16" t="s">
        <v>17</v>
      </c>
      <c r="C4" s="17" t="s">
        <v>164</v>
      </c>
      <c r="D4" s="6"/>
      <c r="E4" s="18" t="s">
        <v>165</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43</v>
      </c>
      <c r="F8" s="19"/>
      <c r="G8" s="19"/>
      <c r="H8" s="19"/>
      <c r="I8" s="28">
        <f>0+Q8</f>
      </c>
      <c r="J8" s="19"/>
      <c r="O8">
        <f>0+R8</f>
      </c>
      <c r="Q8">
        <f>0+I9+I13+I17+I21+I25+I29+I33+I37</f>
      </c>
      <c r="R8">
        <f>0+O9+O13+O17+O21+O25+O29+O33+O37</f>
      </c>
    </row>
    <row r="9" spans="1:16" ht="12.75">
      <c r="A9" s="25" t="s">
        <v>44</v>
      </c>
      <c r="B9" s="29" t="s">
        <v>19</v>
      </c>
      <c r="C9" s="29" t="s">
        <v>166</v>
      </c>
      <c r="D9" s="25" t="s">
        <v>63</v>
      </c>
      <c r="E9" s="30" t="s">
        <v>167</v>
      </c>
      <c r="F9" s="31" t="s">
        <v>168</v>
      </c>
      <c r="G9" s="32">
        <v>1</v>
      </c>
      <c r="H9" s="33">
        <v>0</v>
      </c>
      <c r="I9" s="33">
        <f>ROUND(ROUND(H9,2)*ROUND(G9,1),2)</f>
      </c>
      <c r="J9" s="31" t="s">
        <v>48</v>
      </c>
      <c r="O9">
        <f>(I9*21)/100</f>
      </c>
      <c r="P9" t="s">
        <v>21</v>
      </c>
    </row>
    <row r="10" spans="1:5" ht="51">
      <c r="A10" s="34" t="s">
        <v>49</v>
      </c>
      <c r="E10" s="35" t="s">
        <v>169</v>
      </c>
    </row>
    <row r="11" spans="1:5" ht="12.75">
      <c r="A11" s="36" t="s">
        <v>51</v>
      </c>
      <c r="E11" s="37" t="s">
        <v>170</v>
      </c>
    </row>
    <row r="12" spans="1:5" ht="12.75">
      <c r="A12" t="s">
        <v>53</v>
      </c>
      <c r="E12" s="35" t="s">
        <v>171</v>
      </c>
    </row>
    <row r="13" spans="1:16" ht="12.75">
      <c r="A13" s="25" t="s">
        <v>44</v>
      </c>
      <c r="B13" s="29" t="s">
        <v>21</v>
      </c>
      <c r="C13" s="29" t="s">
        <v>172</v>
      </c>
      <c r="D13" s="25" t="s">
        <v>63</v>
      </c>
      <c r="E13" s="30" t="s">
        <v>173</v>
      </c>
      <c r="F13" s="31" t="s">
        <v>168</v>
      </c>
      <c r="G13" s="32">
        <v>1</v>
      </c>
      <c r="H13" s="33">
        <v>0</v>
      </c>
      <c r="I13" s="33">
        <f>ROUND(ROUND(H13,2)*ROUND(G13,1),2)</f>
      </c>
      <c r="J13" s="31" t="s">
        <v>48</v>
      </c>
      <c r="O13">
        <f>(I13*21)/100</f>
      </c>
      <c r="P13" t="s">
        <v>21</v>
      </c>
    </row>
    <row r="14" spans="1:5" ht="38.25">
      <c r="A14" s="34" t="s">
        <v>49</v>
      </c>
      <c r="E14" s="35" t="s">
        <v>174</v>
      </c>
    </row>
    <row r="15" spans="1:5" ht="12.75">
      <c r="A15" s="36" t="s">
        <v>51</v>
      </c>
      <c r="E15" s="37" t="s">
        <v>170</v>
      </c>
    </row>
    <row r="16" spans="1:5" ht="12.75">
      <c r="A16" t="s">
        <v>53</v>
      </c>
      <c r="E16" s="35" t="s">
        <v>175</v>
      </c>
    </row>
    <row r="17" spans="1:16" ht="12.75">
      <c r="A17" s="25" t="s">
        <v>44</v>
      </c>
      <c r="B17" s="29" t="s">
        <v>20</v>
      </c>
      <c r="C17" s="29" t="s">
        <v>176</v>
      </c>
      <c r="D17" s="25" t="s">
        <v>19</v>
      </c>
      <c r="E17" s="30" t="s">
        <v>177</v>
      </c>
      <c r="F17" s="31" t="s">
        <v>168</v>
      </c>
      <c r="G17" s="32">
        <v>1</v>
      </c>
      <c r="H17" s="33">
        <v>0</v>
      </c>
      <c r="I17" s="33">
        <f>ROUND(ROUND(H17,2)*ROUND(G17,1),2)</f>
      </c>
      <c r="J17" s="31" t="s">
        <v>48</v>
      </c>
      <c r="O17">
        <f>(I17*21)/100</f>
      </c>
      <c r="P17" t="s">
        <v>21</v>
      </c>
    </row>
    <row r="18" spans="1:5" ht="12.75">
      <c r="A18" s="34" t="s">
        <v>49</v>
      </c>
      <c r="E18" s="35" t="s">
        <v>178</v>
      </c>
    </row>
    <row r="19" spans="1:5" ht="12.75">
      <c r="A19" s="36" t="s">
        <v>51</v>
      </c>
      <c r="E19" s="37" t="s">
        <v>170</v>
      </c>
    </row>
    <row r="20" spans="1:5" ht="12.75">
      <c r="A20" t="s">
        <v>53</v>
      </c>
      <c r="E20" s="35" t="s">
        <v>179</v>
      </c>
    </row>
    <row r="21" spans="1:16" ht="12.75">
      <c r="A21" s="25" t="s">
        <v>44</v>
      </c>
      <c r="B21" s="29" t="s">
        <v>30</v>
      </c>
      <c r="C21" s="29" t="s">
        <v>176</v>
      </c>
      <c r="D21" s="25" t="s">
        <v>21</v>
      </c>
      <c r="E21" s="30" t="s">
        <v>177</v>
      </c>
      <c r="F21" s="31" t="s">
        <v>168</v>
      </c>
      <c r="G21" s="32">
        <v>1</v>
      </c>
      <c r="H21" s="33">
        <v>0</v>
      </c>
      <c r="I21" s="33">
        <f>ROUND(ROUND(H21,2)*ROUND(G21,1),2)</f>
      </c>
      <c r="J21" s="31" t="s">
        <v>48</v>
      </c>
      <c r="O21">
        <f>(I21*21)/100</f>
      </c>
      <c r="P21" t="s">
        <v>21</v>
      </c>
    </row>
    <row r="22" spans="1:5" ht="38.25">
      <c r="A22" s="34" t="s">
        <v>49</v>
      </c>
      <c r="E22" s="35" t="s">
        <v>180</v>
      </c>
    </row>
    <row r="23" spans="1:5" ht="12.75">
      <c r="A23" s="36" t="s">
        <v>51</v>
      </c>
      <c r="E23" s="37" t="s">
        <v>170</v>
      </c>
    </row>
    <row r="24" spans="1:5" ht="12.75">
      <c r="A24" t="s">
        <v>53</v>
      </c>
      <c r="E24" s="35" t="s">
        <v>179</v>
      </c>
    </row>
    <row r="25" spans="1:16" ht="12.75">
      <c r="A25" s="25" t="s">
        <v>44</v>
      </c>
      <c r="B25" s="29" t="s">
        <v>32</v>
      </c>
      <c r="C25" s="29" t="s">
        <v>181</v>
      </c>
      <c r="D25" s="25" t="s">
        <v>63</v>
      </c>
      <c r="E25" s="30" t="s">
        <v>182</v>
      </c>
      <c r="F25" s="31" t="s">
        <v>168</v>
      </c>
      <c r="G25" s="32">
        <v>1</v>
      </c>
      <c r="H25" s="33">
        <v>0</v>
      </c>
      <c r="I25" s="33">
        <f>ROUND(ROUND(H25,2)*ROUND(G25,1),2)</f>
      </c>
      <c r="J25" s="31" t="s">
        <v>48</v>
      </c>
      <c r="O25">
        <f>(I25*21)/100</f>
      </c>
      <c r="P25" t="s">
        <v>21</v>
      </c>
    </row>
    <row r="26" spans="1:5" ht="38.25">
      <c r="A26" s="34" t="s">
        <v>49</v>
      </c>
      <c r="E26" s="35" t="s">
        <v>183</v>
      </c>
    </row>
    <row r="27" spans="1:5" ht="12.75">
      <c r="A27" s="36" t="s">
        <v>51</v>
      </c>
      <c r="E27" s="37" t="s">
        <v>170</v>
      </c>
    </row>
    <row r="28" spans="1:5" ht="12.75">
      <c r="A28" t="s">
        <v>53</v>
      </c>
      <c r="E28" s="35" t="s">
        <v>179</v>
      </c>
    </row>
    <row r="29" spans="1:16" ht="12.75">
      <c r="A29" s="25" t="s">
        <v>44</v>
      </c>
      <c r="B29" s="29" t="s">
        <v>34</v>
      </c>
      <c r="C29" s="29" t="s">
        <v>184</v>
      </c>
      <c r="D29" s="25" t="s">
        <v>63</v>
      </c>
      <c r="E29" s="30" t="s">
        <v>185</v>
      </c>
      <c r="F29" s="31" t="s">
        <v>186</v>
      </c>
      <c r="G29" s="32">
        <v>1</v>
      </c>
      <c r="H29" s="33">
        <v>0</v>
      </c>
      <c r="I29" s="33">
        <f>ROUND(ROUND(H29,2)*ROUND(G29,1),2)</f>
      </c>
      <c r="J29" s="31" t="s">
        <v>48</v>
      </c>
      <c r="O29">
        <f>(I29*21)/100</f>
      </c>
      <c r="P29" t="s">
        <v>21</v>
      </c>
    </row>
    <row r="30" spans="1:5" ht="12.75">
      <c r="A30" s="34" t="s">
        <v>49</v>
      </c>
      <c r="E30" s="35" t="s">
        <v>187</v>
      </c>
    </row>
    <row r="31" spans="1:5" ht="12.75">
      <c r="A31" s="36" t="s">
        <v>51</v>
      </c>
      <c r="E31" s="37" t="s">
        <v>170</v>
      </c>
    </row>
    <row r="32" spans="1:5" ht="12.75">
      <c r="A32" t="s">
        <v>53</v>
      </c>
      <c r="E32" s="35" t="s">
        <v>188</v>
      </c>
    </row>
    <row r="33" spans="1:16" ht="12.75">
      <c r="A33" s="25" t="s">
        <v>44</v>
      </c>
      <c r="B33" s="29" t="s">
        <v>72</v>
      </c>
      <c r="C33" s="29" t="s">
        <v>189</v>
      </c>
      <c r="D33" s="25" t="s">
        <v>19</v>
      </c>
      <c r="E33" s="30" t="s">
        <v>190</v>
      </c>
      <c r="F33" s="31" t="s">
        <v>95</v>
      </c>
      <c r="G33" s="32">
        <v>1</v>
      </c>
      <c r="H33" s="33">
        <v>0</v>
      </c>
      <c r="I33" s="33">
        <f>ROUND(ROUND(H33,2)*ROUND(G33,1),2)</f>
      </c>
      <c r="J33" s="31" t="s">
        <v>48</v>
      </c>
      <c r="O33">
        <f>(I33*21)/100</f>
      </c>
      <c r="P33" t="s">
        <v>21</v>
      </c>
    </row>
    <row r="34" spans="1:5" ht="51">
      <c r="A34" s="34" t="s">
        <v>49</v>
      </c>
      <c r="E34" s="35" t="s">
        <v>191</v>
      </c>
    </row>
    <row r="35" spans="1:5" ht="12.75">
      <c r="A35" s="36" t="s">
        <v>51</v>
      </c>
      <c r="E35" s="37" t="s">
        <v>170</v>
      </c>
    </row>
    <row r="36" spans="1:5" ht="89.25">
      <c r="A36" t="s">
        <v>53</v>
      </c>
      <c r="E36" s="35" t="s">
        <v>192</v>
      </c>
    </row>
    <row r="37" spans="1:16" ht="12.75">
      <c r="A37" s="25" t="s">
        <v>44</v>
      </c>
      <c r="B37" s="29" t="s">
        <v>77</v>
      </c>
      <c r="C37" s="29" t="s">
        <v>189</v>
      </c>
      <c r="D37" s="25" t="s">
        <v>21</v>
      </c>
      <c r="E37" s="30" t="s">
        <v>190</v>
      </c>
      <c r="F37" s="31" t="s">
        <v>95</v>
      </c>
      <c r="G37" s="32">
        <v>1</v>
      </c>
      <c r="H37" s="33">
        <v>0</v>
      </c>
      <c r="I37" s="33">
        <f>ROUND(ROUND(H37,2)*ROUND(G37,1),2)</f>
      </c>
      <c r="J37" s="31" t="s">
        <v>48</v>
      </c>
      <c r="O37">
        <f>(I37*21)/100</f>
      </c>
      <c r="P37" t="s">
        <v>21</v>
      </c>
    </row>
    <row r="38" spans="1:5" ht="38.25">
      <c r="A38" s="34" t="s">
        <v>49</v>
      </c>
      <c r="E38" s="35" t="s">
        <v>193</v>
      </c>
    </row>
    <row r="39" spans="1:5" ht="12.75">
      <c r="A39" s="36" t="s">
        <v>51</v>
      </c>
      <c r="E39" s="37" t="s">
        <v>170</v>
      </c>
    </row>
    <row r="40" spans="1:5" ht="89.25">
      <c r="A40" t="s">
        <v>53</v>
      </c>
      <c r="E40" s="35" t="s">
        <v>192</v>
      </c>
    </row>
    <row r="41" spans="1:18" ht="12.75" customHeight="1">
      <c r="A41" s="6" t="s">
        <v>42</v>
      </c>
      <c r="B41" s="6"/>
      <c r="C41" s="39" t="s">
        <v>19</v>
      </c>
      <c r="D41" s="6"/>
      <c r="E41" s="27" t="s">
        <v>61</v>
      </c>
      <c r="F41" s="6"/>
      <c r="G41" s="6"/>
      <c r="H41" s="6"/>
      <c r="I41" s="40">
        <f>0+Q41</f>
      </c>
      <c r="J41" s="6"/>
      <c r="O41">
        <f>0+R41</f>
      </c>
      <c r="Q41">
        <f>0+I42+I46+I50+I54</f>
      </c>
      <c r="R41">
        <f>0+O42+O46+O50+O54</f>
      </c>
    </row>
    <row r="42" spans="1:16" ht="12.75">
      <c r="A42" s="25" t="s">
        <v>44</v>
      </c>
      <c r="B42" s="29" t="s">
        <v>37</v>
      </c>
      <c r="C42" s="29" t="s">
        <v>194</v>
      </c>
      <c r="D42" s="25" t="s">
        <v>63</v>
      </c>
      <c r="E42" s="30" t="s">
        <v>195</v>
      </c>
      <c r="F42" s="31" t="s">
        <v>47</v>
      </c>
      <c r="G42" s="32">
        <v>23.4</v>
      </c>
      <c r="H42" s="33">
        <v>0</v>
      </c>
      <c r="I42" s="33">
        <f>ROUND(ROUND(H42,2)*ROUND(G42,1),2)</f>
      </c>
      <c r="J42" s="31" t="s">
        <v>48</v>
      </c>
      <c r="O42">
        <f>(I42*21)/100</f>
      </c>
      <c r="P42" t="s">
        <v>21</v>
      </c>
    </row>
    <row r="43" spans="1:5" ht="63.75">
      <c r="A43" s="34" t="s">
        <v>49</v>
      </c>
      <c r="E43" s="35" t="s">
        <v>196</v>
      </c>
    </row>
    <row r="44" spans="1:5" ht="12.75">
      <c r="A44" s="36" t="s">
        <v>51</v>
      </c>
      <c r="E44" s="37" t="s">
        <v>197</v>
      </c>
    </row>
    <row r="45" spans="1:5" ht="63.75">
      <c r="A45" t="s">
        <v>53</v>
      </c>
      <c r="E45" s="35" t="s">
        <v>67</v>
      </c>
    </row>
    <row r="46" spans="1:16" ht="25.5">
      <c r="A46" s="25" t="s">
        <v>44</v>
      </c>
      <c r="B46" s="29" t="s">
        <v>39</v>
      </c>
      <c r="C46" s="29" t="s">
        <v>73</v>
      </c>
      <c r="D46" s="25" t="s">
        <v>63</v>
      </c>
      <c r="E46" s="30" t="s">
        <v>74</v>
      </c>
      <c r="F46" s="31" t="s">
        <v>47</v>
      </c>
      <c r="G46" s="32">
        <v>78</v>
      </c>
      <c r="H46" s="33">
        <v>0</v>
      </c>
      <c r="I46" s="33">
        <f>ROUND(ROUND(H46,2)*ROUND(G46,1),2)</f>
      </c>
      <c r="J46" s="31" t="s">
        <v>48</v>
      </c>
      <c r="O46">
        <f>(I46*21)/100</f>
      </c>
      <c r="P46" t="s">
        <v>21</v>
      </c>
    </row>
    <row r="47" spans="1:5" ht="63.75">
      <c r="A47" s="34" t="s">
        <v>49</v>
      </c>
      <c r="E47" s="35" t="s">
        <v>198</v>
      </c>
    </row>
    <row r="48" spans="1:5" ht="12.75">
      <c r="A48" s="36" t="s">
        <v>51</v>
      </c>
      <c r="E48" s="37" t="s">
        <v>199</v>
      </c>
    </row>
    <row r="49" spans="1:5" ht="63.75">
      <c r="A49" t="s">
        <v>53</v>
      </c>
      <c r="E49" s="35" t="s">
        <v>67</v>
      </c>
    </row>
    <row r="50" spans="1:16" ht="12.75">
      <c r="A50" s="25" t="s">
        <v>44</v>
      </c>
      <c r="B50" s="29" t="s">
        <v>41</v>
      </c>
      <c r="C50" s="29" t="s">
        <v>200</v>
      </c>
      <c r="D50" s="25" t="s">
        <v>63</v>
      </c>
      <c r="E50" s="30" t="s">
        <v>201</v>
      </c>
      <c r="F50" s="31" t="s">
        <v>47</v>
      </c>
      <c r="G50" s="32">
        <v>56</v>
      </c>
      <c r="H50" s="33">
        <v>0</v>
      </c>
      <c r="I50" s="33">
        <f>ROUND(ROUND(H50,2)*ROUND(G50,1),2)</f>
      </c>
      <c r="J50" s="31" t="s">
        <v>48</v>
      </c>
      <c r="O50">
        <f>(I50*21)/100</f>
      </c>
      <c r="P50" t="s">
        <v>21</v>
      </c>
    </row>
    <row r="51" spans="1:5" ht="51">
      <c r="A51" s="34" t="s">
        <v>49</v>
      </c>
      <c r="E51" s="35" t="s">
        <v>202</v>
      </c>
    </row>
    <row r="52" spans="1:5" ht="12.75">
      <c r="A52" s="36" t="s">
        <v>51</v>
      </c>
      <c r="E52" s="37" t="s">
        <v>203</v>
      </c>
    </row>
    <row r="53" spans="1:5" ht="369.75">
      <c r="A53" t="s">
        <v>53</v>
      </c>
      <c r="E53" s="35" t="s">
        <v>204</v>
      </c>
    </row>
    <row r="54" spans="1:16" ht="12.75">
      <c r="A54" s="25" t="s">
        <v>44</v>
      </c>
      <c r="B54" s="29" t="s">
        <v>99</v>
      </c>
      <c r="C54" s="29" t="s">
        <v>205</v>
      </c>
      <c r="D54" s="25" t="s">
        <v>63</v>
      </c>
      <c r="E54" s="30" t="s">
        <v>206</v>
      </c>
      <c r="F54" s="31" t="s">
        <v>138</v>
      </c>
      <c r="G54" s="32">
        <v>263</v>
      </c>
      <c r="H54" s="33">
        <v>0</v>
      </c>
      <c r="I54" s="33">
        <f>ROUND(ROUND(H54,2)*ROUND(G54,1),2)</f>
      </c>
      <c r="J54" s="31" t="s">
        <v>48</v>
      </c>
      <c r="O54">
        <f>(I54*21)/100</f>
      </c>
      <c r="P54" t="s">
        <v>21</v>
      </c>
    </row>
    <row r="55" spans="1:5" ht="25.5">
      <c r="A55" s="34" t="s">
        <v>49</v>
      </c>
      <c r="E55" s="35" t="s">
        <v>207</v>
      </c>
    </row>
    <row r="56" spans="1:5" ht="12.75">
      <c r="A56" s="36" t="s">
        <v>51</v>
      </c>
      <c r="E56" s="37" t="s">
        <v>208</v>
      </c>
    </row>
    <row r="57" spans="1:5" ht="25.5">
      <c r="A57" t="s">
        <v>53</v>
      </c>
      <c r="E57" s="35" t="s">
        <v>209</v>
      </c>
    </row>
    <row r="58" spans="1:18" ht="12.75" customHeight="1">
      <c r="A58" s="6" t="s">
        <v>42</v>
      </c>
      <c r="B58" s="6"/>
      <c r="C58" s="39" t="s">
        <v>32</v>
      </c>
      <c r="D58" s="6"/>
      <c r="E58" s="27" t="s">
        <v>210</v>
      </c>
      <c r="F58" s="6"/>
      <c r="G58" s="6"/>
      <c r="H58" s="6"/>
      <c r="I58" s="40">
        <f>0+Q58</f>
      </c>
      <c r="J58" s="6"/>
      <c r="O58">
        <f>0+R58</f>
      </c>
      <c r="Q58">
        <f>0+I59+I63+I67</f>
      </c>
      <c r="R58">
        <f>0+O59+O63+O67</f>
      </c>
    </row>
    <row r="59" spans="1:16" ht="12.75">
      <c r="A59" s="25" t="s">
        <v>44</v>
      </c>
      <c r="B59" s="29" t="s">
        <v>106</v>
      </c>
      <c r="C59" s="29" t="s">
        <v>211</v>
      </c>
      <c r="D59" s="25" t="s">
        <v>63</v>
      </c>
      <c r="E59" s="30" t="s">
        <v>212</v>
      </c>
      <c r="F59" s="31" t="s">
        <v>47</v>
      </c>
      <c r="G59" s="32">
        <v>52.6</v>
      </c>
      <c r="H59" s="33">
        <v>0</v>
      </c>
      <c r="I59" s="33">
        <f>ROUND(ROUND(H59,2)*ROUND(G59,1),2)</f>
      </c>
      <c r="J59" s="31" t="s">
        <v>48</v>
      </c>
      <c r="O59">
        <f>(I59*21)/100</f>
      </c>
      <c r="P59" t="s">
        <v>21</v>
      </c>
    </row>
    <row r="60" spans="1:5" ht="38.25">
      <c r="A60" s="34" t="s">
        <v>49</v>
      </c>
      <c r="E60" s="35" t="s">
        <v>213</v>
      </c>
    </row>
    <row r="61" spans="1:5" ht="12.75">
      <c r="A61" s="36" t="s">
        <v>51</v>
      </c>
      <c r="E61" s="37" t="s">
        <v>214</v>
      </c>
    </row>
    <row r="62" spans="1:5" ht="127.5">
      <c r="A62" t="s">
        <v>53</v>
      </c>
      <c r="E62" s="35" t="s">
        <v>215</v>
      </c>
    </row>
    <row r="63" spans="1:16" ht="12.75">
      <c r="A63" s="25" t="s">
        <v>44</v>
      </c>
      <c r="B63" s="29" t="s">
        <v>112</v>
      </c>
      <c r="C63" s="29" t="s">
        <v>216</v>
      </c>
      <c r="D63" s="25" t="s">
        <v>63</v>
      </c>
      <c r="E63" s="30" t="s">
        <v>217</v>
      </c>
      <c r="F63" s="31" t="s">
        <v>47</v>
      </c>
      <c r="G63" s="32">
        <v>57.9</v>
      </c>
      <c r="H63" s="33">
        <v>0</v>
      </c>
      <c r="I63" s="33">
        <f>ROUND(ROUND(H63,2)*ROUND(G63,1),2)</f>
      </c>
      <c r="J63" s="31" t="s">
        <v>48</v>
      </c>
      <c r="O63">
        <f>(I63*21)/100</f>
      </c>
      <c r="P63" t="s">
        <v>21</v>
      </c>
    </row>
    <row r="64" spans="1:5" ht="38.25">
      <c r="A64" s="34" t="s">
        <v>49</v>
      </c>
      <c r="E64" s="35" t="s">
        <v>218</v>
      </c>
    </row>
    <row r="65" spans="1:5" ht="12.75">
      <c r="A65" s="36" t="s">
        <v>51</v>
      </c>
      <c r="E65" s="37" t="s">
        <v>219</v>
      </c>
    </row>
    <row r="66" spans="1:5" ht="51">
      <c r="A66" t="s">
        <v>53</v>
      </c>
      <c r="E66" s="35" t="s">
        <v>220</v>
      </c>
    </row>
    <row r="67" spans="1:16" ht="12.75">
      <c r="A67" s="25" t="s">
        <v>44</v>
      </c>
      <c r="B67" s="29" t="s">
        <v>118</v>
      </c>
      <c r="C67" s="29" t="s">
        <v>221</v>
      </c>
      <c r="D67" s="25" t="s">
        <v>63</v>
      </c>
      <c r="E67" s="30" t="s">
        <v>222</v>
      </c>
      <c r="F67" s="31" t="s">
        <v>138</v>
      </c>
      <c r="G67" s="32">
        <v>263</v>
      </c>
      <c r="H67" s="33">
        <v>0</v>
      </c>
      <c r="I67" s="33">
        <f>ROUND(ROUND(H67,2)*ROUND(G67,1),2)</f>
      </c>
      <c r="J67" s="31" t="s">
        <v>48</v>
      </c>
      <c r="O67">
        <f>(I67*21)/100</f>
      </c>
      <c r="P67" t="s">
        <v>21</v>
      </c>
    </row>
    <row r="68" spans="1:5" ht="51">
      <c r="A68" s="34" t="s">
        <v>49</v>
      </c>
      <c r="E68" s="35" t="s">
        <v>223</v>
      </c>
    </row>
    <row r="69" spans="1:5" ht="12.75">
      <c r="A69" s="36" t="s">
        <v>51</v>
      </c>
      <c r="E69" s="37" t="s">
        <v>208</v>
      </c>
    </row>
    <row r="70" spans="1:5" ht="153">
      <c r="A70" t="s">
        <v>53</v>
      </c>
      <c r="E70" s="35" t="s">
        <v>224</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0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0+O8+O13+O46+O55+O92</f>
      </c>
      <c r="P2" t="s">
        <v>20</v>
      </c>
    </row>
    <row r="3" spans="1:16" ht="15" customHeight="1">
      <c r="A3" t="s">
        <v>11</v>
      </c>
      <c r="B3" s="12" t="s">
        <v>13</v>
      </c>
      <c r="C3" s="13" t="s">
        <v>14</v>
      </c>
      <c r="D3" s="1"/>
      <c r="E3" s="14" t="s">
        <v>15</v>
      </c>
      <c r="F3" s="1"/>
      <c r="G3" s="9"/>
      <c r="H3" s="8" t="s">
        <v>225</v>
      </c>
      <c r="I3" s="41">
        <f>0+I8+I13+I46+I55+I92</f>
      </c>
      <c r="J3" s="10"/>
      <c r="O3" t="s">
        <v>18</v>
      </c>
      <c r="P3" t="s">
        <v>21</v>
      </c>
    </row>
    <row r="4" spans="1:16" ht="15" customHeight="1">
      <c r="A4" t="s">
        <v>16</v>
      </c>
      <c r="B4" s="16" t="s">
        <v>17</v>
      </c>
      <c r="C4" s="17" t="s">
        <v>225</v>
      </c>
      <c r="D4" s="6"/>
      <c r="E4" s="18" t="s">
        <v>226</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43</v>
      </c>
      <c r="F8" s="19"/>
      <c r="G8" s="19"/>
      <c r="H8" s="19"/>
      <c r="I8" s="28">
        <f>0+Q8</f>
      </c>
      <c r="J8" s="19"/>
      <c r="O8">
        <f>0+R8</f>
      </c>
      <c r="Q8">
        <f>0+I9</f>
      </c>
      <c r="R8">
        <f>0+O9</f>
      </c>
    </row>
    <row r="9" spans="1:16" ht="12.75">
      <c r="A9" s="25" t="s">
        <v>44</v>
      </c>
      <c r="B9" s="29" t="s">
        <v>19</v>
      </c>
      <c r="C9" s="29" t="s">
        <v>227</v>
      </c>
      <c r="D9" s="25" t="s">
        <v>63</v>
      </c>
      <c r="E9" s="30" t="s">
        <v>228</v>
      </c>
      <c r="F9" s="31" t="s">
        <v>168</v>
      </c>
      <c r="G9" s="32">
        <v>1</v>
      </c>
      <c r="H9" s="33">
        <v>0</v>
      </c>
      <c r="I9" s="33">
        <f>ROUND(ROUND(H9,2)*ROUND(G9,1),2)</f>
      </c>
      <c r="J9" s="31" t="s">
        <v>48</v>
      </c>
      <c r="O9">
        <f>(I9*21)/100</f>
      </c>
      <c r="P9" t="s">
        <v>21</v>
      </c>
    </row>
    <row r="10" spans="1:5" ht="25.5">
      <c r="A10" s="34" t="s">
        <v>49</v>
      </c>
      <c r="E10" s="35" t="s">
        <v>229</v>
      </c>
    </row>
    <row r="11" spans="1:5" ht="12.75">
      <c r="A11" s="36" t="s">
        <v>51</v>
      </c>
      <c r="E11" s="37" t="s">
        <v>170</v>
      </c>
    </row>
    <row r="12" spans="1:5" ht="25.5">
      <c r="A12" t="s">
        <v>53</v>
      </c>
      <c r="E12" s="35" t="s">
        <v>230</v>
      </c>
    </row>
    <row r="13" spans="1:18" ht="12.75" customHeight="1">
      <c r="A13" s="6" t="s">
        <v>42</v>
      </c>
      <c r="B13" s="6"/>
      <c r="C13" s="39" t="s">
        <v>19</v>
      </c>
      <c r="D13" s="6"/>
      <c r="E13" s="27" t="s">
        <v>61</v>
      </c>
      <c r="F13" s="6"/>
      <c r="G13" s="6"/>
      <c r="H13" s="6"/>
      <c r="I13" s="40">
        <f>0+Q13</f>
      </c>
      <c r="J13" s="6"/>
      <c r="O13">
        <f>0+R13</f>
      </c>
      <c r="Q13">
        <f>0+I14+I18+I22+I26+I30+I34+I38+I42</f>
      </c>
      <c r="R13">
        <f>0+O14+O18+O22+O26+O30+O34+O38+O42</f>
      </c>
    </row>
    <row r="14" spans="1:16" ht="25.5">
      <c r="A14" s="25" t="s">
        <v>44</v>
      </c>
      <c r="B14" s="29" t="s">
        <v>21</v>
      </c>
      <c r="C14" s="29" t="s">
        <v>73</v>
      </c>
      <c r="D14" s="25" t="s">
        <v>63</v>
      </c>
      <c r="E14" s="30" t="s">
        <v>74</v>
      </c>
      <c r="F14" s="31" t="s">
        <v>47</v>
      </c>
      <c r="G14" s="32">
        <v>109.7</v>
      </c>
      <c r="H14" s="33">
        <v>0</v>
      </c>
      <c r="I14" s="33">
        <f>ROUND(ROUND(H14,2)*ROUND(G14,1),2)</f>
      </c>
      <c r="J14" s="31" t="s">
        <v>48</v>
      </c>
      <c r="O14">
        <f>(I14*21)/100</f>
      </c>
      <c r="P14" t="s">
        <v>21</v>
      </c>
    </row>
    <row r="15" spans="1:5" ht="63.75">
      <c r="A15" s="34" t="s">
        <v>49</v>
      </c>
      <c r="E15" s="35" t="s">
        <v>231</v>
      </c>
    </row>
    <row r="16" spans="1:5" ht="25.5">
      <c r="A16" s="36" t="s">
        <v>51</v>
      </c>
      <c r="E16" s="37" t="s">
        <v>232</v>
      </c>
    </row>
    <row r="17" spans="1:5" ht="63.75">
      <c r="A17" t="s">
        <v>53</v>
      </c>
      <c r="E17" s="35" t="s">
        <v>67</v>
      </c>
    </row>
    <row r="18" spans="1:16" ht="25.5">
      <c r="A18" s="25" t="s">
        <v>44</v>
      </c>
      <c r="B18" s="29" t="s">
        <v>20</v>
      </c>
      <c r="C18" s="29" t="s">
        <v>233</v>
      </c>
      <c r="D18" s="25" t="s">
        <v>63</v>
      </c>
      <c r="E18" s="30" t="s">
        <v>234</v>
      </c>
      <c r="F18" s="31" t="s">
        <v>47</v>
      </c>
      <c r="G18" s="32">
        <v>59.5</v>
      </c>
      <c r="H18" s="33">
        <v>0</v>
      </c>
      <c r="I18" s="33">
        <f>ROUND(ROUND(H18,2)*ROUND(G18,1),2)</f>
      </c>
      <c r="J18" s="31" t="s">
        <v>48</v>
      </c>
      <c r="O18">
        <f>(I18*21)/100</f>
      </c>
      <c r="P18" t="s">
        <v>21</v>
      </c>
    </row>
    <row r="19" spans="1:5" ht="63.75">
      <c r="A19" s="34" t="s">
        <v>49</v>
      </c>
      <c r="E19" s="35" t="s">
        <v>235</v>
      </c>
    </row>
    <row r="20" spans="1:5" ht="25.5">
      <c r="A20" s="36" t="s">
        <v>51</v>
      </c>
      <c r="E20" s="37" t="s">
        <v>236</v>
      </c>
    </row>
    <row r="21" spans="1:5" ht="63.75">
      <c r="A21" t="s">
        <v>53</v>
      </c>
      <c r="E21" s="35" t="s">
        <v>67</v>
      </c>
    </row>
    <row r="22" spans="1:16" ht="12.75">
      <c r="A22" s="25" t="s">
        <v>44</v>
      </c>
      <c r="B22" s="29" t="s">
        <v>30</v>
      </c>
      <c r="C22" s="29" t="s">
        <v>237</v>
      </c>
      <c r="D22" s="25" t="s">
        <v>63</v>
      </c>
      <c r="E22" s="30" t="s">
        <v>238</v>
      </c>
      <c r="F22" s="31" t="s">
        <v>47</v>
      </c>
      <c r="G22" s="32">
        <v>472</v>
      </c>
      <c r="H22" s="33">
        <v>0</v>
      </c>
      <c r="I22" s="33">
        <f>ROUND(ROUND(H22,2)*ROUND(G22,1),2)</f>
      </c>
      <c r="J22" s="31" t="s">
        <v>48</v>
      </c>
      <c r="O22">
        <f>(I22*21)/100</f>
      </c>
      <c r="P22" t="s">
        <v>21</v>
      </c>
    </row>
    <row r="23" spans="1:5" ht="51">
      <c r="A23" s="34" t="s">
        <v>49</v>
      </c>
      <c r="E23" s="35" t="s">
        <v>239</v>
      </c>
    </row>
    <row r="24" spans="1:5" ht="12.75">
      <c r="A24" s="36" t="s">
        <v>51</v>
      </c>
      <c r="E24" s="37" t="s">
        <v>240</v>
      </c>
    </row>
    <row r="25" spans="1:5" ht="63.75">
      <c r="A25" t="s">
        <v>53</v>
      </c>
      <c r="E25" s="35" t="s">
        <v>67</v>
      </c>
    </row>
    <row r="26" spans="1:16" ht="12.75">
      <c r="A26" s="25" t="s">
        <v>44</v>
      </c>
      <c r="B26" s="29" t="s">
        <v>32</v>
      </c>
      <c r="C26" s="29" t="s">
        <v>241</v>
      </c>
      <c r="D26" s="25" t="s">
        <v>63</v>
      </c>
      <c r="E26" s="30" t="s">
        <v>242</v>
      </c>
      <c r="F26" s="31" t="s">
        <v>47</v>
      </c>
      <c r="G26" s="32">
        <v>8.2</v>
      </c>
      <c r="H26" s="33">
        <v>0</v>
      </c>
      <c r="I26" s="33">
        <f>ROUND(ROUND(H26,2)*ROUND(G26,1),2)</f>
      </c>
      <c r="J26" s="31" t="s">
        <v>48</v>
      </c>
      <c r="O26">
        <f>(I26*21)/100</f>
      </c>
      <c r="P26" t="s">
        <v>21</v>
      </c>
    </row>
    <row r="27" spans="1:5" ht="38.25">
      <c r="A27" s="34" t="s">
        <v>49</v>
      </c>
      <c r="E27" s="35" t="s">
        <v>243</v>
      </c>
    </row>
    <row r="28" spans="1:5" ht="12.75">
      <c r="A28" s="36" t="s">
        <v>51</v>
      </c>
      <c r="E28" s="37" t="s">
        <v>244</v>
      </c>
    </row>
    <row r="29" spans="1:5" ht="369.75">
      <c r="A29" t="s">
        <v>53</v>
      </c>
      <c r="E29" s="35" t="s">
        <v>204</v>
      </c>
    </row>
    <row r="30" spans="1:16" ht="12.75">
      <c r="A30" s="25" t="s">
        <v>44</v>
      </c>
      <c r="B30" s="29" t="s">
        <v>34</v>
      </c>
      <c r="C30" s="29" t="s">
        <v>200</v>
      </c>
      <c r="D30" s="25" t="s">
        <v>63</v>
      </c>
      <c r="E30" s="30" t="s">
        <v>201</v>
      </c>
      <c r="F30" s="31" t="s">
        <v>47</v>
      </c>
      <c r="G30" s="32">
        <v>37.8</v>
      </c>
      <c r="H30" s="33">
        <v>0</v>
      </c>
      <c r="I30" s="33">
        <f>ROUND(ROUND(H30,2)*ROUND(G30,1),2)</f>
      </c>
      <c r="J30" s="31" t="s">
        <v>48</v>
      </c>
      <c r="O30">
        <f>(I30*21)/100</f>
      </c>
      <c r="P30" t="s">
        <v>21</v>
      </c>
    </row>
    <row r="31" spans="1:5" ht="51">
      <c r="A31" s="34" t="s">
        <v>49</v>
      </c>
      <c r="E31" s="35" t="s">
        <v>245</v>
      </c>
    </row>
    <row r="32" spans="1:5" ht="12.75">
      <c r="A32" s="36" t="s">
        <v>51</v>
      </c>
      <c r="E32" s="37" t="s">
        <v>246</v>
      </c>
    </row>
    <row r="33" spans="1:5" ht="369.75">
      <c r="A33" t="s">
        <v>53</v>
      </c>
      <c r="E33" s="35" t="s">
        <v>204</v>
      </c>
    </row>
    <row r="34" spans="1:16" ht="12.75">
      <c r="A34" s="25" t="s">
        <v>44</v>
      </c>
      <c r="B34" s="29" t="s">
        <v>72</v>
      </c>
      <c r="C34" s="29" t="s">
        <v>247</v>
      </c>
      <c r="D34" s="25" t="s">
        <v>63</v>
      </c>
      <c r="E34" s="30" t="s">
        <v>248</v>
      </c>
      <c r="F34" s="31" t="s">
        <v>138</v>
      </c>
      <c r="G34" s="32">
        <v>4040</v>
      </c>
      <c r="H34" s="33">
        <v>0</v>
      </c>
      <c r="I34" s="33">
        <f>ROUND(ROUND(H34,2)*ROUND(G34,1),2)</f>
      </c>
      <c r="J34" s="31" t="s">
        <v>48</v>
      </c>
      <c r="O34">
        <f>(I34*21)/100</f>
      </c>
      <c r="P34" t="s">
        <v>21</v>
      </c>
    </row>
    <row r="35" spans="1:5" ht="63.75">
      <c r="A35" s="34" t="s">
        <v>49</v>
      </c>
      <c r="E35" s="35" t="s">
        <v>249</v>
      </c>
    </row>
    <row r="36" spans="1:5" ht="12.75">
      <c r="A36" s="36" t="s">
        <v>51</v>
      </c>
      <c r="E36" s="37" t="s">
        <v>250</v>
      </c>
    </row>
    <row r="37" spans="1:5" ht="25.5">
      <c r="A37" t="s">
        <v>53</v>
      </c>
      <c r="E37" s="35" t="s">
        <v>251</v>
      </c>
    </row>
    <row r="38" spans="1:16" ht="12.75">
      <c r="A38" s="25" t="s">
        <v>44</v>
      </c>
      <c r="B38" s="29" t="s">
        <v>77</v>
      </c>
      <c r="C38" s="29" t="s">
        <v>252</v>
      </c>
      <c r="D38" s="25" t="s">
        <v>63</v>
      </c>
      <c r="E38" s="30" t="s">
        <v>253</v>
      </c>
      <c r="F38" s="31" t="s">
        <v>47</v>
      </c>
      <c r="G38" s="32">
        <v>12.7</v>
      </c>
      <c r="H38" s="33">
        <v>0</v>
      </c>
      <c r="I38" s="33">
        <f>ROUND(ROUND(H38,2)*ROUND(G38,1),2)</f>
      </c>
      <c r="J38" s="31" t="s">
        <v>48</v>
      </c>
      <c r="O38">
        <f>(I38*21)/100</f>
      </c>
      <c r="P38" t="s">
        <v>21</v>
      </c>
    </row>
    <row r="39" spans="1:5" ht="38.25">
      <c r="A39" s="34" t="s">
        <v>49</v>
      </c>
      <c r="E39" s="35" t="s">
        <v>254</v>
      </c>
    </row>
    <row r="40" spans="1:5" ht="12.75">
      <c r="A40" s="36" t="s">
        <v>51</v>
      </c>
      <c r="E40" s="37" t="s">
        <v>255</v>
      </c>
    </row>
    <row r="41" spans="1:5" ht="280.5">
      <c r="A41" t="s">
        <v>53</v>
      </c>
      <c r="E41" s="35" t="s">
        <v>256</v>
      </c>
    </row>
    <row r="42" spans="1:16" ht="12.75">
      <c r="A42" s="25" t="s">
        <v>44</v>
      </c>
      <c r="B42" s="29" t="s">
        <v>37</v>
      </c>
      <c r="C42" s="29" t="s">
        <v>205</v>
      </c>
      <c r="D42" s="25" t="s">
        <v>63</v>
      </c>
      <c r="E42" s="30" t="s">
        <v>206</v>
      </c>
      <c r="F42" s="31" t="s">
        <v>138</v>
      </c>
      <c r="G42" s="32">
        <v>403</v>
      </c>
      <c r="H42" s="33">
        <v>0</v>
      </c>
      <c r="I42" s="33">
        <f>ROUND(ROUND(H42,2)*ROUND(G42,1),2)</f>
      </c>
      <c r="J42" s="31" t="s">
        <v>48</v>
      </c>
      <c r="O42">
        <f>(I42*21)/100</f>
      </c>
      <c r="P42" t="s">
        <v>21</v>
      </c>
    </row>
    <row r="43" spans="1:5" ht="38.25">
      <c r="A43" s="34" t="s">
        <v>49</v>
      </c>
      <c r="E43" s="35" t="s">
        <v>257</v>
      </c>
    </row>
    <row r="44" spans="1:5" ht="12.75">
      <c r="A44" s="36" t="s">
        <v>51</v>
      </c>
      <c r="E44" s="37" t="s">
        <v>258</v>
      </c>
    </row>
    <row r="45" spans="1:5" ht="25.5">
      <c r="A45" t="s">
        <v>53</v>
      </c>
      <c r="E45" s="35" t="s">
        <v>209</v>
      </c>
    </row>
    <row r="46" spans="1:18" ht="12.75" customHeight="1">
      <c r="A46" s="6" t="s">
        <v>42</v>
      </c>
      <c r="B46" s="6"/>
      <c r="C46" s="39" t="s">
        <v>21</v>
      </c>
      <c r="D46" s="6"/>
      <c r="E46" s="27" t="s">
        <v>259</v>
      </c>
      <c r="F46" s="6"/>
      <c r="G46" s="6"/>
      <c r="H46" s="6"/>
      <c r="I46" s="40">
        <f>0+Q46</f>
      </c>
      <c r="J46" s="6"/>
      <c r="O46">
        <f>0+R46</f>
      </c>
      <c r="Q46">
        <f>0+I47+I51</f>
      </c>
      <c r="R46">
        <f>0+O47+O51</f>
      </c>
    </row>
    <row r="47" spans="1:16" ht="12.75">
      <c r="A47" s="25" t="s">
        <v>44</v>
      </c>
      <c r="B47" s="29" t="s">
        <v>39</v>
      </c>
      <c r="C47" s="29" t="s">
        <v>260</v>
      </c>
      <c r="D47" s="25" t="s">
        <v>63</v>
      </c>
      <c r="E47" s="30" t="s">
        <v>261</v>
      </c>
      <c r="F47" s="31" t="s">
        <v>80</v>
      </c>
      <c r="G47" s="32">
        <v>51</v>
      </c>
      <c r="H47" s="33">
        <v>0</v>
      </c>
      <c r="I47" s="33">
        <f>ROUND(ROUND(H47,2)*ROUND(G47,1),2)</f>
      </c>
      <c r="J47" s="31" t="s">
        <v>48</v>
      </c>
      <c r="O47">
        <f>(I47*21)/100</f>
      </c>
      <c r="P47" t="s">
        <v>21</v>
      </c>
    </row>
    <row r="48" spans="1:5" ht="63.75">
      <c r="A48" s="34" t="s">
        <v>49</v>
      </c>
      <c r="E48" s="35" t="s">
        <v>262</v>
      </c>
    </row>
    <row r="49" spans="1:5" ht="12.75">
      <c r="A49" s="36" t="s">
        <v>51</v>
      </c>
      <c r="E49" s="37" t="s">
        <v>263</v>
      </c>
    </row>
    <row r="50" spans="1:5" ht="165.75">
      <c r="A50" t="s">
        <v>53</v>
      </c>
      <c r="E50" s="35" t="s">
        <v>264</v>
      </c>
    </row>
    <row r="51" spans="1:16" ht="12.75">
      <c r="A51" s="25" t="s">
        <v>44</v>
      </c>
      <c r="B51" s="29" t="s">
        <v>41</v>
      </c>
      <c r="C51" s="29" t="s">
        <v>265</v>
      </c>
      <c r="D51" s="25" t="s">
        <v>63</v>
      </c>
      <c r="E51" s="30" t="s">
        <v>266</v>
      </c>
      <c r="F51" s="31" t="s">
        <v>138</v>
      </c>
      <c r="G51" s="32">
        <v>81.6</v>
      </c>
      <c r="H51" s="33">
        <v>0</v>
      </c>
      <c r="I51" s="33">
        <f>ROUND(ROUND(H51,2)*ROUND(G51,1),2)</f>
      </c>
      <c r="J51" s="31" t="s">
        <v>48</v>
      </c>
      <c r="O51">
        <f>(I51*21)/100</f>
      </c>
      <c r="P51" t="s">
        <v>21</v>
      </c>
    </row>
    <row r="52" spans="1:5" ht="38.25">
      <c r="A52" s="34" t="s">
        <v>49</v>
      </c>
      <c r="E52" s="35" t="s">
        <v>267</v>
      </c>
    </row>
    <row r="53" spans="1:5" ht="12.75">
      <c r="A53" s="36" t="s">
        <v>51</v>
      </c>
      <c r="E53" s="37" t="s">
        <v>268</v>
      </c>
    </row>
    <row r="54" spans="1:5" ht="51">
      <c r="A54" t="s">
        <v>53</v>
      </c>
      <c r="E54" s="35" t="s">
        <v>269</v>
      </c>
    </row>
    <row r="55" spans="1:18" ht="12.75" customHeight="1">
      <c r="A55" s="6" t="s">
        <v>42</v>
      </c>
      <c r="B55" s="6"/>
      <c r="C55" s="39" t="s">
        <v>32</v>
      </c>
      <c r="D55" s="6"/>
      <c r="E55" s="27" t="s">
        <v>210</v>
      </c>
      <c r="F55" s="6"/>
      <c r="G55" s="6"/>
      <c r="H55" s="6"/>
      <c r="I55" s="40">
        <f>0+Q55</f>
      </c>
      <c r="J55" s="6"/>
      <c r="O55">
        <f>0+R55</f>
      </c>
      <c r="Q55">
        <f>0+I56+I60+I64+I68+I72+I76+I80+I84+I88</f>
      </c>
      <c r="R55">
        <f>0+O56+O60+O64+O68+O72+O76+O80+O84+O88</f>
      </c>
    </row>
    <row r="56" spans="1:16" ht="12.75">
      <c r="A56" s="25" t="s">
        <v>44</v>
      </c>
      <c r="B56" s="29" t="s">
        <v>99</v>
      </c>
      <c r="C56" s="29" t="s">
        <v>211</v>
      </c>
      <c r="D56" s="25" t="s">
        <v>63</v>
      </c>
      <c r="E56" s="30" t="s">
        <v>212</v>
      </c>
      <c r="F56" s="31" t="s">
        <v>47</v>
      </c>
      <c r="G56" s="32">
        <v>47.6</v>
      </c>
      <c r="H56" s="33">
        <v>0</v>
      </c>
      <c r="I56" s="33">
        <f>ROUND(ROUND(H56,2)*ROUND(G56,1),2)</f>
      </c>
      <c r="J56" s="31" t="s">
        <v>48</v>
      </c>
      <c r="O56">
        <f>(I56*21)/100</f>
      </c>
      <c r="P56" t="s">
        <v>21</v>
      </c>
    </row>
    <row r="57" spans="1:5" ht="38.25">
      <c r="A57" s="34" t="s">
        <v>49</v>
      </c>
      <c r="E57" s="35" t="s">
        <v>270</v>
      </c>
    </row>
    <row r="58" spans="1:5" ht="12.75">
      <c r="A58" s="36" t="s">
        <v>51</v>
      </c>
      <c r="E58" s="37" t="s">
        <v>271</v>
      </c>
    </row>
    <row r="59" spans="1:5" ht="127.5">
      <c r="A59" t="s">
        <v>53</v>
      </c>
      <c r="E59" s="35" t="s">
        <v>215</v>
      </c>
    </row>
    <row r="60" spans="1:16" ht="12.75">
      <c r="A60" s="25" t="s">
        <v>44</v>
      </c>
      <c r="B60" s="29" t="s">
        <v>106</v>
      </c>
      <c r="C60" s="29" t="s">
        <v>216</v>
      </c>
      <c r="D60" s="25" t="s">
        <v>19</v>
      </c>
      <c r="E60" s="30" t="s">
        <v>217</v>
      </c>
      <c r="F60" s="31" t="s">
        <v>47</v>
      </c>
      <c r="G60" s="32">
        <v>92.5</v>
      </c>
      <c r="H60" s="33">
        <v>0</v>
      </c>
      <c r="I60" s="33">
        <f>ROUND(ROUND(H60,2)*ROUND(G60,1),2)</f>
      </c>
      <c r="J60" s="31" t="s">
        <v>48</v>
      </c>
      <c r="O60">
        <f>(I60*21)/100</f>
      </c>
      <c r="P60" t="s">
        <v>21</v>
      </c>
    </row>
    <row r="61" spans="1:5" ht="63.75">
      <c r="A61" s="34" t="s">
        <v>49</v>
      </c>
      <c r="E61" s="35" t="s">
        <v>272</v>
      </c>
    </row>
    <row r="62" spans="1:5" ht="12.75">
      <c r="A62" s="36" t="s">
        <v>51</v>
      </c>
      <c r="E62" s="37" t="s">
        <v>273</v>
      </c>
    </row>
    <row r="63" spans="1:5" ht="51">
      <c r="A63" t="s">
        <v>53</v>
      </c>
      <c r="E63" s="35" t="s">
        <v>220</v>
      </c>
    </row>
    <row r="64" spans="1:16" ht="12.75">
      <c r="A64" s="25" t="s">
        <v>44</v>
      </c>
      <c r="B64" s="29" t="s">
        <v>112</v>
      </c>
      <c r="C64" s="29" t="s">
        <v>216</v>
      </c>
      <c r="D64" s="25" t="s">
        <v>21</v>
      </c>
      <c r="E64" s="30" t="s">
        <v>217</v>
      </c>
      <c r="F64" s="31" t="s">
        <v>47</v>
      </c>
      <c r="G64" s="32">
        <v>18.5</v>
      </c>
      <c r="H64" s="33">
        <v>0</v>
      </c>
      <c r="I64" s="33">
        <f>ROUND(ROUND(H64,2)*ROUND(G64,1),2)</f>
      </c>
      <c r="J64" s="31" t="s">
        <v>48</v>
      </c>
      <c r="O64">
        <f>(I64*21)/100</f>
      </c>
      <c r="P64" t="s">
        <v>21</v>
      </c>
    </row>
    <row r="65" spans="1:5" ht="38.25">
      <c r="A65" s="34" t="s">
        <v>49</v>
      </c>
      <c r="E65" s="35" t="s">
        <v>274</v>
      </c>
    </row>
    <row r="66" spans="1:5" ht="12.75">
      <c r="A66" s="36" t="s">
        <v>51</v>
      </c>
      <c r="E66" s="37" t="s">
        <v>275</v>
      </c>
    </row>
    <row r="67" spans="1:5" ht="51">
      <c r="A67" t="s">
        <v>53</v>
      </c>
      <c r="E67" s="35" t="s">
        <v>220</v>
      </c>
    </row>
    <row r="68" spans="1:16" ht="12.75">
      <c r="A68" s="25" t="s">
        <v>44</v>
      </c>
      <c r="B68" s="29" t="s">
        <v>118</v>
      </c>
      <c r="C68" s="29" t="s">
        <v>276</v>
      </c>
      <c r="D68" s="25" t="s">
        <v>63</v>
      </c>
      <c r="E68" s="30" t="s">
        <v>277</v>
      </c>
      <c r="F68" s="31" t="s">
        <v>138</v>
      </c>
      <c r="G68" s="32">
        <v>8080</v>
      </c>
      <c r="H68" s="33">
        <v>0</v>
      </c>
      <c r="I68" s="33">
        <f>ROUND(ROUND(H68,2)*ROUND(G68,1),2)</f>
      </c>
      <c r="J68" s="31" t="s">
        <v>48</v>
      </c>
      <c r="O68">
        <f>(I68*21)/100</f>
      </c>
      <c r="P68" t="s">
        <v>21</v>
      </c>
    </row>
    <row r="69" spans="1:5" ht="89.25">
      <c r="A69" s="34" t="s">
        <v>49</v>
      </c>
      <c r="E69" s="35" t="s">
        <v>278</v>
      </c>
    </row>
    <row r="70" spans="1:5" ht="12.75">
      <c r="A70" s="36" t="s">
        <v>51</v>
      </c>
      <c r="E70" s="37" t="s">
        <v>279</v>
      </c>
    </row>
    <row r="71" spans="1:5" ht="51">
      <c r="A71" t="s">
        <v>53</v>
      </c>
      <c r="E71" s="35" t="s">
        <v>280</v>
      </c>
    </row>
    <row r="72" spans="1:16" ht="12.75">
      <c r="A72" s="25" t="s">
        <v>44</v>
      </c>
      <c r="B72" s="29" t="s">
        <v>124</v>
      </c>
      <c r="C72" s="29" t="s">
        <v>281</v>
      </c>
      <c r="D72" s="25" t="s">
        <v>63</v>
      </c>
      <c r="E72" s="30" t="s">
        <v>282</v>
      </c>
      <c r="F72" s="31" t="s">
        <v>47</v>
      </c>
      <c r="G72" s="32">
        <v>28.9</v>
      </c>
      <c r="H72" s="33">
        <v>0</v>
      </c>
      <c r="I72" s="33">
        <f>ROUND(ROUND(H72,2)*ROUND(G72,1),2)</f>
      </c>
      <c r="J72" s="31" t="s">
        <v>48</v>
      </c>
      <c r="O72">
        <f>(I72*21)/100</f>
      </c>
      <c r="P72" t="s">
        <v>21</v>
      </c>
    </row>
    <row r="73" spans="1:5" ht="25.5">
      <c r="A73" s="34" t="s">
        <v>49</v>
      </c>
      <c r="E73" s="35" t="s">
        <v>283</v>
      </c>
    </row>
    <row r="74" spans="1:5" ht="12.75">
      <c r="A74" s="36" t="s">
        <v>51</v>
      </c>
      <c r="E74" s="37" t="s">
        <v>284</v>
      </c>
    </row>
    <row r="75" spans="1:5" ht="140.25">
      <c r="A75" t="s">
        <v>53</v>
      </c>
      <c r="E75" s="35" t="s">
        <v>285</v>
      </c>
    </row>
    <row r="76" spans="1:16" ht="12.75">
      <c r="A76" s="25" t="s">
        <v>44</v>
      </c>
      <c r="B76" s="29" t="s">
        <v>130</v>
      </c>
      <c r="C76" s="29" t="s">
        <v>286</v>
      </c>
      <c r="D76" s="25" t="s">
        <v>63</v>
      </c>
      <c r="E76" s="30" t="s">
        <v>287</v>
      </c>
      <c r="F76" s="31" t="s">
        <v>47</v>
      </c>
      <c r="G76" s="32">
        <v>275.6</v>
      </c>
      <c r="H76" s="33">
        <v>0</v>
      </c>
      <c r="I76" s="33">
        <f>ROUND(ROUND(H76,2)*ROUND(G76,1),2)</f>
      </c>
      <c r="J76" s="31" t="s">
        <v>48</v>
      </c>
      <c r="O76">
        <f>(I76*21)/100</f>
      </c>
      <c r="P76" t="s">
        <v>21</v>
      </c>
    </row>
    <row r="77" spans="1:5" ht="63.75">
      <c r="A77" s="34" t="s">
        <v>49</v>
      </c>
      <c r="E77" s="35" t="s">
        <v>288</v>
      </c>
    </row>
    <row r="78" spans="1:5" ht="12.75">
      <c r="A78" s="36" t="s">
        <v>51</v>
      </c>
      <c r="E78" s="37" t="s">
        <v>289</v>
      </c>
    </row>
    <row r="79" spans="1:5" ht="140.25">
      <c r="A79" t="s">
        <v>53</v>
      </c>
      <c r="E79" s="35" t="s">
        <v>285</v>
      </c>
    </row>
    <row r="80" spans="1:16" ht="12.75">
      <c r="A80" s="25" t="s">
        <v>44</v>
      </c>
      <c r="B80" s="29" t="s">
        <v>135</v>
      </c>
      <c r="C80" s="29" t="s">
        <v>290</v>
      </c>
      <c r="D80" s="25" t="s">
        <v>63</v>
      </c>
      <c r="E80" s="30" t="s">
        <v>291</v>
      </c>
      <c r="F80" s="31" t="s">
        <v>47</v>
      </c>
      <c r="G80" s="32">
        <v>23</v>
      </c>
      <c r="H80" s="33">
        <v>0</v>
      </c>
      <c r="I80" s="33">
        <f>ROUND(ROUND(H80,2)*ROUND(G80,1),2)</f>
      </c>
      <c r="J80" s="31" t="s">
        <v>48</v>
      </c>
      <c r="O80">
        <f>(I80*21)/100</f>
      </c>
      <c r="P80" t="s">
        <v>21</v>
      </c>
    </row>
    <row r="81" spans="1:5" ht="63.75">
      <c r="A81" s="34" t="s">
        <v>49</v>
      </c>
      <c r="E81" s="35" t="s">
        <v>292</v>
      </c>
    </row>
    <row r="82" spans="1:5" ht="12.75">
      <c r="A82" s="36" t="s">
        <v>51</v>
      </c>
      <c r="E82" s="37" t="s">
        <v>293</v>
      </c>
    </row>
    <row r="83" spans="1:5" ht="140.25">
      <c r="A83" t="s">
        <v>53</v>
      </c>
      <c r="E83" s="35" t="s">
        <v>285</v>
      </c>
    </row>
    <row r="84" spans="1:16" ht="12.75">
      <c r="A84" s="25" t="s">
        <v>44</v>
      </c>
      <c r="B84" s="29" t="s">
        <v>142</v>
      </c>
      <c r="C84" s="29" t="s">
        <v>294</v>
      </c>
      <c r="D84" s="25" t="s">
        <v>63</v>
      </c>
      <c r="E84" s="30" t="s">
        <v>295</v>
      </c>
      <c r="F84" s="31" t="s">
        <v>47</v>
      </c>
      <c r="G84" s="32">
        <v>165.9</v>
      </c>
      <c r="H84" s="33">
        <v>0</v>
      </c>
      <c r="I84" s="33">
        <f>ROUND(ROUND(H84,2)*ROUND(G84,1),2)</f>
      </c>
      <c r="J84" s="31" t="s">
        <v>48</v>
      </c>
      <c r="O84">
        <f>(I84*21)/100</f>
      </c>
      <c r="P84" t="s">
        <v>21</v>
      </c>
    </row>
    <row r="85" spans="1:5" ht="25.5">
      <c r="A85" s="34" t="s">
        <v>49</v>
      </c>
      <c r="E85" s="35" t="s">
        <v>296</v>
      </c>
    </row>
    <row r="86" spans="1:5" ht="12.75">
      <c r="A86" s="36" t="s">
        <v>51</v>
      </c>
      <c r="E86" s="37" t="s">
        <v>297</v>
      </c>
    </row>
    <row r="87" spans="1:5" ht="140.25">
      <c r="A87" t="s">
        <v>53</v>
      </c>
      <c r="E87" s="35" t="s">
        <v>285</v>
      </c>
    </row>
    <row r="88" spans="1:16" ht="12.75">
      <c r="A88" s="25" t="s">
        <v>44</v>
      </c>
      <c r="B88" s="29" t="s">
        <v>148</v>
      </c>
      <c r="C88" s="29" t="s">
        <v>298</v>
      </c>
      <c r="D88" s="25" t="s">
        <v>63</v>
      </c>
      <c r="E88" s="30" t="s">
        <v>299</v>
      </c>
      <c r="F88" s="31" t="s">
        <v>80</v>
      </c>
      <c r="G88" s="32">
        <v>1378</v>
      </c>
      <c r="H88" s="33">
        <v>0</v>
      </c>
      <c r="I88" s="33">
        <f>ROUND(ROUND(H88,2)*ROUND(G88,1),2)</f>
      </c>
      <c r="J88" s="31" t="s">
        <v>48</v>
      </c>
      <c r="O88">
        <f>(I88*21)/100</f>
      </c>
      <c r="P88" t="s">
        <v>21</v>
      </c>
    </row>
    <row r="89" spans="1:5" ht="38.25">
      <c r="A89" s="34" t="s">
        <v>49</v>
      </c>
      <c r="E89" s="35" t="s">
        <v>300</v>
      </c>
    </row>
    <row r="90" spans="1:5" ht="25.5">
      <c r="A90" s="36" t="s">
        <v>51</v>
      </c>
      <c r="E90" s="37" t="s">
        <v>301</v>
      </c>
    </row>
    <row r="91" spans="1:5" ht="38.25">
      <c r="A91" t="s">
        <v>53</v>
      </c>
      <c r="E91" s="35" t="s">
        <v>302</v>
      </c>
    </row>
    <row r="92" spans="1:18" ht="12.75" customHeight="1">
      <c r="A92" s="6" t="s">
        <v>42</v>
      </c>
      <c r="B92" s="6"/>
      <c r="C92" s="39" t="s">
        <v>37</v>
      </c>
      <c r="D92" s="6"/>
      <c r="E92" s="27" t="s">
        <v>105</v>
      </c>
      <c r="F92" s="6"/>
      <c r="G92" s="6"/>
      <c r="H92" s="6"/>
      <c r="I92" s="40">
        <f>0+Q92</f>
      </c>
      <c r="J92" s="6"/>
      <c r="O92">
        <f>0+R92</f>
      </c>
      <c r="Q92">
        <f>0+I93+I97</f>
      </c>
      <c r="R92">
        <f>0+O93+O97</f>
      </c>
    </row>
    <row r="93" spans="1:16" ht="12.75">
      <c r="A93" s="25" t="s">
        <v>44</v>
      </c>
      <c r="B93" s="29" t="s">
        <v>153</v>
      </c>
      <c r="C93" s="29" t="s">
        <v>303</v>
      </c>
      <c r="D93" s="25" t="s">
        <v>63</v>
      </c>
      <c r="E93" s="30" t="s">
        <v>304</v>
      </c>
      <c r="F93" s="31" t="s">
        <v>80</v>
      </c>
      <c r="G93" s="32">
        <v>587</v>
      </c>
      <c r="H93" s="33">
        <v>0</v>
      </c>
      <c r="I93" s="33">
        <f>ROUND(ROUND(H93,2)*ROUND(G93,1),2)</f>
      </c>
      <c r="J93" s="31" t="s">
        <v>48</v>
      </c>
      <c r="O93">
        <f>(I93*21)/100</f>
      </c>
      <c r="P93" t="s">
        <v>21</v>
      </c>
    </row>
    <row r="94" spans="1:5" ht="38.25">
      <c r="A94" s="34" t="s">
        <v>49</v>
      </c>
      <c r="E94" s="35" t="s">
        <v>305</v>
      </c>
    </row>
    <row r="95" spans="1:5" ht="25.5">
      <c r="A95" s="36" t="s">
        <v>51</v>
      </c>
      <c r="E95" s="37" t="s">
        <v>306</v>
      </c>
    </row>
    <row r="96" spans="1:5" ht="25.5">
      <c r="A96" t="s">
        <v>53</v>
      </c>
      <c r="E96" s="35" t="s">
        <v>307</v>
      </c>
    </row>
    <row r="97" spans="1:16" ht="12.75">
      <c r="A97" s="25" t="s">
        <v>44</v>
      </c>
      <c r="B97" s="29" t="s">
        <v>159</v>
      </c>
      <c r="C97" s="29" t="s">
        <v>308</v>
      </c>
      <c r="D97" s="25" t="s">
        <v>63</v>
      </c>
      <c r="E97" s="30" t="s">
        <v>309</v>
      </c>
      <c r="F97" s="31" t="s">
        <v>138</v>
      </c>
      <c r="G97" s="32">
        <v>4054</v>
      </c>
      <c r="H97" s="33">
        <v>0</v>
      </c>
      <c r="I97" s="33">
        <f>ROUND(ROUND(H97,2)*ROUND(G97,1),2)</f>
      </c>
      <c r="J97" s="31" t="s">
        <v>48</v>
      </c>
      <c r="O97">
        <f>(I97*21)/100</f>
      </c>
      <c r="P97" t="s">
        <v>21</v>
      </c>
    </row>
    <row r="98" spans="1:5" ht="38.25">
      <c r="A98" s="34" t="s">
        <v>49</v>
      </c>
      <c r="E98" s="35" t="s">
        <v>310</v>
      </c>
    </row>
    <row r="99" spans="1:5" ht="12.75">
      <c r="A99" s="36" t="s">
        <v>51</v>
      </c>
      <c r="E99" s="37" t="s">
        <v>311</v>
      </c>
    </row>
    <row r="100" spans="1:5" ht="25.5">
      <c r="A100" t="s">
        <v>53</v>
      </c>
      <c r="E100" s="35" t="s">
        <v>312</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6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0+O8+O25+O86+O95+O100+O129+O138</f>
      </c>
      <c r="P2" t="s">
        <v>20</v>
      </c>
    </row>
    <row r="3" spans="1:16" ht="15" customHeight="1">
      <c r="A3" t="s">
        <v>11</v>
      </c>
      <c r="B3" s="12" t="s">
        <v>13</v>
      </c>
      <c r="C3" s="13" t="s">
        <v>14</v>
      </c>
      <c r="D3" s="1"/>
      <c r="E3" s="14" t="s">
        <v>15</v>
      </c>
      <c r="F3" s="1"/>
      <c r="G3" s="9"/>
      <c r="H3" s="8" t="s">
        <v>313</v>
      </c>
      <c r="I3" s="41">
        <f>0+I8+I25+I86+I95+I100+I129+I138</f>
      </c>
      <c r="J3" s="10"/>
      <c r="O3" t="s">
        <v>18</v>
      </c>
      <c r="P3" t="s">
        <v>21</v>
      </c>
    </row>
    <row r="4" spans="1:16" ht="15" customHeight="1">
      <c r="A4" t="s">
        <v>16</v>
      </c>
      <c r="B4" s="16" t="s">
        <v>17</v>
      </c>
      <c r="C4" s="17" t="s">
        <v>313</v>
      </c>
      <c r="D4" s="6"/>
      <c r="E4" s="18" t="s">
        <v>314</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43</v>
      </c>
      <c r="F8" s="19"/>
      <c r="G8" s="19"/>
      <c r="H8" s="19"/>
      <c r="I8" s="28">
        <f>0+Q8</f>
      </c>
      <c r="J8" s="19"/>
      <c r="O8">
        <f>0+R8</f>
      </c>
      <c r="Q8">
        <f>0+I9+I13+I17+I21</f>
      </c>
      <c r="R8">
        <f>0+O9+O13+O17+O21</f>
      </c>
    </row>
    <row r="9" spans="1:16" ht="12.75">
      <c r="A9" s="25" t="s">
        <v>44</v>
      </c>
      <c r="B9" s="29" t="s">
        <v>19</v>
      </c>
      <c r="C9" s="29" t="s">
        <v>45</v>
      </c>
      <c r="D9" s="25" t="s">
        <v>19</v>
      </c>
      <c r="E9" s="30" t="s">
        <v>46</v>
      </c>
      <c r="F9" s="31" t="s">
        <v>47</v>
      </c>
      <c r="G9" s="32">
        <v>37.9</v>
      </c>
      <c r="H9" s="33">
        <v>0</v>
      </c>
      <c r="I9" s="33">
        <f>ROUND(ROUND(H9,2)*ROUND(G9,1),2)</f>
      </c>
      <c r="J9" s="31" t="s">
        <v>48</v>
      </c>
      <c r="O9">
        <f>(I9*21)/100</f>
      </c>
      <c r="P9" t="s">
        <v>21</v>
      </c>
    </row>
    <row r="10" spans="1:5" ht="38.25">
      <c r="A10" s="34" t="s">
        <v>49</v>
      </c>
      <c r="E10" s="35" t="s">
        <v>50</v>
      </c>
    </row>
    <row r="11" spans="1:5" ht="12.75">
      <c r="A11" s="36" t="s">
        <v>51</v>
      </c>
      <c r="E11" s="37" t="s">
        <v>315</v>
      </c>
    </row>
    <row r="12" spans="1:5" ht="25.5">
      <c r="A12" t="s">
        <v>53</v>
      </c>
      <c r="E12" s="35" t="s">
        <v>54</v>
      </c>
    </row>
    <row r="13" spans="1:16" ht="12.75">
      <c r="A13" s="25" t="s">
        <v>44</v>
      </c>
      <c r="B13" s="29" t="s">
        <v>21</v>
      </c>
      <c r="C13" s="29" t="s">
        <v>45</v>
      </c>
      <c r="D13" s="25" t="s">
        <v>21</v>
      </c>
      <c r="E13" s="30" t="s">
        <v>46</v>
      </c>
      <c r="F13" s="31" t="s">
        <v>47</v>
      </c>
      <c r="G13" s="32">
        <v>264.9</v>
      </c>
      <c r="H13" s="33">
        <v>0</v>
      </c>
      <c r="I13" s="33">
        <f>ROUND(ROUND(H13,2)*ROUND(G13,1),2)</f>
      </c>
      <c r="J13" s="31" t="s">
        <v>48</v>
      </c>
      <c r="O13">
        <f>(I13*21)/100</f>
      </c>
      <c r="P13" t="s">
        <v>21</v>
      </c>
    </row>
    <row r="14" spans="1:5" ht="38.25">
      <c r="A14" s="34" t="s">
        <v>49</v>
      </c>
      <c r="E14" s="35" t="s">
        <v>55</v>
      </c>
    </row>
    <row r="15" spans="1:5" ht="12.75">
      <c r="A15" s="36" t="s">
        <v>51</v>
      </c>
      <c r="E15" s="37" t="s">
        <v>316</v>
      </c>
    </row>
    <row r="16" spans="1:5" ht="25.5">
      <c r="A16" t="s">
        <v>53</v>
      </c>
      <c r="E16" s="35" t="s">
        <v>54</v>
      </c>
    </row>
    <row r="17" spans="1:16" ht="12.75">
      <c r="A17" s="25" t="s">
        <v>44</v>
      </c>
      <c r="B17" s="29" t="s">
        <v>20</v>
      </c>
      <c r="C17" s="29" t="s">
        <v>45</v>
      </c>
      <c r="D17" s="25" t="s">
        <v>20</v>
      </c>
      <c r="E17" s="30" t="s">
        <v>46</v>
      </c>
      <c r="F17" s="31" t="s">
        <v>47</v>
      </c>
      <c r="G17" s="32">
        <v>123.5</v>
      </c>
      <c r="H17" s="33">
        <v>0</v>
      </c>
      <c r="I17" s="33">
        <f>ROUND(ROUND(H17,2)*ROUND(G17,1),2)</f>
      </c>
      <c r="J17" s="31" t="s">
        <v>48</v>
      </c>
      <c r="O17">
        <f>(I17*21)/100</f>
      </c>
      <c r="P17" t="s">
        <v>21</v>
      </c>
    </row>
    <row r="18" spans="1:5" ht="38.25">
      <c r="A18" s="34" t="s">
        <v>49</v>
      </c>
      <c r="E18" s="35" t="s">
        <v>57</v>
      </c>
    </row>
    <row r="19" spans="1:5" ht="12.75">
      <c r="A19" s="36" t="s">
        <v>51</v>
      </c>
      <c r="E19" s="37" t="s">
        <v>317</v>
      </c>
    </row>
    <row r="20" spans="1:5" ht="25.5">
      <c r="A20" t="s">
        <v>53</v>
      </c>
      <c r="E20" s="35" t="s">
        <v>54</v>
      </c>
    </row>
    <row r="21" spans="1:16" ht="12.75">
      <c r="A21" s="25" t="s">
        <v>44</v>
      </c>
      <c r="B21" s="29" t="s">
        <v>30</v>
      </c>
      <c r="C21" s="29" t="s">
        <v>45</v>
      </c>
      <c r="D21" s="25" t="s">
        <v>30</v>
      </c>
      <c r="E21" s="30" t="s">
        <v>46</v>
      </c>
      <c r="F21" s="31" t="s">
        <v>47</v>
      </c>
      <c r="G21" s="32">
        <v>25.1</v>
      </c>
      <c r="H21" s="33">
        <v>0</v>
      </c>
      <c r="I21" s="33">
        <f>ROUND(ROUND(H21,2)*ROUND(G21,1),2)</f>
      </c>
      <c r="J21" s="31" t="s">
        <v>48</v>
      </c>
      <c r="O21">
        <f>(I21*21)/100</f>
      </c>
      <c r="P21" t="s">
        <v>21</v>
      </c>
    </row>
    <row r="22" spans="1:5" ht="38.25">
      <c r="A22" s="34" t="s">
        <v>49</v>
      </c>
      <c r="E22" s="35" t="s">
        <v>59</v>
      </c>
    </row>
    <row r="23" spans="1:5" ht="12.75">
      <c r="A23" s="36" t="s">
        <v>51</v>
      </c>
      <c r="E23" s="37" t="s">
        <v>318</v>
      </c>
    </row>
    <row r="24" spans="1:5" ht="25.5">
      <c r="A24" t="s">
        <v>53</v>
      </c>
      <c r="E24" s="35" t="s">
        <v>54</v>
      </c>
    </row>
    <row r="25" spans="1:18" ht="12.75" customHeight="1">
      <c r="A25" s="6" t="s">
        <v>42</v>
      </c>
      <c r="B25" s="6"/>
      <c r="C25" s="39" t="s">
        <v>19</v>
      </c>
      <c r="D25" s="6"/>
      <c r="E25" s="27" t="s">
        <v>61</v>
      </c>
      <c r="F25" s="6"/>
      <c r="G25" s="6"/>
      <c r="H25" s="6"/>
      <c r="I25" s="40">
        <f>0+Q25</f>
      </c>
      <c r="J25" s="6"/>
      <c r="O25">
        <f>0+R25</f>
      </c>
      <c r="Q25">
        <f>0+I26+I30+I34+I38+I42+I46+I50+I54+I58+I62+I66+I70+I74+I78+I82</f>
      </c>
      <c r="R25">
        <f>0+O26+O30+O34+O38+O42+O46+O50+O54+O58+O62+O66+O70+O74+O78+O82</f>
      </c>
    </row>
    <row r="26" spans="1:16" ht="12.75">
      <c r="A26" s="25" t="s">
        <v>44</v>
      </c>
      <c r="B26" s="29" t="s">
        <v>32</v>
      </c>
      <c r="C26" s="29" t="s">
        <v>319</v>
      </c>
      <c r="D26" s="25" t="s">
        <v>63</v>
      </c>
      <c r="E26" s="30" t="s">
        <v>320</v>
      </c>
      <c r="F26" s="31" t="s">
        <v>138</v>
      </c>
      <c r="G26" s="32">
        <v>99</v>
      </c>
      <c r="H26" s="33">
        <v>0</v>
      </c>
      <c r="I26" s="33">
        <f>ROUND(ROUND(H26,2)*ROUND(G26,1),2)</f>
      </c>
      <c r="J26" s="31" t="s">
        <v>48</v>
      </c>
      <c r="O26">
        <f>(I26*21)/100</f>
      </c>
      <c r="P26" t="s">
        <v>21</v>
      </c>
    </row>
    <row r="27" spans="1:5" ht="51">
      <c r="A27" s="34" t="s">
        <v>49</v>
      </c>
      <c r="E27" s="35" t="s">
        <v>321</v>
      </c>
    </row>
    <row r="28" spans="1:5" ht="12.75">
      <c r="A28" s="36" t="s">
        <v>51</v>
      </c>
      <c r="E28" s="37" t="s">
        <v>322</v>
      </c>
    </row>
    <row r="29" spans="1:5" ht="38.25">
      <c r="A29" t="s">
        <v>53</v>
      </c>
      <c r="E29" s="35" t="s">
        <v>323</v>
      </c>
    </row>
    <row r="30" spans="1:16" ht="25.5">
      <c r="A30" s="25" t="s">
        <v>44</v>
      </c>
      <c r="B30" s="29" t="s">
        <v>34</v>
      </c>
      <c r="C30" s="29" t="s">
        <v>62</v>
      </c>
      <c r="D30" s="25" t="s">
        <v>63</v>
      </c>
      <c r="E30" s="30" t="s">
        <v>64</v>
      </c>
      <c r="F30" s="31" t="s">
        <v>47</v>
      </c>
      <c r="G30" s="32">
        <v>24</v>
      </c>
      <c r="H30" s="33">
        <v>0</v>
      </c>
      <c r="I30" s="33">
        <f>ROUND(ROUND(H30,2)*ROUND(G30,1),2)</f>
      </c>
      <c r="J30" s="31" t="s">
        <v>48</v>
      </c>
      <c r="O30">
        <f>(I30*21)/100</f>
      </c>
      <c r="P30" t="s">
        <v>21</v>
      </c>
    </row>
    <row r="31" spans="1:5" ht="63.75">
      <c r="A31" s="34" t="s">
        <v>49</v>
      </c>
      <c r="E31" s="35" t="s">
        <v>324</v>
      </c>
    </row>
    <row r="32" spans="1:5" ht="12.75">
      <c r="A32" s="36" t="s">
        <v>51</v>
      </c>
      <c r="E32" s="37" t="s">
        <v>325</v>
      </c>
    </row>
    <row r="33" spans="1:5" ht="63.75">
      <c r="A33" t="s">
        <v>53</v>
      </c>
      <c r="E33" s="35" t="s">
        <v>67</v>
      </c>
    </row>
    <row r="34" spans="1:16" ht="12.75">
      <c r="A34" s="25" t="s">
        <v>44</v>
      </c>
      <c r="B34" s="29" t="s">
        <v>72</v>
      </c>
      <c r="C34" s="29" t="s">
        <v>68</v>
      </c>
      <c r="D34" s="25" t="s">
        <v>63</v>
      </c>
      <c r="E34" s="30" t="s">
        <v>69</v>
      </c>
      <c r="F34" s="31" t="s">
        <v>47</v>
      </c>
      <c r="G34" s="32">
        <v>25.6</v>
      </c>
      <c r="H34" s="33">
        <v>0</v>
      </c>
      <c r="I34" s="33">
        <f>ROUND(ROUND(H34,2)*ROUND(G34,1),2)</f>
      </c>
      <c r="J34" s="31" t="s">
        <v>48</v>
      </c>
      <c r="O34">
        <f>(I34*21)/100</f>
      </c>
      <c r="P34" t="s">
        <v>21</v>
      </c>
    </row>
    <row r="35" spans="1:5" ht="63.75">
      <c r="A35" s="34" t="s">
        <v>49</v>
      </c>
      <c r="E35" s="35" t="s">
        <v>326</v>
      </c>
    </row>
    <row r="36" spans="1:5" ht="12.75">
      <c r="A36" s="36" t="s">
        <v>51</v>
      </c>
      <c r="E36" s="37" t="s">
        <v>327</v>
      </c>
    </row>
    <row r="37" spans="1:5" ht="63.75">
      <c r="A37" t="s">
        <v>53</v>
      </c>
      <c r="E37" s="35" t="s">
        <v>67</v>
      </c>
    </row>
    <row r="38" spans="1:16" ht="25.5">
      <c r="A38" s="25" t="s">
        <v>44</v>
      </c>
      <c r="B38" s="29" t="s">
        <v>77</v>
      </c>
      <c r="C38" s="29" t="s">
        <v>73</v>
      </c>
      <c r="D38" s="25" t="s">
        <v>63</v>
      </c>
      <c r="E38" s="30" t="s">
        <v>74</v>
      </c>
      <c r="F38" s="31" t="s">
        <v>47</v>
      </c>
      <c r="G38" s="32">
        <v>172.7</v>
      </c>
      <c r="H38" s="33">
        <v>0</v>
      </c>
      <c r="I38" s="33">
        <f>ROUND(ROUND(H38,2)*ROUND(G38,1),2)</f>
      </c>
      <c r="J38" s="31" t="s">
        <v>48</v>
      </c>
      <c r="O38">
        <f>(I38*21)/100</f>
      </c>
      <c r="P38" t="s">
        <v>21</v>
      </c>
    </row>
    <row r="39" spans="1:5" ht="63.75">
      <c r="A39" s="34" t="s">
        <v>49</v>
      </c>
      <c r="E39" s="35" t="s">
        <v>328</v>
      </c>
    </row>
    <row r="40" spans="1:5" ht="12.75">
      <c r="A40" s="36" t="s">
        <v>51</v>
      </c>
      <c r="E40" s="37" t="s">
        <v>329</v>
      </c>
    </row>
    <row r="41" spans="1:5" ht="63.75">
      <c r="A41" t="s">
        <v>53</v>
      </c>
      <c r="E41" s="35" t="s">
        <v>67</v>
      </c>
    </row>
    <row r="42" spans="1:16" ht="12.75">
      <c r="A42" s="25" t="s">
        <v>44</v>
      </c>
      <c r="B42" s="29" t="s">
        <v>37</v>
      </c>
      <c r="C42" s="29" t="s">
        <v>330</v>
      </c>
      <c r="D42" s="25" t="s">
        <v>63</v>
      </c>
      <c r="E42" s="30" t="s">
        <v>331</v>
      </c>
      <c r="F42" s="31" t="s">
        <v>80</v>
      </c>
      <c r="G42" s="32">
        <v>711</v>
      </c>
      <c r="H42" s="33">
        <v>0</v>
      </c>
      <c r="I42" s="33">
        <f>ROUND(ROUND(H42,2)*ROUND(G42,1),2)</f>
      </c>
      <c r="J42" s="31" t="s">
        <v>48</v>
      </c>
      <c r="O42">
        <f>(I42*21)/100</f>
      </c>
      <c r="P42" t="s">
        <v>21</v>
      </c>
    </row>
    <row r="43" spans="1:5" ht="38.25">
      <c r="A43" s="34" t="s">
        <v>49</v>
      </c>
      <c r="E43" s="35" t="s">
        <v>332</v>
      </c>
    </row>
    <row r="44" spans="1:5" ht="12.75">
      <c r="A44" s="36" t="s">
        <v>51</v>
      </c>
      <c r="E44" s="37" t="s">
        <v>333</v>
      </c>
    </row>
    <row r="45" spans="1:5" ht="63.75">
      <c r="A45" t="s">
        <v>53</v>
      </c>
      <c r="E45" s="35" t="s">
        <v>67</v>
      </c>
    </row>
    <row r="46" spans="1:16" ht="12.75">
      <c r="A46" s="25" t="s">
        <v>44</v>
      </c>
      <c r="B46" s="29" t="s">
        <v>39</v>
      </c>
      <c r="C46" s="29" t="s">
        <v>78</v>
      </c>
      <c r="D46" s="25" t="s">
        <v>63</v>
      </c>
      <c r="E46" s="30" t="s">
        <v>79</v>
      </c>
      <c r="F46" s="31" t="s">
        <v>80</v>
      </c>
      <c r="G46" s="32">
        <v>96</v>
      </c>
      <c r="H46" s="33">
        <v>0</v>
      </c>
      <c r="I46" s="33">
        <f>ROUND(ROUND(H46,2)*ROUND(G46,1),2)</f>
      </c>
      <c r="J46" s="31" t="s">
        <v>48</v>
      </c>
      <c r="O46">
        <f>(I46*21)/100</f>
      </c>
      <c r="P46" t="s">
        <v>21</v>
      </c>
    </row>
    <row r="47" spans="1:5" ht="51">
      <c r="A47" s="34" t="s">
        <v>49</v>
      </c>
      <c r="E47" s="35" t="s">
        <v>334</v>
      </c>
    </row>
    <row r="48" spans="1:5" ht="12.75">
      <c r="A48" s="36" t="s">
        <v>51</v>
      </c>
      <c r="E48" s="37" t="s">
        <v>335</v>
      </c>
    </row>
    <row r="49" spans="1:5" ht="63.75">
      <c r="A49" t="s">
        <v>53</v>
      </c>
      <c r="E49" s="35" t="s">
        <v>67</v>
      </c>
    </row>
    <row r="50" spans="1:16" ht="12.75">
      <c r="A50" s="25" t="s">
        <v>44</v>
      </c>
      <c r="B50" s="29" t="s">
        <v>41</v>
      </c>
      <c r="C50" s="29" t="s">
        <v>87</v>
      </c>
      <c r="D50" s="25" t="s">
        <v>63</v>
      </c>
      <c r="E50" s="30" t="s">
        <v>88</v>
      </c>
      <c r="F50" s="31" t="s">
        <v>47</v>
      </c>
      <c r="G50" s="32">
        <v>123.5</v>
      </c>
      <c r="H50" s="33">
        <v>0</v>
      </c>
      <c r="I50" s="33">
        <f>ROUND(ROUND(H50,2)*ROUND(G50,1),2)</f>
      </c>
      <c r="J50" s="31" t="s">
        <v>48</v>
      </c>
      <c r="O50">
        <f>(I50*21)/100</f>
      </c>
      <c r="P50" t="s">
        <v>21</v>
      </c>
    </row>
    <row r="51" spans="1:5" ht="63.75">
      <c r="A51" s="34" t="s">
        <v>49</v>
      </c>
      <c r="E51" s="35" t="s">
        <v>336</v>
      </c>
    </row>
    <row r="52" spans="1:5" ht="12.75">
      <c r="A52" s="36" t="s">
        <v>51</v>
      </c>
      <c r="E52" s="37" t="s">
        <v>337</v>
      </c>
    </row>
    <row r="53" spans="1:5" ht="38.25">
      <c r="A53" t="s">
        <v>53</v>
      </c>
      <c r="E53" s="35" t="s">
        <v>91</v>
      </c>
    </row>
    <row r="54" spans="1:16" ht="12.75">
      <c r="A54" s="25" t="s">
        <v>44</v>
      </c>
      <c r="B54" s="29" t="s">
        <v>99</v>
      </c>
      <c r="C54" s="29" t="s">
        <v>241</v>
      </c>
      <c r="D54" s="25" t="s">
        <v>63</v>
      </c>
      <c r="E54" s="30" t="s">
        <v>242</v>
      </c>
      <c r="F54" s="31" t="s">
        <v>47</v>
      </c>
      <c r="G54" s="32">
        <v>105.4</v>
      </c>
      <c r="H54" s="33">
        <v>0</v>
      </c>
      <c r="I54" s="33">
        <f>ROUND(ROUND(H54,2)*ROUND(G54,1),2)</f>
      </c>
      <c r="J54" s="31" t="s">
        <v>48</v>
      </c>
      <c r="O54">
        <f>(I54*21)/100</f>
      </c>
      <c r="P54" t="s">
        <v>21</v>
      </c>
    </row>
    <row r="55" spans="1:5" ht="63.75">
      <c r="A55" s="34" t="s">
        <v>49</v>
      </c>
      <c r="E55" s="35" t="s">
        <v>338</v>
      </c>
    </row>
    <row r="56" spans="1:5" ht="76.5">
      <c r="A56" s="36" t="s">
        <v>51</v>
      </c>
      <c r="E56" s="37" t="s">
        <v>339</v>
      </c>
    </row>
    <row r="57" spans="1:5" ht="369.75">
      <c r="A57" t="s">
        <v>53</v>
      </c>
      <c r="E57" s="35" t="s">
        <v>204</v>
      </c>
    </row>
    <row r="58" spans="1:16" ht="12.75">
      <c r="A58" s="25" t="s">
        <v>44</v>
      </c>
      <c r="B58" s="29" t="s">
        <v>106</v>
      </c>
      <c r="C58" s="29" t="s">
        <v>252</v>
      </c>
      <c r="D58" s="25" t="s">
        <v>63</v>
      </c>
      <c r="E58" s="30" t="s">
        <v>253</v>
      </c>
      <c r="F58" s="31" t="s">
        <v>47</v>
      </c>
      <c r="G58" s="32">
        <v>69.3</v>
      </c>
      <c r="H58" s="33">
        <v>0</v>
      </c>
      <c r="I58" s="33">
        <f>ROUND(ROUND(H58,2)*ROUND(G58,1),2)</f>
      </c>
      <c r="J58" s="31" t="s">
        <v>48</v>
      </c>
      <c r="O58">
        <f>(I58*21)/100</f>
      </c>
      <c r="P58" t="s">
        <v>21</v>
      </c>
    </row>
    <row r="59" spans="1:5" ht="51">
      <c r="A59" s="34" t="s">
        <v>49</v>
      </c>
      <c r="E59" s="35" t="s">
        <v>340</v>
      </c>
    </row>
    <row r="60" spans="1:5" ht="38.25">
      <c r="A60" s="36" t="s">
        <v>51</v>
      </c>
      <c r="E60" s="37" t="s">
        <v>341</v>
      </c>
    </row>
    <row r="61" spans="1:5" ht="280.5">
      <c r="A61" t="s">
        <v>53</v>
      </c>
      <c r="E61" s="35" t="s">
        <v>256</v>
      </c>
    </row>
    <row r="62" spans="1:16" ht="12.75">
      <c r="A62" s="25" t="s">
        <v>44</v>
      </c>
      <c r="B62" s="29" t="s">
        <v>112</v>
      </c>
      <c r="C62" s="29" t="s">
        <v>342</v>
      </c>
      <c r="D62" s="25" t="s">
        <v>63</v>
      </c>
      <c r="E62" s="30" t="s">
        <v>343</v>
      </c>
      <c r="F62" s="31" t="s">
        <v>47</v>
      </c>
      <c r="G62" s="32">
        <v>5.2</v>
      </c>
      <c r="H62" s="33">
        <v>0</v>
      </c>
      <c r="I62" s="33">
        <f>ROUND(ROUND(H62,2)*ROUND(G62,1),2)</f>
      </c>
      <c r="J62" s="31" t="s">
        <v>48</v>
      </c>
      <c r="O62">
        <f>(I62*21)/100</f>
      </c>
      <c r="P62" t="s">
        <v>21</v>
      </c>
    </row>
    <row r="63" spans="1:5" ht="76.5">
      <c r="A63" s="34" t="s">
        <v>49</v>
      </c>
      <c r="E63" s="35" t="s">
        <v>344</v>
      </c>
    </row>
    <row r="64" spans="1:5" ht="12.75">
      <c r="A64" s="36" t="s">
        <v>51</v>
      </c>
      <c r="E64" s="37" t="s">
        <v>345</v>
      </c>
    </row>
    <row r="65" spans="1:5" ht="229.5">
      <c r="A65" t="s">
        <v>53</v>
      </c>
      <c r="E65" s="35" t="s">
        <v>346</v>
      </c>
    </row>
    <row r="66" spans="1:16" ht="12.75">
      <c r="A66" s="25" t="s">
        <v>44</v>
      </c>
      <c r="B66" s="29" t="s">
        <v>118</v>
      </c>
      <c r="C66" s="29" t="s">
        <v>205</v>
      </c>
      <c r="D66" s="25" t="s">
        <v>63</v>
      </c>
      <c r="E66" s="30" t="s">
        <v>206</v>
      </c>
      <c r="F66" s="31" t="s">
        <v>138</v>
      </c>
      <c r="G66" s="32">
        <v>1092</v>
      </c>
      <c r="H66" s="33">
        <v>0</v>
      </c>
      <c r="I66" s="33">
        <f>ROUND(ROUND(H66,2)*ROUND(G66,1),2)</f>
      </c>
      <c r="J66" s="31" t="s">
        <v>48</v>
      </c>
      <c r="O66">
        <f>(I66*21)/100</f>
      </c>
      <c r="P66" t="s">
        <v>21</v>
      </c>
    </row>
    <row r="67" spans="1:5" ht="25.5">
      <c r="A67" s="34" t="s">
        <v>49</v>
      </c>
      <c r="E67" s="35" t="s">
        <v>347</v>
      </c>
    </row>
    <row r="68" spans="1:5" ht="12.75">
      <c r="A68" s="36" t="s">
        <v>51</v>
      </c>
      <c r="E68" s="37" t="s">
        <v>348</v>
      </c>
    </row>
    <row r="69" spans="1:5" ht="25.5">
      <c r="A69" t="s">
        <v>53</v>
      </c>
      <c r="E69" s="35" t="s">
        <v>209</v>
      </c>
    </row>
    <row r="70" spans="1:16" ht="12.75">
      <c r="A70" s="25" t="s">
        <v>44</v>
      </c>
      <c r="B70" s="29" t="s">
        <v>124</v>
      </c>
      <c r="C70" s="29" t="s">
        <v>349</v>
      </c>
      <c r="D70" s="25" t="s">
        <v>63</v>
      </c>
      <c r="E70" s="30" t="s">
        <v>350</v>
      </c>
      <c r="F70" s="31" t="s">
        <v>138</v>
      </c>
      <c r="G70" s="32">
        <v>1010</v>
      </c>
      <c r="H70" s="33">
        <v>0</v>
      </c>
      <c r="I70" s="33">
        <f>ROUND(ROUND(H70,2)*ROUND(G70,1),2)</f>
      </c>
      <c r="J70" s="31" t="s">
        <v>48</v>
      </c>
      <c r="O70">
        <f>(I70*21)/100</f>
      </c>
      <c r="P70" t="s">
        <v>21</v>
      </c>
    </row>
    <row r="71" spans="1:5" ht="38.25">
      <c r="A71" s="34" t="s">
        <v>49</v>
      </c>
      <c r="E71" s="35" t="s">
        <v>351</v>
      </c>
    </row>
    <row r="72" spans="1:5" ht="12.75">
      <c r="A72" s="36" t="s">
        <v>51</v>
      </c>
      <c r="E72" s="37" t="s">
        <v>352</v>
      </c>
    </row>
    <row r="73" spans="1:5" ht="12.75">
      <c r="A73" t="s">
        <v>53</v>
      </c>
      <c r="E73" s="35" t="s">
        <v>353</v>
      </c>
    </row>
    <row r="74" spans="1:16" ht="12.75">
      <c r="A74" s="25" t="s">
        <v>44</v>
      </c>
      <c r="B74" s="29" t="s">
        <v>130</v>
      </c>
      <c r="C74" s="29" t="s">
        <v>354</v>
      </c>
      <c r="D74" s="25" t="s">
        <v>63</v>
      </c>
      <c r="E74" s="30" t="s">
        <v>355</v>
      </c>
      <c r="F74" s="31" t="s">
        <v>47</v>
      </c>
      <c r="G74" s="32">
        <v>11.5</v>
      </c>
      <c r="H74" s="33">
        <v>0</v>
      </c>
      <c r="I74" s="33">
        <f>ROUND(ROUND(H74,2)*ROUND(G74,1),2)</f>
      </c>
      <c r="J74" s="31" t="s">
        <v>48</v>
      </c>
      <c r="O74">
        <f>(I74*21)/100</f>
      </c>
      <c r="P74" t="s">
        <v>21</v>
      </c>
    </row>
    <row r="75" spans="1:5" ht="38.25">
      <c r="A75" s="34" t="s">
        <v>49</v>
      </c>
      <c r="E75" s="35" t="s">
        <v>356</v>
      </c>
    </row>
    <row r="76" spans="1:5" ht="12.75">
      <c r="A76" s="36" t="s">
        <v>51</v>
      </c>
      <c r="E76" s="37" t="s">
        <v>357</v>
      </c>
    </row>
    <row r="77" spans="1:5" ht="38.25">
      <c r="A77" t="s">
        <v>53</v>
      </c>
      <c r="E77" s="35" t="s">
        <v>358</v>
      </c>
    </row>
    <row r="78" spans="1:16" ht="12.75">
      <c r="A78" s="25" t="s">
        <v>44</v>
      </c>
      <c r="B78" s="29" t="s">
        <v>135</v>
      </c>
      <c r="C78" s="29" t="s">
        <v>359</v>
      </c>
      <c r="D78" s="25" t="s">
        <v>63</v>
      </c>
      <c r="E78" s="30" t="s">
        <v>360</v>
      </c>
      <c r="F78" s="31" t="s">
        <v>47</v>
      </c>
      <c r="G78" s="32">
        <v>89.5</v>
      </c>
      <c r="H78" s="33">
        <v>0</v>
      </c>
      <c r="I78" s="33">
        <f>ROUND(ROUND(H78,2)*ROUND(G78,1),2)</f>
      </c>
      <c r="J78" s="31" t="s">
        <v>48</v>
      </c>
      <c r="O78">
        <f>(I78*21)/100</f>
      </c>
      <c r="P78" t="s">
        <v>21</v>
      </c>
    </row>
    <row r="79" spans="1:5" ht="38.25">
      <c r="A79" s="34" t="s">
        <v>49</v>
      </c>
      <c r="E79" s="35" t="s">
        <v>356</v>
      </c>
    </row>
    <row r="80" spans="1:5" ht="12.75">
      <c r="A80" s="36" t="s">
        <v>51</v>
      </c>
      <c r="E80" s="37" t="s">
        <v>361</v>
      </c>
    </row>
    <row r="81" spans="1:5" ht="38.25">
      <c r="A81" t="s">
        <v>53</v>
      </c>
      <c r="E81" s="35" t="s">
        <v>362</v>
      </c>
    </row>
    <row r="82" spans="1:16" ht="12.75">
      <c r="A82" s="25" t="s">
        <v>44</v>
      </c>
      <c r="B82" s="29" t="s">
        <v>142</v>
      </c>
      <c r="C82" s="29" t="s">
        <v>363</v>
      </c>
      <c r="D82" s="25" t="s">
        <v>63</v>
      </c>
      <c r="E82" s="30" t="s">
        <v>364</v>
      </c>
      <c r="F82" s="31" t="s">
        <v>138</v>
      </c>
      <c r="G82" s="32">
        <v>1010</v>
      </c>
      <c r="H82" s="33">
        <v>0</v>
      </c>
      <c r="I82" s="33">
        <f>ROUND(ROUND(H82,2)*ROUND(G82,1),2)</f>
      </c>
      <c r="J82" s="31" t="s">
        <v>48</v>
      </c>
      <c r="O82">
        <f>(I82*21)/100</f>
      </c>
      <c r="P82" t="s">
        <v>21</v>
      </c>
    </row>
    <row r="83" spans="1:5" ht="38.25">
      <c r="A83" s="34" t="s">
        <v>49</v>
      </c>
      <c r="E83" s="35" t="s">
        <v>365</v>
      </c>
    </row>
    <row r="84" spans="1:5" ht="12.75">
      <c r="A84" s="36" t="s">
        <v>51</v>
      </c>
      <c r="E84" s="37" t="s">
        <v>352</v>
      </c>
    </row>
    <row r="85" spans="1:5" ht="38.25">
      <c r="A85" t="s">
        <v>53</v>
      </c>
      <c r="E85" s="35" t="s">
        <v>366</v>
      </c>
    </row>
    <row r="86" spans="1:18" ht="12.75" customHeight="1">
      <c r="A86" s="6" t="s">
        <v>42</v>
      </c>
      <c r="B86" s="6"/>
      <c r="C86" s="39" t="s">
        <v>21</v>
      </c>
      <c r="D86" s="6"/>
      <c r="E86" s="27" t="s">
        <v>259</v>
      </c>
      <c r="F86" s="6"/>
      <c r="G86" s="6"/>
      <c r="H86" s="6"/>
      <c r="I86" s="40">
        <f>0+Q86</f>
      </c>
      <c r="J86" s="6"/>
      <c r="O86">
        <f>0+R86</f>
      </c>
      <c r="Q86">
        <f>0+I87+I91</f>
      </c>
      <c r="R86">
        <f>0+O87+O91</f>
      </c>
    </row>
    <row r="87" spans="1:16" ht="12.75">
      <c r="A87" s="25" t="s">
        <v>44</v>
      </c>
      <c r="B87" s="29" t="s">
        <v>148</v>
      </c>
      <c r="C87" s="29" t="s">
        <v>367</v>
      </c>
      <c r="D87" s="25" t="s">
        <v>63</v>
      </c>
      <c r="E87" s="30" t="s">
        <v>368</v>
      </c>
      <c r="F87" s="31" t="s">
        <v>47</v>
      </c>
      <c r="G87" s="32">
        <v>0.8</v>
      </c>
      <c r="H87" s="33">
        <v>0</v>
      </c>
      <c r="I87" s="33">
        <f>ROUND(ROUND(H87,2)*ROUND(G87,1),2)</f>
      </c>
      <c r="J87" s="31" t="s">
        <v>48</v>
      </c>
      <c r="O87">
        <f>(I87*21)/100</f>
      </c>
      <c r="P87" t="s">
        <v>21</v>
      </c>
    </row>
    <row r="88" spans="1:5" ht="38.25">
      <c r="A88" s="34" t="s">
        <v>49</v>
      </c>
      <c r="E88" s="35" t="s">
        <v>369</v>
      </c>
    </row>
    <row r="89" spans="1:5" ht="12.75">
      <c r="A89" s="36" t="s">
        <v>51</v>
      </c>
      <c r="E89" s="37" t="s">
        <v>370</v>
      </c>
    </row>
    <row r="90" spans="1:5" ht="38.25">
      <c r="A90" t="s">
        <v>53</v>
      </c>
      <c r="E90" s="35" t="s">
        <v>371</v>
      </c>
    </row>
    <row r="91" spans="1:16" ht="12.75">
      <c r="A91" s="25" t="s">
        <v>44</v>
      </c>
      <c r="B91" s="29" t="s">
        <v>153</v>
      </c>
      <c r="C91" s="29" t="s">
        <v>372</v>
      </c>
      <c r="D91" s="25" t="s">
        <v>63</v>
      </c>
      <c r="E91" s="30" t="s">
        <v>373</v>
      </c>
      <c r="F91" s="31" t="s">
        <v>47</v>
      </c>
      <c r="G91" s="32">
        <v>2.8</v>
      </c>
      <c r="H91" s="33">
        <v>0</v>
      </c>
      <c r="I91" s="33">
        <f>ROUND(ROUND(H91,2)*ROUND(G91,1),2)</f>
      </c>
      <c r="J91" s="31" t="s">
        <v>48</v>
      </c>
      <c r="O91">
        <f>(I91*21)/100</f>
      </c>
      <c r="P91" t="s">
        <v>21</v>
      </c>
    </row>
    <row r="92" spans="1:5" ht="25.5">
      <c r="A92" s="34" t="s">
        <v>49</v>
      </c>
      <c r="E92" s="35" t="s">
        <v>374</v>
      </c>
    </row>
    <row r="93" spans="1:5" ht="12.75">
      <c r="A93" s="36" t="s">
        <v>51</v>
      </c>
      <c r="E93" s="37" t="s">
        <v>375</v>
      </c>
    </row>
    <row r="94" spans="1:5" ht="369.75">
      <c r="A94" t="s">
        <v>53</v>
      </c>
      <c r="E94" s="35" t="s">
        <v>376</v>
      </c>
    </row>
    <row r="95" spans="1:18" ht="12.75" customHeight="1">
      <c r="A95" s="6" t="s">
        <v>42</v>
      </c>
      <c r="B95" s="6"/>
      <c r="C95" s="39" t="s">
        <v>20</v>
      </c>
      <c r="D95" s="6"/>
      <c r="E95" s="27" t="s">
        <v>377</v>
      </c>
      <c r="F95" s="6"/>
      <c r="G95" s="6"/>
      <c r="H95" s="6"/>
      <c r="I95" s="40">
        <f>0+Q95</f>
      </c>
      <c r="J95" s="6"/>
      <c r="O95">
        <f>0+R95</f>
      </c>
      <c r="Q95">
        <f>0+I96</f>
      </c>
      <c r="R95">
        <f>0+O96</f>
      </c>
    </row>
    <row r="96" spans="1:16" ht="12.75">
      <c r="A96" s="25" t="s">
        <v>44</v>
      </c>
      <c r="B96" s="29" t="s">
        <v>159</v>
      </c>
      <c r="C96" s="29" t="s">
        <v>378</v>
      </c>
      <c r="D96" s="25" t="s">
        <v>63</v>
      </c>
      <c r="E96" s="30" t="s">
        <v>379</v>
      </c>
      <c r="F96" s="31" t="s">
        <v>47</v>
      </c>
      <c r="G96" s="32">
        <v>1.6</v>
      </c>
      <c r="H96" s="33">
        <v>0</v>
      </c>
      <c r="I96" s="33">
        <f>ROUND(ROUND(H96,2)*ROUND(G96,1),2)</f>
      </c>
      <c r="J96" s="31" t="s">
        <v>48</v>
      </c>
      <c r="O96">
        <f>(I96*21)/100</f>
      </c>
      <c r="P96" t="s">
        <v>21</v>
      </c>
    </row>
    <row r="97" spans="1:5" ht="38.25">
      <c r="A97" s="34" t="s">
        <v>49</v>
      </c>
      <c r="E97" s="35" t="s">
        <v>380</v>
      </c>
    </row>
    <row r="98" spans="1:5" ht="12.75">
      <c r="A98" s="36" t="s">
        <v>51</v>
      </c>
      <c r="E98" s="37" t="s">
        <v>381</v>
      </c>
    </row>
    <row r="99" spans="1:5" ht="229.5">
      <c r="A99" t="s">
        <v>53</v>
      </c>
      <c r="E99" s="35" t="s">
        <v>382</v>
      </c>
    </row>
    <row r="100" spans="1:18" ht="12.75" customHeight="1">
      <c r="A100" s="6" t="s">
        <v>42</v>
      </c>
      <c r="B100" s="6"/>
      <c r="C100" s="39" t="s">
        <v>32</v>
      </c>
      <c r="D100" s="6"/>
      <c r="E100" s="27" t="s">
        <v>210</v>
      </c>
      <c r="F100" s="6"/>
      <c r="G100" s="6"/>
      <c r="H100" s="6"/>
      <c r="I100" s="40">
        <f>0+Q100</f>
      </c>
      <c r="J100" s="6"/>
      <c r="O100">
        <f>0+R100</f>
      </c>
      <c r="Q100">
        <f>0+I101+I105+I109+I113+I117+I121+I125</f>
      </c>
      <c r="R100">
        <f>0+O101+O105+O109+O113+O117+O121+O125</f>
      </c>
    </row>
    <row r="101" spans="1:16" ht="12.75">
      <c r="A101" s="25" t="s">
        <v>44</v>
      </c>
      <c r="B101" s="29" t="s">
        <v>383</v>
      </c>
      <c r="C101" s="29" t="s">
        <v>216</v>
      </c>
      <c r="D101" s="25" t="s">
        <v>63</v>
      </c>
      <c r="E101" s="30" t="s">
        <v>217</v>
      </c>
      <c r="F101" s="31" t="s">
        <v>47</v>
      </c>
      <c r="G101" s="32">
        <v>183.1</v>
      </c>
      <c r="H101" s="33">
        <v>0</v>
      </c>
      <c r="I101" s="33">
        <f>ROUND(ROUND(H101,2)*ROUND(G101,1),2)</f>
      </c>
      <c r="J101" s="31" t="s">
        <v>48</v>
      </c>
      <c r="O101">
        <f>(I101*21)/100</f>
      </c>
      <c r="P101" t="s">
        <v>21</v>
      </c>
    </row>
    <row r="102" spans="1:5" ht="63.75">
      <c r="A102" s="34" t="s">
        <v>49</v>
      </c>
      <c r="E102" s="35" t="s">
        <v>384</v>
      </c>
    </row>
    <row r="103" spans="1:5" ht="12.75">
      <c r="A103" s="36" t="s">
        <v>51</v>
      </c>
      <c r="E103" s="37" t="s">
        <v>385</v>
      </c>
    </row>
    <row r="104" spans="1:5" ht="51">
      <c r="A104" t="s">
        <v>53</v>
      </c>
      <c r="E104" s="35" t="s">
        <v>220</v>
      </c>
    </row>
    <row r="105" spans="1:16" ht="12.75">
      <c r="A105" s="25" t="s">
        <v>44</v>
      </c>
      <c r="B105" s="29" t="s">
        <v>386</v>
      </c>
      <c r="C105" s="29" t="s">
        <v>387</v>
      </c>
      <c r="D105" s="25" t="s">
        <v>63</v>
      </c>
      <c r="E105" s="30" t="s">
        <v>388</v>
      </c>
      <c r="F105" s="31" t="s">
        <v>47</v>
      </c>
      <c r="G105" s="32">
        <v>50.3</v>
      </c>
      <c r="H105" s="33">
        <v>0</v>
      </c>
      <c r="I105" s="33">
        <f>ROUND(ROUND(H105,2)*ROUND(G105,1),2)</f>
      </c>
      <c r="J105" s="31" t="s">
        <v>48</v>
      </c>
      <c r="O105">
        <f>(I105*21)/100</f>
      </c>
      <c r="P105" t="s">
        <v>21</v>
      </c>
    </row>
    <row r="106" spans="1:5" ht="38.25">
      <c r="A106" s="34" t="s">
        <v>49</v>
      </c>
      <c r="E106" s="35" t="s">
        <v>389</v>
      </c>
    </row>
    <row r="107" spans="1:5" ht="12.75">
      <c r="A107" s="36" t="s">
        <v>51</v>
      </c>
      <c r="E107" s="37" t="s">
        <v>390</v>
      </c>
    </row>
    <row r="108" spans="1:5" ht="102">
      <c r="A108" t="s">
        <v>53</v>
      </c>
      <c r="E108" s="35" t="s">
        <v>391</v>
      </c>
    </row>
    <row r="109" spans="1:16" ht="12.75">
      <c r="A109" s="25" t="s">
        <v>44</v>
      </c>
      <c r="B109" s="29" t="s">
        <v>392</v>
      </c>
      <c r="C109" s="29" t="s">
        <v>393</v>
      </c>
      <c r="D109" s="25" t="s">
        <v>63</v>
      </c>
      <c r="E109" s="30" t="s">
        <v>394</v>
      </c>
      <c r="F109" s="31" t="s">
        <v>47</v>
      </c>
      <c r="G109" s="32">
        <v>33.6</v>
      </c>
      <c r="H109" s="33">
        <v>0</v>
      </c>
      <c r="I109" s="33">
        <f>ROUND(ROUND(H109,2)*ROUND(G109,1),2)</f>
      </c>
      <c r="J109" s="31" t="s">
        <v>48</v>
      </c>
      <c r="O109">
        <f>(I109*21)/100</f>
      </c>
      <c r="P109" t="s">
        <v>21</v>
      </c>
    </row>
    <row r="110" spans="1:5" ht="25.5">
      <c r="A110" s="34" t="s">
        <v>49</v>
      </c>
      <c r="E110" s="35" t="s">
        <v>395</v>
      </c>
    </row>
    <row r="111" spans="1:5" ht="12.75">
      <c r="A111" s="36" t="s">
        <v>51</v>
      </c>
      <c r="E111" s="37" t="s">
        <v>396</v>
      </c>
    </row>
    <row r="112" spans="1:5" ht="140.25">
      <c r="A112" t="s">
        <v>53</v>
      </c>
      <c r="E112" s="35" t="s">
        <v>285</v>
      </c>
    </row>
    <row r="113" spans="1:16" ht="12.75">
      <c r="A113" s="25" t="s">
        <v>44</v>
      </c>
      <c r="B113" s="29" t="s">
        <v>397</v>
      </c>
      <c r="C113" s="29" t="s">
        <v>398</v>
      </c>
      <c r="D113" s="25" t="s">
        <v>63</v>
      </c>
      <c r="E113" s="30" t="s">
        <v>399</v>
      </c>
      <c r="F113" s="31" t="s">
        <v>138</v>
      </c>
      <c r="G113" s="32">
        <v>253</v>
      </c>
      <c r="H113" s="33">
        <v>0</v>
      </c>
      <c r="I113" s="33">
        <f>ROUND(ROUND(H113,2)*ROUND(G113,1),2)</f>
      </c>
      <c r="J113" s="31" t="s">
        <v>48</v>
      </c>
      <c r="O113">
        <f>(I113*21)/100</f>
      </c>
      <c r="P113" t="s">
        <v>21</v>
      </c>
    </row>
    <row r="114" spans="1:5" ht="38.25">
      <c r="A114" s="34" t="s">
        <v>49</v>
      </c>
      <c r="E114" s="35" t="s">
        <v>400</v>
      </c>
    </row>
    <row r="115" spans="1:5" ht="12.75">
      <c r="A115" s="36" t="s">
        <v>51</v>
      </c>
      <c r="E115" s="37" t="s">
        <v>401</v>
      </c>
    </row>
    <row r="116" spans="1:5" ht="153">
      <c r="A116" t="s">
        <v>53</v>
      </c>
      <c r="E116" s="35" t="s">
        <v>224</v>
      </c>
    </row>
    <row r="117" spans="1:16" ht="12.75">
      <c r="A117" s="25" t="s">
        <v>44</v>
      </c>
      <c r="B117" s="29" t="s">
        <v>402</v>
      </c>
      <c r="C117" s="29" t="s">
        <v>403</v>
      </c>
      <c r="D117" s="25" t="s">
        <v>63</v>
      </c>
      <c r="E117" s="30" t="s">
        <v>404</v>
      </c>
      <c r="F117" s="31" t="s">
        <v>138</v>
      </c>
      <c r="G117" s="32">
        <v>19</v>
      </c>
      <c r="H117" s="33">
        <v>0</v>
      </c>
      <c r="I117" s="33">
        <f>ROUND(ROUND(H117,2)*ROUND(G117,1),2)</f>
      </c>
      <c r="J117" s="31" t="s">
        <v>48</v>
      </c>
      <c r="O117">
        <f>(I117*21)/100</f>
      </c>
      <c r="P117" t="s">
        <v>21</v>
      </c>
    </row>
    <row r="118" spans="1:5" ht="63.75">
      <c r="A118" s="34" t="s">
        <v>49</v>
      </c>
      <c r="E118" s="35" t="s">
        <v>405</v>
      </c>
    </row>
    <row r="119" spans="1:5" ht="12.75">
      <c r="A119" s="36" t="s">
        <v>51</v>
      </c>
      <c r="E119" s="37" t="s">
        <v>406</v>
      </c>
    </row>
    <row r="120" spans="1:5" ht="153">
      <c r="A120" t="s">
        <v>53</v>
      </c>
      <c r="E120" s="35" t="s">
        <v>224</v>
      </c>
    </row>
    <row r="121" spans="1:16" ht="25.5">
      <c r="A121" s="25" t="s">
        <v>44</v>
      </c>
      <c r="B121" s="29" t="s">
        <v>407</v>
      </c>
      <c r="C121" s="29" t="s">
        <v>408</v>
      </c>
      <c r="D121" s="25" t="s">
        <v>63</v>
      </c>
      <c r="E121" s="30" t="s">
        <v>409</v>
      </c>
      <c r="F121" s="31" t="s">
        <v>138</v>
      </c>
      <c r="G121" s="32">
        <v>34</v>
      </c>
      <c r="H121" s="33">
        <v>0</v>
      </c>
      <c r="I121" s="33">
        <f>ROUND(ROUND(H121,2)*ROUND(G121,1),2)</f>
      </c>
      <c r="J121" s="31" t="s">
        <v>48</v>
      </c>
      <c r="O121">
        <f>(I121*21)/100</f>
      </c>
      <c r="P121" t="s">
        <v>21</v>
      </c>
    </row>
    <row r="122" spans="1:5" ht="51">
      <c r="A122" s="34" t="s">
        <v>49</v>
      </c>
      <c r="E122" s="35" t="s">
        <v>410</v>
      </c>
    </row>
    <row r="123" spans="1:5" ht="12.75">
      <c r="A123" s="36" t="s">
        <v>51</v>
      </c>
      <c r="E123" s="37" t="s">
        <v>411</v>
      </c>
    </row>
    <row r="124" spans="1:5" ht="153">
      <c r="A124" t="s">
        <v>53</v>
      </c>
      <c r="E124" s="35" t="s">
        <v>224</v>
      </c>
    </row>
    <row r="125" spans="1:16" ht="12.75">
      <c r="A125" s="25" t="s">
        <v>44</v>
      </c>
      <c r="B125" s="29" t="s">
        <v>412</v>
      </c>
      <c r="C125" s="29" t="s">
        <v>298</v>
      </c>
      <c r="D125" s="25" t="s">
        <v>63</v>
      </c>
      <c r="E125" s="30" t="s">
        <v>299</v>
      </c>
      <c r="F125" s="31" t="s">
        <v>80</v>
      </c>
      <c r="G125" s="32">
        <v>6</v>
      </c>
      <c r="H125" s="33">
        <v>0</v>
      </c>
      <c r="I125" s="33">
        <f>ROUND(ROUND(H125,2)*ROUND(G125,1),2)</f>
      </c>
      <c r="J125" s="31" t="s">
        <v>48</v>
      </c>
      <c r="O125">
        <f>(I125*21)/100</f>
      </c>
      <c r="P125" t="s">
        <v>21</v>
      </c>
    </row>
    <row r="126" spans="1:5" ht="38.25">
      <c r="A126" s="34" t="s">
        <v>49</v>
      </c>
      <c r="E126" s="35" t="s">
        <v>413</v>
      </c>
    </row>
    <row r="127" spans="1:5" ht="12.75">
      <c r="A127" s="36" t="s">
        <v>51</v>
      </c>
      <c r="E127" s="37" t="s">
        <v>414</v>
      </c>
    </row>
    <row r="128" spans="1:5" ht="38.25">
      <c r="A128" t="s">
        <v>53</v>
      </c>
      <c r="E128" s="35" t="s">
        <v>302</v>
      </c>
    </row>
    <row r="129" spans="1:18" ht="12.75" customHeight="1">
      <c r="A129" s="6" t="s">
        <v>42</v>
      </c>
      <c r="B129" s="6"/>
      <c r="C129" s="39" t="s">
        <v>77</v>
      </c>
      <c r="D129" s="6"/>
      <c r="E129" s="27" t="s">
        <v>92</v>
      </c>
      <c r="F129" s="6"/>
      <c r="G129" s="6"/>
      <c r="H129" s="6"/>
      <c r="I129" s="40">
        <f>0+Q129</f>
      </c>
      <c r="J129" s="6"/>
      <c r="O129">
        <f>0+R129</f>
      </c>
      <c r="Q129">
        <f>0+I130+I134</f>
      </c>
      <c r="R129">
        <f>0+O130+O134</f>
      </c>
    </row>
    <row r="130" spans="1:16" ht="12.75">
      <c r="A130" s="25" t="s">
        <v>44</v>
      </c>
      <c r="B130" s="29" t="s">
        <v>415</v>
      </c>
      <c r="C130" s="29" t="s">
        <v>416</v>
      </c>
      <c r="D130" s="25" t="s">
        <v>63</v>
      </c>
      <c r="E130" s="30" t="s">
        <v>417</v>
      </c>
      <c r="F130" s="31" t="s">
        <v>80</v>
      </c>
      <c r="G130" s="32">
        <v>43</v>
      </c>
      <c r="H130" s="33">
        <v>0</v>
      </c>
      <c r="I130" s="33">
        <f>ROUND(ROUND(H130,2)*ROUND(G130,1),2)</f>
      </c>
      <c r="J130" s="31" t="s">
        <v>48</v>
      </c>
      <c r="O130">
        <f>(I130*21)/100</f>
      </c>
      <c r="P130" t="s">
        <v>21</v>
      </c>
    </row>
    <row r="131" spans="1:5" ht="51">
      <c r="A131" s="34" t="s">
        <v>49</v>
      </c>
      <c r="E131" s="35" t="s">
        <v>418</v>
      </c>
    </row>
    <row r="132" spans="1:5" ht="12.75">
      <c r="A132" s="36" t="s">
        <v>51</v>
      </c>
      <c r="E132" s="37" t="s">
        <v>419</v>
      </c>
    </row>
    <row r="133" spans="1:5" ht="242.25">
      <c r="A133" t="s">
        <v>53</v>
      </c>
      <c r="E133" s="35" t="s">
        <v>420</v>
      </c>
    </row>
    <row r="134" spans="1:16" ht="12.75">
      <c r="A134" s="25" t="s">
        <v>44</v>
      </c>
      <c r="B134" s="29" t="s">
        <v>421</v>
      </c>
      <c r="C134" s="29" t="s">
        <v>100</v>
      </c>
      <c r="D134" s="25" t="s">
        <v>63</v>
      </c>
      <c r="E134" s="30" t="s">
        <v>101</v>
      </c>
      <c r="F134" s="31" t="s">
        <v>95</v>
      </c>
      <c r="G134" s="32">
        <v>1</v>
      </c>
      <c r="H134" s="33">
        <v>0</v>
      </c>
      <c r="I134" s="33">
        <f>ROUND(ROUND(H134,2)*ROUND(G134,1),2)</f>
      </c>
      <c r="J134" s="31" t="s">
        <v>48</v>
      </c>
      <c r="O134">
        <f>(I134*21)/100</f>
      </c>
      <c r="P134" t="s">
        <v>21</v>
      </c>
    </row>
    <row r="135" spans="1:5" ht="12.75">
      <c r="A135" s="34" t="s">
        <v>49</v>
      </c>
      <c r="E135" s="35" t="s">
        <v>422</v>
      </c>
    </row>
    <row r="136" spans="1:5" ht="12.75">
      <c r="A136" s="36" t="s">
        <v>51</v>
      </c>
      <c r="E136" s="37" t="s">
        <v>170</v>
      </c>
    </row>
    <row r="137" spans="1:5" ht="25.5">
      <c r="A137" t="s">
        <v>53</v>
      </c>
      <c r="E137" s="35" t="s">
        <v>104</v>
      </c>
    </row>
    <row r="138" spans="1:18" ht="12.75" customHeight="1">
      <c r="A138" s="6" t="s">
        <v>42</v>
      </c>
      <c r="B138" s="6"/>
      <c r="C138" s="39" t="s">
        <v>37</v>
      </c>
      <c r="D138" s="6"/>
      <c r="E138" s="27" t="s">
        <v>105</v>
      </c>
      <c r="F138" s="6"/>
      <c r="G138" s="6"/>
      <c r="H138" s="6"/>
      <c r="I138" s="40">
        <f>0+Q138</f>
      </c>
      <c r="J138" s="6"/>
      <c r="O138">
        <f>0+R138</f>
      </c>
      <c r="Q138">
        <f>0+I139+I143+I147+I151+I155+I159+I163</f>
      </c>
      <c r="R138">
        <f>0+O139+O143+O147+O151+O155+O159+O163</f>
      </c>
    </row>
    <row r="139" spans="1:16" ht="12.75">
      <c r="A139" s="25" t="s">
        <v>44</v>
      </c>
      <c r="B139" s="29" t="s">
        <v>423</v>
      </c>
      <c r="C139" s="29" t="s">
        <v>424</v>
      </c>
      <c r="D139" s="25" t="s">
        <v>63</v>
      </c>
      <c r="E139" s="30" t="s">
        <v>425</v>
      </c>
      <c r="F139" s="31" t="s">
        <v>80</v>
      </c>
      <c r="G139" s="32">
        <v>118</v>
      </c>
      <c r="H139" s="33">
        <v>0</v>
      </c>
      <c r="I139" s="33">
        <f>ROUND(ROUND(H139,2)*ROUND(G139,1),2)</f>
      </c>
      <c r="J139" s="31" t="s">
        <v>48</v>
      </c>
      <c r="O139">
        <f>(I139*21)/100</f>
      </c>
      <c r="P139" t="s">
        <v>21</v>
      </c>
    </row>
    <row r="140" spans="1:5" ht="51">
      <c r="A140" s="34" t="s">
        <v>49</v>
      </c>
      <c r="E140" s="35" t="s">
        <v>426</v>
      </c>
    </row>
    <row r="141" spans="1:5" ht="12.75">
      <c r="A141" s="36" t="s">
        <v>51</v>
      </c>
      <c r="E141" s="37" t="s">
        <v>427</v>
      </c>
    </row>
    <row r="142" spans="1:5" ht="51">
      <c r="A142" t="s">
        <v>53</v>
      </c>
      <c r="E142" s="35" t="s">
        <v>428</v>
      </c>
    </row>
    <row r="143" spans="1:16" ht="12.75">
      <c r="A143" s="25" t="s">
        <v>44</v>
      </c>
      <c r="B143" s="29" t="s">
        <v>429</v>
      </c>
      <c r="C143" s="29" t="s">
        <v>430</v>
      </c>
      <c r="D143" s="25" t="s">
        <v>63</v>
      </c>
      <c r="E143" s="30" t="s">
        <v>431</v>
      </c>
      <c r="F143" s="31" t="s">
        <v>80</v>
      </c>
      <c r="G143" s="32">
        <v>35</v>
      </c>
      <c r="H143" s="33">
        <v>0</v>
      </c>
      <c r="I143" s="33">
        <f>ROUND(ROUND(H143,2)*ROUND(G143,1),2)</f>
      </c>
      <c r="J143" s="31" t="s">
        <v>48</v>
      </c>
      <c r="O143">
        <f>(I143*21)/100</f>
      </c>
      <c r="P143" t="s">
        <v>21</v>
      </c>
    </row>
    <row r="144" spans="1:5" ht="51">
      <c r="A144" s="34" t="s">
        <v>49</v>
      </c>
      <c r="E144" s="35" t="s">
        <v>432</v>
      </c>
    </row>
    <row r="145" spans="1:5" ht="12.75">
      <c r="A145" s="36" t="s">
        <v>51</v>
      </c>
      <c r="E145" s="37" t="s">
        <v>433</v>
      </c>
    </row>
    <row r="146" spans="1:5" ht="38.25">
      <c r="A146" t="s">
        <v>53</v>
      </c>
      <c r="E146" s="35" t="s">
        <v>434</v>
      </c>
    </row>
    <row r="147" spans="1:16" ht="12.75">
      <c r="A147" s="25" t="s">
        <v>44</v>
      </c>
      <c r="B147" s="29" t="s">
        <v>435</v>
      </c>
      <c r="C147" s="29" t="s">
        <v>436</v>
      </c>
      <c r="D147" s="25" t="s">
        <v>63</v>
      </c>
      <c r="E147" s="30" t="s">
        <v>437</v>
      </c>
      <c r="F147" s="31" t="s">
        <v>80</v>
      </c>
      <c r="G147" s="32">
        <v>735.5</v>
      </c>
      <c r="H147" s="33">
        <v>0</v>
      </c>
      <c r="I147" s="33">
        <f>ROUND(ROUND(H147,2)*ROUND(G147,1),2)</f>
      </c>
      <c r="J147" s="31" t="s">
        <v>48</v>
      </c>
      <c r="O147">
        <f>(I147*21)/100</f>
      </c>
      <c r="P147" t="s">
        <v>21</v>
      </c>
    </row>
    <row r="148" spans="1:5" ht="38.25">
      <c r="A148" s="34" t="s">
        <v>49</v>
      </c>
      <c r="E148" s="35" t="s">
        <v>438</v>
      </c>
    </row>
    <row r="149" spans="1:5" ht="12.75">
      <c r="A149" s="36" t="s">
        <v>51</v>
      </c>
      <c r="E149" s="37" t="s">
        <v>439</v>
      </c>
    </row>
    <row r="150" spans="1:5" ht="51">
      <c r="A150" t="s">
        <v>53</v>
      </c>
      <c r="E150" s="35" t="s">
        <v>158</v>
      </c>
    </row>
    <row r="151" spans="1:16" ht="12.75">
      <c r="A151" s="25" t="s">
        <v>44</v>
      </c>
      <c r="B151" s="29" t="s">
        <v>440</v>
      </c>
      <c r="C151" s="29" t="s">
        <v>154</v>
      </c>
      <c r="D151" s="25" t="s">
        <v>63</v>
      </c>
      <c r="E151" s="30" t="s">
        <v>155</v>
      </c>
      <c r="F151" s="31" t="s">
        <v>80</v>
      </c>
      <c r="G151" s="32">
        <v>79.8</v>
      </c>
      <c r="H151" s="33">
        <v>0</v>
      </c>
      <c r="I151" s="33">
        <f>ROUND(ROUND(H151,2)*ROUND(G151,1),2)</f>
      </c>
      <c r="J151" s="31" t="s">
        <v>48</v>
      </c>
      <c r="O151">
        <f>(I151*21)/100</f>
      </c>
      <c r="P151" t="s">
        <v>21</v>
      </c>
    </row>
    <row r="152" spans="1:5" ht="38.25">
      <c r="A152" s="34" t="s">
        <v>49</v>
      </c>
      <c r="E152" s="35" t="s">
        <v>156</v>
      </c>
    </row>
    <row r="153" spans="1:5" ht="12.75">
      <c r="A153" s="36" t="s">
        <v>51</v>
      </c>
      <c r="E153" s="37" t="s">
        <v>441</v>
      </c>
    </row>
    <row r="154" spans="1:5" ht="51">
      <c r="A154" t="s">
        <v>53</v>
      </c>
      <c r="E154" s="35" t="s">
        <v>158</v>
      </c>
    </row>
    <row r="155" spans="1:16" ht="12.75">
      <c r="A155" s="25" t="s">
        <v>44</v>
      </c>
      <c r="B155" s="29" t="s">
        <v>442</v>
      </c>
      <c r="C155" s="29" t="s">
        <v>443</v>
      </c>
      <c r="D155" s="25" t="s">
        <v>63</v>
      </c>
      <c r="E155" s="30" t="s">
        <v>444</v>
      </c>
      <c r="F155" s="31" t="s">
        <v>80</v>
      </c>
      <c r="G155" s="32">
        <v>42</v>
      </c>
      <c r="H155" s="33">
        <v>0</v>
      </c>
      <c r="I155" s="33">
        <f>ROUND(ROUND(H155,2)*ROUND(G155,1),2)</f>
      </c>
      <c r="J155" s="31" t="s">
        <v>48</v>
      </c>
      <c r="O155">
        <f>(I155*21)/100</f>
      </c>
      <c r="P155" t="s">
        <v>21</v>
      </c>
    </row>
    <row r="156" spans="1:5" ht="38.25">
      <c r="A156" s="34" t="s">
        <v>49</v>
      </c>
      <c r="E156" s="35" t="s">
        <v>445</v>
      </c>
    </row>
    <row r="157" spans="1:5" ht="12.75">
      <c r="A157" s="36" t="s">
        <v>51</v>
      </c>
      <c r="E157" s="37" t="s">
        <v>446</v>
      </c>
    </row>
    <row r="158" spans="1:5" ht="51">
      <c r="A158" t="s">
        <v>53</v>
      </c>
      <c r="E158" s="35" t="s">
        <v>158</v>
      </c>
    </row>
    <row r="159" spans="1:16" ht="12.75">
      <c r="A159" s="25" t="s">
        <v>44</v>
      </c>
      <c r="B159" s="29" t="s">
        <v>447</v>
      </c>
      <c r="C159" s="29" t="s">
        <v>448</v>
      </c>
      <c r="D159" s="25" t="s">
        <v>63</v>
      </c>
      <c r="E159" s="30" t="s">
        <v>449</v>
      </c>
      <c r="F159" s="31" t="s">
        <v>80</v>
      </c>
      <c r="G159" s="32">
        <v>2.5</v>
      </c>
      <c r="H159" s="33">
        <v>0</v>
      </c>
      <c r="I159" s="33">
        <f>ROUND(ROUND(H159,2)*ROUND(G159,1),2)</f>
      </c>
      <c r="J159" s="31" t="s">
        <v>48</v>
      </c>
      <c r="O159">
        <f>(I159*21)/100</f>
      </c>
      <c r="P159" t="s">
        <v>21</v>
      </c>
    </row>
    <row r="160" spans="1:5" ht="38.25">
      <c r="A160" s="34" t="s">
        <v>49</v>
      </c>
      <c r="E160" s="35" t="s">
        <v>450</v>
      </c>
    </row>
    <row r="161" spans="1:5" ht="12.75">
      <c r="A161" s="36" t="s">
        <v>51</v>
      </c>
      <c r="E161" s="37" t="s">
        <v>451</v>
      </c>
    </row>
    <row r="162" spans="1:5" ht="25.5">
      <c r="A162" t="s">
        <v>53</v>
      </c>
      <c r="E162" s="35" t="s">
        <v>307</v>
      </c>
    </row>
    <row r="163" spans="1:16" ht="12.75">
      <c r="A163" s="25" t="s">
        <v>44</v>
      </c>
      <c r="B163" s="29" t="s">
        <v>452</v>
      </c>
      <c r="C163" s="29" t="s">
        <v>453</v>
      </c>
      <c r="D163" s="25" t="s">
        <v>63</v>
      </c>
      <c r="E163" s="30" t="s">
        <v>454</v>
      </c>
      <c r="F163" s="31" t="s">
        <v>47</v>
      </c>
      <c r="G163" s="32">
        <v>1.6</v>
      </c>
      <c r="H163" s="33">
        <v>0</v>
      </c>
      <c r="I163" s="33">
        <f>ROUND(ROUND(H163,2)*ROUND(G163,1),2)</f>
      </c>
      <c r="J163" s="31" t="s">
        <v>48</v>
      </c>
      <c r="O163">
        <f>(I163*21)/100</f>
      </c>
      <c r="P163" t="s">
        <v>21</v>
      </c>
    </row>
    <row r="164" spans="1:5" ht="51">
      <c r="A164" s="34" t="s">
        <v>49</v>
      </c>
      <c r="E164" s="35" t="s">
        <v>455</v>
      </c>
    </row>
    <row r="165" spans="1:5" ht="12.75">
      <c r="A165" s="36" t="s">
        <v>51</v>
      </c>
      <c r="E165" s="37" t="s">
        <v>456</v>
      </c>
    </row>
    <row r="166" spans="1:5" ht="102">
      <c r="A166" t="s">
        <v>53</v>
      </c>
      <c r="E166" s="35" t="s">
        <v>457</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3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f>
      </c>
      <c r="P2" t="s">
        <v>20</v>
      </c>
    </row>
    <row r="3" spans="1:16" ht="15" customHeight="1">
      <c r="A3" t="s">
        <v>11</v>
      </c>
      <c r="B3" s="12" t="s">
        <v>13</v>
      </c>
      <c r="C3" s="13" t="s">
        <v>14</v>
      </c>
      <c r="D3" s="1"/>
      <c r="E3" s="14" t="s">
        <v>15</v>
      </c>
      <c r="F3" s="1"/>
      <c r="G3" s="9"/>
      <c r="H3" s="8" t="s">
        <v>458</v>
      </c>
      <c r="I3" s="41">
        <f>0+I8</f>
      </c>
      <c r="J3" s="10"/>
      <c r="O3" t="s">
        <v>18</v>
      </c>
      <c r="P3" t="s">
        <v>21</v>
      </c>
    </row>
    <row r="4" spans="1:16" ht="15" customHeight="1">
      <c r="A4" t="s">
        <v>16</v>
      </c>
      <c r="B4" s="16" t="s">
        <v>17</v>
      </c>
      <c r="C4" s="17" t="s">
        <v>458</v>
      </c>
      <c r="D4" s="6"/>
      <c r="E4" s="18" t="s">
        <v>459</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43</v>
      </c>
      <c r="F8" s="19"/>
      <c r="G8" s="19"/>
      <c r="H8" s="19"/>
      <c r="I8" s="28">
        <f>0+Q8</f>
      </c>
      <c r="J8" s="19"/>
      <c r="O8">
        <f>0+R8</f>
      </c>
      <c r="Q8">
        <f>0+I9+I13+I17+I21+I25+I29+I33</f>
      </c>
      <c r="R8">
        <f>0+O9+O13+O17+O21+O25+O29+O33</f>
      </c>
    </row>
    <row r="9" spans="1:16" ht="12.75">
      <c r="A9" s="25" t="s">
        <v>44</v>
      </c>
      <c r="B9" s="29" t="s">
        <v>19</v>
      </c>
      <c r="C9" s="29" t="s">
        <v>166</v>
      </c>
      <c r="D9" s="25" t="s">
        <v>63</v>
      </c>
      <c r="E9" s="30" t="s">
        <v>167</v>
      </c>
      <c r="F9" s="31" t="s">
        <v>168</v>
      </c>
      <c r="G9" s="32">
        <v>1</v>
      </c>
      <c r="H9" s="33">
        <v>0</v>
      </c>
      <c r="I9" s="33">
        <f>ROUND(ROUND(H9,2)*ROUND(G9,1),2)</f>
      </c>
      <c r="J9" s="31" t="s">
        <v>48</v>
      </c>
      <c r="O9">
        <f>(I9*21)/100</f>
      </c>
      <c r="P9" t="s">
        <v>21</v>
      </c>
    </row>
    <row r="10" spans="1:5" ht="38.25">
      <c r="A10" s="34" t="s">
        <v>49</v>
      </c>
      <c r="E10" s="35" t="s">
        <v>460</v>
      </c>
    </row>
    <row r="11" spans="1:5" ht="12.75">
      <c r="A11" s="36" t="s">
        <v>51</v>
      </c>
      <c r="E11" s="37" t="s">
        <v>170</v>
      </c>
    </row>
    <row r="12" spans="1:5" ht="12.75">
      <c r="A12" t="s">
        <v>53</v>
      </c>
      <c r="E12" s="35" t="s">
        <v>171</v>
      </c>
    </row>
    <row r="13" spans="1:16" ht="12.75">
      <c r="A13" s="25" t="s">
        <v>44</v>
      </c>
      <c r="B13" s="29" t="s">
        <v>21</v>
      </c>
      <c r="C13" s="29" t="s">
        <v>172</v>
      </c>
      <c r="D13" s="25" t="s">
        <v>63</v>
      </c>
      <c r="E13" s="30" t="s">
        <v>173</v>
      </c>
      <c r="F13" s="31" t="s">
        <v>168</v>
      </c>
      <c r="G13" s="32">
        <v>1</v>
      </c>
      <c r="H13" s="33">
        <v>0</v>
      </c>
      <c r="I13" s="33">
        <f>ROUND(ROUND(H13,2)*ROUND(G13,1),2)</f>
      </c>
      <c r="J13" s="31" t="s">
        <v>48</v>
      </c>
      <c r="O13">
        <f>(I13*21)/100</f>
      </c>
      <c r="P13" t="s">
        <v>21</v>
      </c>
    </row>
    <row r="14" spans="1:5" ht="38.25">
      <c r="A14" s="34" t="s">
        <v>49</v>
      </c>
      <c r="E14" s="35" t="s">
        <v>461</v>
      </c>
    </row>
    <row r="15" spans="1:5" ht="12.75">
      <c r="A15" s="36" t="s">
        <v>51</v>
      </c>
      <c r="E15" s="37" t="s">
        <v>170</v>
      </c>
    </row>
    <row r="16" spans="1:5" ht="12.75">
      <c r="A16" t="s">
        <v>53</v>
      </c>
      <c r="E16" s="35" t="s">
        <v>175</v>
      </c>
    </row>
    <row r="17" spans="1:16" ht="12.75">
      <c r="A17" s="25" t="s">
        <v>44</v>
      </c>
      <c r="B17" s="29" t="s">
        <v>20</v>
      </c>
      <c r="C17" s="29" t="s">
        <v>176</v>
      </c>
      <c r="D17" s="25" t="s">
        <v>19</v>
      </c>
      <c r="E17" s="30" t="s">
        <v>177</v>
      </c>
      <c r="F17" s="31" t="s">
        <v>168</v>
      </c>
      <c r="G17" s="32">
        <v>1</v>
      </c>
      <c r="H17" s="33">
        <v>0</v>
      </c>
      <c r="I17" s="33">
        <f>ROUND(ROUND(H17,2)*ROUND(G17,1),2)</f>
      </c>
      <c r="J17" s="31" t="s">
        <v>48</v>
      </c>
      <c r="O17">
        <f>(I17*21)/100</f>
      </c>
      <c r="P17" t="s">
        <v>21</v>
      </c>
    </row>
    <row r="18" spans="1:5" ht="12.75">
      <c r="A18" s="34" t="s">
        <v>49</v>
      </c>
      <c r="E18" s="35" t="s">
        <v>178</v>
      </c>
    </row>
    <row r="19" spans="1:5" ht="12.75">
      <c r="A19" s="36" t="s">
        <v>51</v>
      </c>
      <c r="E19" s="37" t="s">
        <v>170</v>
      </c>
    </row>
    <row r="20" spans="1:5" ht="12.75">
      <c r="A20" t="s">
        <v>53</v>
      </c>
      <c r="E20" s="35" t="s">
        <v>179</v>
      </c>
    </row>
    <row r="21" spans="1:16" ht="12.75">
      <c r="A21" s="25" t="s">
        <v>44</v>
      </c>
      <c r="B21" s="29" t="s">
        <v>30</v>
      </c>
      <c r="C21" s="29" t="s">
        <v>176</v>
      </c>
      <c r="D21" s="25" t="s">
        <v>21</v>
      </c>
      <c r="E21" s="30" t="s">
        <v>177</v>
      </c>
      <c r="F21" s="31" t="s">
        <v>168</v>
      </c>
      <c r="G21" s="32">
        <v>1</v>
      </c>
      <c r="H21" s="33">
        <v>0</v>
      </c>
      <c r="I21" s="33">
        <f>ROUND(ROUND(H21,2)*ROUND(G21,1),2)</f>
      </c>
      <c r="J21" s="31" t="s">
        <v>48</v>
      </c>
      <c r="O21">
        <f>(I21*21)/100</f>
      </c>
      <c r="P21" t="s">
        <v>21</v>
      </c>
    </row>
    <row r="22" spans="1:5" ht="38.25">
      <c r="A22" s="34" t="s">
        <v>49</v>
      </c>
      <c r="E22" s="35" t="s">
        <v>180</v>
      </c>
    </row>
    <row r="23" spans="1:5" ht="12.75">
      <c r="A23" s="36" t="s">
        <v>51</v>
      </c>
      <c r="E23" s="37" t="s">
        <v>170</v>
      </c>
    </row>
    <row r="24" spans="1:5" ht="12.75">
      <c r="A24" t="s">
        <v>53</v>
      </c>
      <c r="E24" s="35" t="s">
        <v>179</v>
      </c>
    </row>
    <row r="25" spans="1:16" ht="12.75">
      <c r="A25" s="25" t="s">
        <v>44</v>
      </c>
      <c r="B25" s="29" t="s">
        <v>32</v>
      </c>
      <c r="C25" s="29" t="s">
        <v>181</v>
      </c>
      <c r="D25" s="25" t="s">
        <v>63</v>
      </c>
      <c r="E25" s="30" t="s">
        <v>182</v>
      </c>
      <c r="F25" s="31" t="s">
        <v>168</v>
      </c>
      <c r="G25" s="32">
        <v>1</v>
      </c>
      <c r="H25" s="33">
        <v>0</v>
      </c>
      <c r="I25" s="33">
        <f>ROUND(ROUND(H25,2)*ROUND(G25,1),2)</f>
      </c>
      <c r="J25" s="31" t="s">
        <v>48</v>
      </c>
      <c r="O25">
        <f>(I25*21)/100</f>
      </c>
      <c r="P25" t="s">
        <v>21</v>
      </c>
    </row>
    <row r="26" spans="1:5" ht="38.25">
      <c r="A26" s="34" t="s">
        <v>49</v>
      </c>
      <c r="E26" s="35" t="s">
        <v>183</v>
      </c>
    </row>
    <row r="27" spans="1:5" ht="12.75">
      <c r="A27" s="36" t="s">
        <v>51</v>
      </c>
      <c r="E27" s="37" t="s">
        <v>170</v>
      </c>
    </row>
    <row r="28" spans="1:5" ht="12.75">
      <c r="A28" t="s">
        <v>53</v>
      </c>
      <c r="E28" s="35" t="s">
        <v>179</v>
      </c>
    </row>
    <row r="29" spans="1:16" ht="12.75">
      <c r="A29" s="25" t="s">
        <v>44</v>
      </c>
      <c r="B29" s="29" t="s">
        <v>34</v>
      </c>
      <c r="C29" s="29" t="s">
        <v>184</v>
      </c>
      <c r="D29" s="25" t="s">
        <v>63</v>
      </c>
      <c r="E29" s="30" t="s">
        <v>185</v>
      </c>
      <c r="F29" s="31" t="s">
        <v>186</v>
      </c>
      <c r="G29" s="32">
        <v>1</v>
      </c>
      <c r="H29" s="33">
        <v>0</v>
      </c>
      <c r="I29" s="33">
        <f>ROUND(ROUND(H29,2)*ROUND(G29,1),2)</f>
      </c>
      <c r="J29" s="31" t="s">
        <v>48</v>
      </c>
      <c r="O29">
        <f>(I29*21)/100</f>
      </c>
      <c r="P29" t="s">
        <v>21</v>
      </c>
    </row>
    <row r="30" spans="1:5" ht="12.75">
      <c r="A30" s="34" t="s">
        <v>49</v>
      </c>
      <c r="E30" s="35" t="s">
        <v>187</v>
      </c>
    </row>
    <row r="31" spans="1:5" ht="12.75">
      <c r="A31" s="36" t="s">
        <v>51</v>
      </c>
      <c r="E31" s="37" t="s">
        <v>170</v>
      </c>
    </row>
    <row r="32" spans="1:5" ht="12.75">
      <c r="A32" t="s">
        <v>53</v>
      </c>
      <c r="E32" s="35" t="s">
        <v>188</v>
      </c>
    </row>
    <row r="33" spans="1:16" ht="12.75">
      <c r="A33" s="25" t="s">
        <v>44</v>
      </c>
      <c r="B33" s="29" t="s">
        <v>72</v>
      </c>
      <c r="C33" s="29" t="s">
        <v>189</v>
      </c>
      <c r="D33" s="25" t="s">
        <v>63</v>
      </c>
      <c r="E33" s="30" t="s">
        <v>190</v>
      </c>
      <c r="F33" s="31" t="s">
        <v>95</v>
      </c>
      <c r="G33" s="32">
        <v>1</v>
      </c>
      <c r="H33" s="33">
        <v>0</v>
      </c>
      <c r="I33" s="33">
        <f>ROUND(ROUND(H33,2)*ROUND(G33,1),2)</f>
      </c>
      <c r="J33" s="31" t="s">
        <v>48</v>
      </c>
      <c r="O33">
        <f>(I33*21)/100</f>
      </c>
      <c r="P33" t="s">
        <v>21</v>
      </c>
    </row>
    <row r="34" spans="1:5" ht="38.25">
      <c r="A34" s="34" t="s">
        <v>49</v>
      </c>
      <c r="E34" s="35" t="s">
        <v>193</v>
      </c>
    </row>
    <row r="35" spans="1:5" ht="12.75">
      <c r="A35" s="36" t="s">
        <v>51</v>
      </c>
      <c r="E35" s="37" t="s">
        <v>170</v>
      </c>
    </row>
    <row r="36" spans="1:5" ht="89.25">
      <c r="A36" t="s">
        <v>53</v>
      </c>
      <c r="E36" s="35" t="s">
        <v>192</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0+O8+O13</f>
      </c>
      <c r="P2" t="s">
        <v>20</v>
      </c>
    </row>
    <row r="3" spans="1:16" ht="15" customHeight="1">
      <c r="A3" t="s">
        <v>11</v>
      </c>
      <c r="B3" s="12" t="s">
        <v>13</v>
      </c>
      <c r="C3" s="13" t="s">
        <v>14</v>
      </c>
      <c r="D3" s="1"/>
      <c r="E3" s="14" t="s">
        <v>15</v>
      </c>
      <c r="F3" s="1"/>
      <c r="G3" s="9"/>
      <c r="H3" s="8" t="s">
        <v>462</v>
      </c>
      <c r="I3" s="41">
        <f>0+I8+I13</f>
      </c>
      <c r="J3" s="10"/>
      <c r="O3" t="s">
        <v>18</v>
      </c>
      <c r="P3" t="s">
        <v>21</v>
      </c>
    </row>
    <row r="4" spans="1:16" ht="15" customHeight="1">
      <c r="A4" t="s">
        <v>16</v>
      </c>
      <c r="B4" s="16" t="s">
        <v>17</v>
      </c>
      <c r="C4" s="17" t="s">
        <v>462</v>
      </c>
      <c r="D4" s="6"/>
      <c r="E4" s="18" t="s">
        <v>463</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25</v>
      </c>
      <c r="D8" s="19"/>
      <c r="E8" s="27" t="s">
        <v>43</v>
      </c>
      <c r="F8" s="19"/>
      <c r="G8" s="19"/>
      <c r="H8" s="19"/>
      <c r="I8" s="28">
        <f>0+Q8</f>
      </c>
      <c r="J8" s="19"/>
      <c r="O8">
        <f>0+R8</f>
      </c>
      <c r="Q8">
        <f>0+I9</f>
      </c>
      <c r="R8">
        <f>0+O9</f>
      </c>
    </row>
    <row r="9" spans="1:16" ht="12.75">
      <c r="A9" s="25" t="s">
        <v>44</v>
      </c>
      <c r="B9" s="29" t="s">
        <v>19</v>
      </c>
      <c r="C9" s="29" t="s">
        <v>227</v>
      </c>
      <c r="D9" s="25" t="s">
        <v>63</v>
      </c>
      <c r="E9" s="30" t="s">
        <v>228</v>
      </c>
      <c r="F9" s="31" t="s">
        <v>168</v>
      </c>
      <c r="G9" s="32">
        <v>1</v>
      </c>
      <c r="H9" s="33">
        <v>0</v>
      </c>
      <c r="I9" s="33">
        <f>ROUND(ROUND(H9,2)*ROUND(G9,1),2)</f>
      </c>
      <c r="J9" s="31" t="s">
        <v>48</v>
      </c>
      <c r="O9">
        <f>(I9*21)/100</f>
      </c>
      <c r="P9" t="s">
        <v>21</v>
      </c>
    </row>
    <row r="10" spans="1:5" ht="25.5">
      <c r="A10" s="34" t="s">
        <v>49</v>
      </c>
      <c r="E10" s="35" t="s">
        <v>229</v>
      </c>
    </row>
    <row r="11" spans="1:5" ht="12.75">
      <c r="A11" s="36" t="s">
        <v>51</v>
      </c>
      <c r="E11" s="37" t="s">
        <v>170</v>
      </c>
    </row>
    <row r="12" spans="1:5" ht="25.5">
      <c r="A12" t="s">
        <v>53</v>
      </c>
      <c r="E12" s="35" t="s">
        <v>230</v>
      </c>
    </row>
    <row r="13" spans="1:18" ht="12.75" customHeight="1">
      <c r="A13" s="6" t="s">
        <v>42</v>
      </c>
      <c r="B13" s="6"/>
      <c r="C13" s="39" t="s">
        <v>19</v>
      </c>
      <c r="D13" s="6"/>
      <c r="E13" s="27" t="s">
        <v>61</v>
      </c>
      <c r="F13" s="6"/>
      <c r="G13" s="6"/>
      <c r="H13" s="6"/>
      <c r="I13" s="40">
        <f>0+Q13</f>
      </c>
      <c r="J13" s="6"/>
      <c r="O13">
        <f>0+R13</f>
      </c>
      <c r="Q13">
        <f>0+I14+I18</f>
      </c>
      <c r="R13">
        <f>0+O14+O18</f>
      </c>
    </row>
    <row r="14" spans="1:16" ht="25.5">
      <c r="A14" s="25" t="s">
        <v>44</v>
      </c>
      <c r="B14" s="29" t="s">
        <v>21</v>
      </c>
      <c r="C14" s="29" t="s">
        <v>73</v>
      </c>
      <c r="D14" s="25" t="s">
        <v>63</v>
      </c>
      <c r="E14" s="30" t="s">
        <v>74</v>
      </c>
      <c r="F14" s="31" t="s">
        <v>47</v>
      </c>
      <c r="G14" s="32">
        <v>2.3</v>
      </c>
      <c r="H14" s="33">
        <v>0</v>
      </c>
      <c r="I14" s="33">
        <f>ROUND(ROUND(H14,2)*ROUND(G14,1),2)</f>
      </c>
      <c r="J14" s="31" t="s">
        <v>48</v>
      </c>
      <c r="O14">
        <f>(I14*21)/100</f>
      </c>
      <c r="P14" t="s">
        <v>21</v>
      </c>
    </row>
    <row r="15" spans="1:5" ht="63.75">
      <c r="A15" s="34" t="s">
        <v>49</v>
      </c>
      <c r="E15" s="35" t="s">
        <v>464</v>
      </c>
    </row>
    <row r="16" spans="1:5" ht="12.75">
      <c r="A16" s="36" t="s">
        <v>51</v>
      </c>
      <c r="E16" s="37" t="s">
        <v>465</v>
      </c>
    </row>
    <row r="17" spans="1:5" ht="63.75">
      <c r="A17" t="s">
        <v>53</v>
      </c>
      <c r="E17" s="35" t="s">
        <v>67</v>
      </c>
    </row>
    <row r="18" spans="1:16" ht="25.5">
      <c r="A18" s="25" t="s">
        <v>44</v>
      </c>
      <c r="B18" s="29" t="s">
        <v>20</v>
      </c>
      <c r="C18" s="29" t="s">
        <v>233</v>
      </c>
      <c r="D18" s="25" t="s">
        <v>63</v>
      </c>
      <c r="E18" s="30" t="s">
        <v>234</v>
      </c>
      <c r="F18" s="31" t="s">
        <v>47</v>
      </c>
      <c r="G18" s="32">
        <v>1.1</v>
      </c>
      <c r="H18" s="33">
        <v>0</v>
      </c>
      <c r="I18" s="33">
        <f>ROUND(ROUND(H18,2)*ROUND(G18,1),2)</f>
      </c>
      <c r="J18" s="31" t="s">
        <v>48</v>
      </c>
      <c r="O18">
        <f>(I18*21)/100</f>
      </c>
      <c r="P18" t="s">
        <v>21</v>
      </c>
    </row>
    <row r="19" spans="1:5" ht="63.75">
      <c r="A19" s="34" t="s">
        <v>49</v>
      </c>
      <c r="E19" s="35" t="s">
        <v>466</v>
      </c>
    </row>
    <row r="20" spans="1:5" ht="12.75">
      <c r="A20" s="36" t="s">
        <v>51</v>
      </c>
      <c r="E20" s="37" t="s">
        <v>467</v>
      </c>
    </row>
    <row r="21" spans="1:5" ht="63.75">
      <c r="A21" t="s">
        <v>53</v>
      </c>
      <c r="E21" s="35" t="s">
        <v>67</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28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0+O8+O109+O114+O127+O132+O189+O278</f>
      </c>
      <c r="P2" t="s">
        <v>20</v>
      </c>
    </row>
    <row r="3" spans="1:16" ht="15" customHeight="1">
      <c r="A3" t="s">
        <v>11</v>
      </c>
      <c r="B3" s="12" t="s">
        <v>13</v>
      </c>
      <c r="C3" s="13" t="s">
        <v>14</v>
      </c>
      <c r="D3" s="1"/>
      <c r="E3" s="14" t="s">
        <v>15</v>
      </c>
      <c r="F3" s="1"/>
      <c r="G3" s="9"/>
      <c r="H3" s="8" t="s">
        <v>468</v>
      </c>
      <c r="I3" s="41">
        <f>0+I8+I109+I114+I127+I132+I189+I278</f>
      </c>
      <c r="J3" s="10"/>
      <c r="O3" t="s">
        <v>18</v>
      </c>
      <c r="P3" t="s">
        <v>21</v>
      </c>
    </row>
    <row r="4" spans="1:16" ht="15" customHeight="1">
      <c r="A4" t="s">
        <v>16</v>
      </c>
      <c r="B4" s="16" t="s">
        <v>17</v>
      </c>
      <c r="C4" s="17" t="s">
        <v>468</v>
      </c>
      <c r="D4" s="6"/>
      <c r="E4" s="18" t="s">
        <v>469</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19</v>
      </c>
      <c r="D8" s="19"/>
      <c r="E8" s="27" t="s">
        <v>61</v>
      </c>
      <c r="F8" s="19"/>
      <c r="G8" s="19"/>
      <c r="H8" s="19"/>
      <c r="I8" s="28">
        <f>0+Q8</f>
      </c>
      <c r="J8" s="19"/>
      <c r="O8">
        <f>0+R8</f>
      </c>
      <c r="Q8">
        <f>0+I9+I13+I17+I21+I25+I29+I33+I37+I41+I45+I49+I53+I57+I61+I65+I69+I73+I77+I81+I85+I89+I93+I97+I101+I105</f>
      </c>
      <c r="R8">
        <f>0+O9+O13+O17+O21+O25+O29+O33+O37+O41+O45+O49+O53+O57+O61+O65+O69+O73+O77+O81+O85+O89+O93+O97+O101+O105</f>
      </c>
    </row>
    <row r="9" spans="1:16" ht="25.5">
      <c r="A9" s="25" t="s">
        <v>44</v>
      </c>
      <c r="B9" s="29" t="s">
        <v>19</v>
      </c>
      <c r="C9" s="29" t="s">
        <v>470</v>
      </c>
      <c r="D9" s="25" t="s">
        <v>63</v>
      </c>
      <c r="E9" s="30" t="s">
        <v>471</v>
      </c>
      <c r="F9" s="31" t="s">
        <v>138</v>
      </c>
      <c r="G9" s="32">
        <v>142</v>
      </c>
      <c r="H9" s="33">
        <v>0</v>
      </c>
      <c r="I9" s="33">
        <f>ROUND(ROUND(H9,2)*ROUND(G9,1),2)</f>
      </c>
      <c r="J9" s="31" t="s">
        <v>472</v>
      </c>
      <c r="O9">
        <f>(I9*21)/100</f>
      </c>
      <c r="P9" t="s">
        <v>21</v>
      </c>
    </row>
    <row r="10" spans="1:5" ht="25.5">
      <c r="A10" s="34" t="s">
        <v>49</v>
      </c>
      <c r="E10" s="35" t="s">
        <v>473</v>
      </c>
    </row>
    <row r="11" spans="1:5" ht="12.75">
      <c r="A11" s="36" t="s">
        <v>51</v>
      </c>
      <c r="E11" s="37" t="s">
        <v>474</v>
      </c>
    </row>
    <row r="12" spans="1:5" ht="153">
      <c r="A12" t="s">
        <v>53</v>
      </c>
      <c r="E12" s="35" t="s">
        <v>475</v>
      </c>
    </row>
    <row r="13" spans="1:16" ht="12.75">
      <c r="A13" s="25" t="s">
        <v>44</v>
      </c>
      <c r="B13" s="29" t="s">
        <v>21</v>
      </c>
      <c r="C13" s="29" t="s">
        <v>476</v>
      </c>
      <c r="D13" s="25" t="s">
        <v>63</v>
      </c>
      <c r="E13" s="30" t="s">
        <v>477</v>
      </c>
      <c r="F13" s="31" t="s">
        <v>80</v>
      </c>
      <c r="G13" s="32">
        <v>8</v>
      </c>
      <c r="H13" s="33">
        <v>0</v>
      </c>
      <c r="I13" s="33">
        <f>ROUND(ROUND(H13,2)*ROUND(G13,1),2)</f>
      </c>
      <c r="J13" s="31" t="s">
        <v>472</v>
      </c>
      <c r="O13">
        <f>(I13*21)/100</f>
      </c>
      <c r="P13" t="s">
        <v>21</v>
      </c>
    </row>
    <row r="14" spans="1:5" ht="63.75">
      <c r="A14" s="34" t="s">
        <v>49</v>
      </c>
      <c r="E14" s="35" t="s">
        <v>478</v>
      </c>
    </row>
    <row r="15" spans="1:5" ht="12.75">
      <c r="A15" s="36" t="s">
        <v>51</v>
      </c>
      <c r="E15" s="37" t="s">
        <v>63</v>
      </c>
    </row>
    <row r="16" spans="1:5" ht="63.75">
      <c r="A16" t="s">
        <v>53</v>
      </c>
      <c r="E16" s="35" t="s">
        <v>479</v>
      </c>
    </row>
    <row r="17" spans="1:16" ht="12.75">
      <c r="A17" s="25" t="s">
        <v>44</v>
      </c>
      <c r="B17" s="29" t="s">
        <v>20</v>
      </c>
      <c r="C17" s="29" t="s">
        <v>480</v>
      </c>
      <c r="D17" s="25" t="s">
        <v>63</v>
      </c>
      <c r="E17" s="30" t="s">
        <v>481</v>
      </c>
      <c r="F17" s="31" t="s">
        <v>80</v>
      </c>
      <c r="G17" s="32">
        <v>10</v>
      </c>
      <c r="H17" s="33">
        <v>0</v>
      </c>
      <c r="I17" s="33">
        <f>ROUND(ROUND(H17,2)*ROUND(G17,1),2)</f>
      </c>
      <c r="J17" s="31" t="s">
        <v>472</v>
      </c>
      <c r="O17">
        <f>(I17*21)/100</f>
      </c>
      <c r="P17" t="s">
        <v>21</v>
      </c>
    </row>
    <row r="18" spans="1:5" ht="63.75">
      <c r="A18" s="34" t="s">
        <v>49</v>
      </c>
      <c r="E18" s="35" t="s">
        <v>482</v>
      </c>
    </row>
    <row r="19" spans="1:5" ht="12.75">
      <c r="A19" s="36" t="s">
        <v>51</v>
      </c>
      <c r="E19" s="37" t="s">
        <v>63</v>
      </c>
    </row>
    <row r="20" spans="1:5" ht="63.75">
      <c r="A20" t="s">
        <v>53</v>
      </c>
      <c r="E20" s="35" t="s">
        <v>479</v>
      </c>
    </row>
    <row r="21" spans="1:16" ht="12.75">
      <c r="A21" s="25" t="s">
        <v>44</v>
      </c>
      <c r="B21" s="29" t="s">
        <v>30</v>
      </c>
      <c r="C21" s="29" t="s">
        <v>483</v>
      </c>
      <c r="D21" s="25" t="s">
        <v>63</v>
      </c>
      <c r="E21" s="30" t="s">
        <v>484</v>
      </c>
      <c r="F21" s="31" t="s">
        <v>80</v>
      </c>
      <c r="G21" s="32">
        <v>10</v>
      </c>
      <c r="H21" s="33">
        <v>0</v>
      </c>
      <c r="I21" s="33">
        <f>ROUND(ROUND(H21,2)*ROUND(G21,1),2)</f>
      </c>
      <c r="J21" s="31" t="s">
        <v>472</v>
      </c>
      <c r="O21">
        <f>(I21*21)/100</f>
      </c>
      <c r="P21" t="s">
        <v>21</v>
      </c>
    </row>
    <row r="22" spans="1:5" ht="63.75">
      <c r="A22" s="34" t="s">
        <v>49</v>
      </c>
      <c r="E22" s="35" t="s">
        <v>485</v>
      </c>
    </row>
    <row r="23" spans="1:5" ht="12.75">
      <c r="A23" s="36" t="s">
        <v>51</v>
      </c>
      <c r="E23" s="37" t="s">
        <v>63</v>
      </c>
    </row>
    <row r="24" spans="1:5" ht="63.75">
      <c r="A24" t="s">
        <v>53</v>
      </c>
      <c r="E24" s="35" t="s">
        <v>479</v>
      </c>
    </row>
    <row r="25" spans="1:16" ht="12.75">
      <c r="A25" s="25" t="s">
        <v>44</v>
      </c>
      <c r="B25" s="29" t="s">
        <v>32</v>
      </c>
      <c r="C25" s="29" t="s">
        <v>486</v>
      </c>
      <c r="D25" s="25" t="s">
        <v>63</v>
      </c>
      <c r="E25" s="30" t="s">
        <v>487</v>
      </c>
      <c r="F25" s="31" t="s">
        <v>47</v>
      </c>
      <c r="G25" s="32">
        <v>292.3</v>
      </c>
      <c r="H25" s="33">
        <v>0</v>
      </c>
      <c r="I25" s="33">
        <f>ROUND(ROUND(H25,2)*ROUND(G25,1),2)</f>
      </c>
      <c r="J25" s="31" t="s">
        <v>472</v>
      </c>
      <c r="O25">
        <f>(I25*21)/100</f>
      </c>
      <c r="P25" t="s">
        <v>21</v>
      </c>
    </row>
    <row r="26" spans="1:5" ht="25.5">
      <c r="A26" s="34" t="s">
        <v>49</v>
      </c>
      <c r="E26" s="35" t="s">
        <v>488</v>
      </c>
    </row>
    <row r="27" spans="1:5" ht="165.75">
      <c r="A27" s="36" t="s">
        <v>51</v>
      </c>
      <c r="E27" s="37" t="s">
        <v>489</v>
      </c>
    </row>
    <row r="28" spans="1:5" ht="204">
      <c r="A28" t="s">
        <v>53</v>
      </c>
      <c r="E28" s="35" t="s">
        <v>490</v>
      </c>
    </row>
    <row r="29" spans="1:16" ht="12.75">
      <c r="A29" s="25" t="s">
        <v>44</v>
      </c>
      <c r="B29" s="29" t="s">
        <v>34</v>
      </c>
      <c r="C29" s="29" t="s">
        <v>491</v>
      </c>
      <c r="D29" s="25" t="s">
        <v>63</v>
      </c>
      <c r="E29" s="30" t="s">
        <v>492</v>
      </c>
      <c r="F29" s="31" t="s">
        <v>47</v>
      </c>
      <c r="G29" s="32">
        <v>87.7</v>
      </c>
      <c r="H29" s="33">
        <v>0</v>
      </c>
      <c r="I29" s="33">
        <f>ROUND(ROUND(H29,2)*ROUND(G29,1),2)</f>
      </c>
      <c r="J29" s="31" t="s">
        <v>472</v>
      </c>
      <c r="O29">
        <f>(I29*21)/100</f>
      </c>
      <c r="P29" t="s">
        <v>21</v>
      </c>
    </row>
    <row r="30" spans="1:5" ht="38.25">
      <c r="A30" s="34" t="s">
        <v>49</v>
      </c>
      <c r="E30" s="35" t="s">
        <v>493</v>
      </c>
    </row>
    <row r="31" spans="1:5" ht="12.75">
      <c r="A31" s="36" t="s">
        <v>51</v>
      </c>
      <c r="E31" s="37" t="s">
        <v>494</v>
      </c>
    </row>
    <row r="32" spans="1:5" ht="204">
      <c r="A32" t="s">
        <v>53</v>
      </c>
      <c r="E32" s="35" t="s">
        <v>490</v>
      </c>
    </row>
    <row r="33" spans="1:16" ht="12.75">
      <c r="A33" s="25" t="s">
        <v>44</v>
      </c>
      <c r="B33" s="29" t="s">
        <v>72</v>
      </c>
      <c r="C33" s="29" t="s">
        <v>495</v>
      </c>
      <c r="D33" s="25" t="s">
        <v>63</v>
      </c>
      <c r="E33" s="30" t="s">
        <v>496</v>
      </c>
      <c r="F33" s="31" t="s">
        <v>47</v>
      </c>
      <c r="G33" s="32">
        <v>292.3</v>
      </c>
      <c r="H33" s="33">
        <v>0</v>
      </c>
      <c r="I33" s="33">
        <f>ROUND(ROUND(H33,2)*ROUND(G33,1),2)</f>
      </c>
      <c r="J33" s="31" t="s">
        <v>472</v>
      </c>
      <c r="O33">
        <f>(I33*21)/100</f>
      </c>
      <c r="P33" t="s">
        <v>21</v>
      </c>
    </row>
    <row r="34" spans="1:5" ht="25.5">
      <c r="A34" s="34" t="s">
        <v>49</v>
      </c>
      <c r="E34" s="35" t="s">
        <v>497</v>
      </c>
    </row>
    <row r="35" spans="1:5" ht="165.75">
      <c r="A35" s="36" t="s">
        <v>51</v>
      </c>
      <c r="E35" s="37" t="s">
        <v>489</v>
      </c>
    </row>
    <row r="36" spans="1:5" ht="204">
      <c r="A36" t="s">
        <v>53</v>
      </c>
      <c r="E36" s="35" t="s">
        <v>490</v>
      </c>
    </row>
    <row r="37" spans="1:16" ht="12.75">
      <c r="A37" s="25" t="s">
        <v>44</v>
      </c>
      <c r="B37" s="29" t="s">
        <v>77</v>
      </c>
      <c r="C37" s="29" t="s">
        <v>498</v>
      </c>
      <c r="D37" s="25" t="s">
        <v>63</v>
      </c>
      <c r="E37" s="30" t="s">
        <v>499</v>
      </c>
      <c r="F37" s="31" t="s">
        <v>47</v>
      </c>
      <c r="G37" s="32">
        <v>87.7</v>
      </c>
      <c r="H37" s="33">
        <v>0</v>
      </c>
      <c r="I37" s="33">
        <f>ROUND(ROUND(H37,2)*ROUND(G37,1),2)</f>
      </c>
      <c r="J37" s="31" t="s">
        <v>472</v>
      </c>
      <c r="O37">
        <f>(I37*21)/100</f>
      </c>
      <c r="P37" t="s">
        <v>21</v>
      </c>
    </row>
    <row r="38" spans="1:5" ht="38.25">
      <c r="A38" s="34" t="s">
        <v>49</v>
      </c>
      <c r="E38" s="35" t="s">
        <v>500</v>
      </c>
    </row>
    <row r="39" spans="1:5" ht="12.75">
      <c r="A39" s="36" t="s">
        <v>51</v>
      </c>
      <c r="E39" s="37" t="s">
        <v>494</v>
      </c>
    </row>
    <row r="40" spans="1:5" ht="204">
      <c r="A40" t="s">
        <v>53</v>
      </c>
      <c r="E40" s="35" t="s">
        <v>490</v>
      </c>
    </row>
    <row r="41" spans="1:16" ht="12.75">
      <c r="A41" s="25" t="s">
        <v>44</v>
      </c>
      <c r="B41" s="29" t="s">
        <v>37</v>
      </c>
      <c r="C41" s="29" t="s">
        <v>501</v>
      </c>
      <c r="D41" s="25" t="s">
        <v>63</v>
      </c>
      <c r="E41" s="30" t="s">
        <v>502</v>
      </c>
      <c r="F41" s="31" t="s">
        <v>138</v>
      </c>
      <c r="G41" s="32">
        <v>911</v>
      </c>
      <c r="H41" s="33">
        <v>0</v>
      </c>
      <c r="I41" s="33">
        <f>ROUND(ROUND(H41,2)*ROUND(G41,1),2)</f>
      </c>
      <c r="J41" s="31" t="s">
        <v>472</v>
      </c>
      <c r="O41">
        <f>(I41*21)/100</f>
      </c>
      <c r="P41" t="s">
        <v>21</v>
      </c>
    </row>
    <row r="42" spans="1:5" ht="25.5">
      <c r="A42" s="34" t="s">
        <v>49</v>
      </c>
      <c r="E42" s="35" t="s">
        <v>503</v>
      </c>
    </row>
    <row r="43" spans="1:5" ht="38.25">
      <c r="A43" s="36" t="s">
        <v>51</v>
      </c>
      <c r="E43" s="37" t="s">
        <v>504</v>
      </c>
    </row>
    <row r="44" spans="1:5" ht="153">
      <c r="A44" t="s">
        <v>53</v>
      </c>
      <c r="E44" s="35" t="s">
        <v>505</v>
      </c>
    </row>
    <row r="45" spans="1:16" ht="12.75">
      <c r="A45" s="25" t="s">
        <v>44</v>
      </c>
      <c r="B45" s="29" t="s">
        <v>39</v>
      </c>
      <c r="C45" s="29" t="s">
        <v>506</v>
      </c>
      <c r="D45" s="25" t="s">
        <v>63</v>
      </c>
      <c r="E45" s="30" t="s">
        <v>507</v>
      </c>
      <c r="F45" s="31" t="s">
        <v>138</v>
      </c>
      <c r="G45" s="32">
        <v>911</v>
      </c>
      <c r="H45" s="33">
        <v>0</v>
      </c>
      <c r="I45" s="33">
        <f>ROUND(ROUND(H45,2)*ROUND(G45,1),2)</f>
      </c>
      <c r="J45" s="31" t="s">
        <v>472</v>
      </c>
      <c r="O45">
        <f>(I45*21)/100</f>
      </c>
      <c r="P45" t="s">
        <v>21</v>
      </c>
    </row>
    <row r="46" spans="1:5" ht="25.5">
      <c r="A46" s="34" t="s">
        <v>49</v>
      </c>
      <c r="E46" s="35" t="s">
        <v>508</v>
      </c>
    </row>
    <row r="47" spans="1:5" ht="12.75">
      <c r="A47" s="36" t="s">
        <v>51</v>
      </c>
      <c r="E47" s="37" t="s">
        <v>63</v>
      </c>
    </row>
    <row r="48" spans="1:5" ht="12.75">
      <c r="A48" t="s">
        <v>53</v>
      </c>
      <c r="E48" s="35" t="s">
        <v>63</v>
      </c>
    </row>
    <row r="49" spans="1:16" ht="12.75">
      <c r="A49" s="25" t="s">
        <v>44</v>
      </c>
      <c r="B49" s="29" t="s">
        <v>41</v>
      </c>
      <c r="C49" s="29" t="s">
        <v>509</v>
      </c>
      <c r="D49" s="25" t="s">
        <v>63</v>
      </c>
      <c r="E49" s="30" t="s">
        <v>510</v>
      </c>
      <c r="F49" s="31" t="s">
        <v>47</v>
      </c>
      <c r="G49" s="32">
        <v>292.3</v>
      </c>
      <c r="H49" s="33">
        <v>0</v>
      </c>
      <c r="I49" s="33">
        <f>ROUND(ROUND(H49,2)*ROUND(G49,1),2)</f>
      </c>
      <c r="J49" s="31" t="s">
        <v>472</v>
      </c>
      <c r="O49">
        <f>(I49*21)/100</f>
      </c>
      <c r="P49" t="s">
        <v>21</v>
      </c>
    </row>
    <row r="50" spans="1:5" ht="38.25">
      <c r="A50" s="34" t="s">
        <v>49</v>
      </c>
      <c r="E50" s="35" t="s">
        <v>511</v>
      </c>
    </row>
    <row r="51" spans="1:5" ht="153">
      <c r="A51" s="36" t="s">
        <v>51</v>
      </c>
      <c r="E51" s="37" t="s">
        <v>512</v>
      </c>
    </row>
    <row r="52" spans="1:5" ht="89.25">
      <c r="A52" t="s">
        <v>53</v>
      </c>
      <c r="E52" s="35" t="s">
        <v>513</v>
      </c>
    </row>
    <row r="53" spans="1:16" ht="12.75">
      <c r="A53" s="25" t="s">
        <v>44</v>
      </c>
      <c r="B53" s="29" t="s">
        <v>99</v>
      </c>
      <c r="C53" s="29" t="s">
        <v>514</v>
      </c>
      <c r="D53" s="25" t="s">
        <v>63</v>
      </c>
      <c r="E53" s="30" t="s">
        <v>515</v>
      </c>
      <c r="F53" s="31" t="s">
        <v>47</v>
      </c>
      <c r="G53" s="32">
        <v>370.2</v>
      </c>
      <c r="H53" s="33">
        <v>0</v>
      </c>
      <c r="I53" s="33">
        <f>ROUND(ROUND(H53,2)*ROUND(G53,1),2)</f>
      </c>
      <c r="J53" s="31" t="s">
        <v>472</v>
      </c>
      <c r="O53">
        <f>(I53*21)/100</f>
      </c>
      <c r="P53" t="s">
        <v>21</v>
      </c>
    </row>
    <row r="54" spans="1:5" ht="38.25">
      <c r="A54" s="34" t="s">
        <v>49</v>
      </c>
      <c r="E54" s="35" t="s">
        <v>516</v>
      </c>
    </row>
    <row r="55" spans="1:5" ht="63.75">
      <c r="A55" s="36" t="s">
        <v>51</v>
      </c>
      <c r="E55" s="42" t="s">
        <v>517</v>
      </c>
    </row>
    <row r="56" spans="1:5" ht="204">
      <c r="A56" t="s">
        <v>53</v>
      </c>
      <c r="E56" s="35" t="s">
        <v>518</v>
      </c>
    </row>
    <row r="57" spans="1:16" ht="12.75">
      <c r="A57" s="25" t="s">
        <v>44</v>
      </c>
      <c r="B57" s="29" t="s">
        <v>106</v>
      </c>
      <c r="C57" s="29" t="s">
        <v>519</v>
      </c>
      <c r="D57" s="25" t="s">
        <v>63</v>
      </c>
      <c r="E57" s="30" t="s">
        <v>520</v>
      </c>
      <c r="F57" s="31" t="s">
        <v>138</v>
      </c>
      <c r="G57" s="32">
        <v>142</v>
      </c>
      <c r="H57" s="33">
        <v>0</v>
      </c>
      <c r="I57" s="33">
        <f>ROUND(ROUND(H57,2)*ROUND(G57,1),2)</f>
      </c>
      <c r="J57" s="31" t="s">
        <v>472</v>
      </c>
      <c r="O57">
        <f>(I57*21)/100</f>
      </c>
      <c r="P57" t="s">
        <v>21</v>
      </c>
    </row>
    <row r="58" spans="1:5" ht="25.5">
      <c r="A58" s="34" t="s">
        <v>49</v>
      </c>
      <c r="E58" s="35" t="s">
        <v>521</v>
      </c>
    </row>
    <row r="59" spans="1:5" ht="12.75">
      <c r="A59" s="36" t="s">
        <v>51</v>
      </c>
      <c r="E59" s="37" t="s">
        <v>474</v>
      </c>
    </row>
    <row r="60" spans="1:5" ht="63.75">
      <c r="A60" t="s">
        <v>53</v>
      </c>
      <c r="E60" s="35" t="s">
        <v>522</v>
      </c>
    </row>
    <row r="61" spans="1:16" ht="12.75">
      <c r="A61" s="25" t="s">
        <v>44</v>
      </c>
      <c r="B61" s="29" t="s">
        <v>112</v>
      </c>
      <c r="C61" s="29" t="s">
        <v>523</v>
      </c>
      <c r="D61" s="25" t="s">
        <v>63</v>
      </c>
      <c r="E61" s="30" t="s">
        <v>524</v>
      </c>
      <c r="F61" s="31" t="s">
        <v>47</v>
      </c>
      <c r="G61" s="32">
        <v>399.5</v>
      </c>
      <c r="H61" s="33">
        <v>0</v>
      </c>
      <c r="I61" s="33">
        <f>ROUND(ROUND(H61,2)*ROUND(G61,1),2)</f>
      </c>
      <c r="J61" s="31" t="s">
        <v>472</v>
      </c>
      <c r="O61">
        <f>(I61*21)/100</f>
      </c>
      <c r="P61" t="s">
        <v>21</v>
      </c>
    </row>
    <row r="62" spans="1:5" ht="38.25">
      <c r="A62" s="34" t="s">
        <v>49</v>
      </c>
      <c r="E62" s="35" t="s">
        <v>525</v>
      </c>
    </row>
    <row r="63" spans="1:5" ht="153">
      <c r="A63" s="36" t="s">
        <v>51</v>
      </c>
      <c r="E63" s="42" t="s">
        <v>526</v>
      </c>
    </row>
    <row r="64" spans="1:5" ht="204">
      <c r="A64" t="s">
        <v>53</v>
      </c>
      <c r="E64" s="35" t="s">
        <v>518</v>
      </c>
    </row>
    <row r="65" spans="1:16" ht="12.75">
      <c r="A65" s="25" t="s">
        <v>44</v>
      </c>
      <c r="B65" s="29" t="s">
        <v>118</v>
      </c>
      <c r="C65" s="29" t="s">
        <v>527</v>
      </c>
      <c r="D65" s="25" t="s">
        <v>63</v>
      </c>
      <c r="E65" s="30" t="s">
        <v>528</v>
      </c>
      <c r="F65" s="31" t="s">
        <v>47</v>
      </c>
      <c r="G65" s="32">
        <v>185.1</v>
      </c>
      <c r="H65" s="33">
        <v>0</v>
      </c>
      <c r="I65" s="33">
        <f>ROUND(ROUND(H65,2)*ROUND(G65,1),2)</f>
      </c>
      <c r="J65" s="31" t="s">
        <v>472</v>
      </c>
      <c r="O65">
        <f>(I65*21)/100</f>
      </c>
      <c r="P65" t="s">
        <v>21</v>
      </c>
    </row>
    <row r="66" spans="1:5" ht="25.5">
      <c r="A66" s="34" t="s">
        <v>49</v>
      </c>
      <c r="E66" s="35" t="s">
        <v>529</v>
      </c>
    </row>
    <row r="67" spans="1:5" ht="25.5">
      <c r="A67" s="36" t="s">
        <v>51</v>
      </c>
      <c r="E67" s="37" t="s">
        <v>530</v>
      </c>
    </row>
    <row r="68" spans="1:5" ht="153">
      <c r="A68" t="s">
        <v>53</v>
      </c>
      <c r="E68" s="35" t="s">
        <v>531</v>
      </c>
    </row>
    <row r="69" spans="1:16" ht="12.75">
      <c r="A69" s="25" t="s">
        <v>44</v>
      </c>
      <c r="B69" s="29" t="s">
        <v>124</v>
      </c>
      <c r="C69" s="29" t="s">
        <v>532</v>
      </c>
      <c r="D69" s="25" t="s">
        <v>63</v>
      </c>
      <c r="E69" s="30" t="s">
        <v>533</v>
      </c>
      <c r="F69" s="31" t="s">
        <v>47</v>
      </c>
      <c r="G69" s="32">
        <v>399.5</v>
      </c>
      <c r="H69" s="33">
        <v>0</v>
      </c>
      <c r="I69" s="33">
        <f>ROUND(ROUND(H69,2)*ROUND(G69,1),2)</f>
      </c>
      <c r="J69" s="31" t="s">
        <v>472</v>
      </c>
      <c r="O69">
        <f>(I69*21)/100</f>
      </c>
      <c r="P69" t="s">
        <v>21</v>
      </c>
    </row>
    <row r="70" spans="1:5" ht="12.75">
      <c r="A70" s="34" t="s">
        <v>49</v>
      </c>
      <c r="E70" s="35" t="s">
        <v>534</v>
      </c>
    </row>
    <row r="71" spans="1:5" ht="25.5">
      <c r="A71" s="36" t="s">
        <v>51</v>
      </c>
      <c r="E71" s="37" t="s">
        <v>535</v>
      </c>
    </row>
    <row r="72" spans="1:5" ht="293.25">
      <c r="A72" t="s">
        <v>53</v>
      </c>
      <c r="E72" s="35" t="s">
        <v>536</v>
      </c>
    </row>
    <row r="73" spans="1:16" ht="12.75">
      <c r="A73" s="25" t="s">
        <v>44</v>
      </c>
      <c r="B73" s="29" t="s">
        <v>130</v>
      </c>
      <c r="C73" s="29" t="s">
        <v>537</v>
      </c>
      <c r="D73" s="25" t="s">
        <v>63</v>
      </c>
      <c r="E73" s="30" t="s">
        <v>538</v>
      </c>
      <c r="F73" s="31" t="s">
        <v>539</v>
      </c>
      <c r="G73" s="32">
        <v>719</v>
      </c>
      <c r="H73" s="33">
        <v>0</v>
      </c>
      <c r="I73" s="33">
        <f>ROUND(ROUND(H73,2)*ROUND(G73,1),2)</f>
      </c>
      <c r="J73" s="31" t="s">
        <v>472</v>
      </c>
      <c r="O73">
        <f>(I73*21)/100</f>
      </c>
      <c r="P73" t="s">
        <v>21</v>
      </c>
    </row>
    <row r="74" spans="1:5" ht="25.5">
      <c r="A74" s="34" t="s">
        <v>49</v>
      </c>
      <c r="E74" s="35" t="s">
        <v>540</v>
      </c>
    </row>
    <row r="75" spans="1:5" ht="12.75">
      <c r="A75" s="36" t="s">
        <v>51</v>
      </c>
      <c r="E75" s="37" t="s">
        <v>541</v>
      </c>
    </row>
    <row r="76" spans="1:5" ht="12.75">
      <c r="A76" t="s">
        <v>53</v>
      </c>
      <c r="E76" s="35" t="s">
        <v>542</v>
      </c>
    </row>
    <row r="77" spans="1:16" ht="12.75">
      <c r="A77" s="25" t="s">
        <v>44</v>
      </c>
      <c r="B77" s="29" t="s">
        <v>135</v>
      </c>
      <c r="C77" s="29" t="s">
        <v>543</v>
      </c>
      <c r="D77" s="25" t="s">
        <v>63</v>
      </c>
      <c r="E77" s="30" t="s">
        <v>544</v>
      </c>
      <c r="F77" s="31" t="s">
        <v>47</v>
      </c>
      <c r="G77" s="32">
        <v>4.5</v>
      </c>
      <c r="H77" s="33">
        <v>0</v>
      </c>
      <c r="I77" s="33">
        <f>ROUND(ROUND(H77,2)*ROUND(G77,1),2)</f>
      </c>
      <c r="J77" s="31"/>
      <c r="O77">
        <f>(I77*21)/100</f>
      </c>
      <c r="P77" t="s">
        <v>21</v>
      </c>
    </row>
    <row r="78" spans="1:5" ht="12.75">
      <c r="A78" s="34" t="s">
        <v>49</v>
      </c>
      <c r="E78" s="35" t="s">
        <v>545</v>
      </c>
    </row>
    <row r="79" spans="1:5" ht="12.75">
      <c r="A79" s="36" t="s">
        <v>51</v>
      </c>
      <c r="E79" s="37" t="s">
        <v>546</v>
      </c>
    </row>
    <row r="80" spans="1:5" ht="12.75">
      <c r="A80" t="s">
        <v>53</v>
      </c>
      <c r="E80" s="35" t="s">
        <v>63</v>
      </c>
    </row>
    <row r="81" spans="1:16" ht="12.75">
      <c r="A81" s="25" t="s">
        <v>44</v>
      </c>
      <c r="B81" s="29" t="s">
        <v>142</v>
      </c>
      <c r="C81" s="29" t="s">
        <v>547</v>
      </c>
      <c r="D81" s="25" t="s">
        <v>63</v>
      </c>
      <c r="E81" s="30" t="s">
        <v>548</v>
      </c>
      <c r="F81" s="31" t="s">
        <v>47</v>
      </c>
      <c r="G81" s="32">
        <v>4.5</v>
      </c>
      <c r="H81" s="33">
        <v>0</v>
      </c>
      <c r="I81" s="33">
        <f>ROUND(ROUND(H81,2)*ROUND(G81,1),2)</f>
      </c>
      <c r="J81" s="31"/>
      <c r="O81">
        <f>(I81*21)/100</f>
      </c>
      <c r="P81" t="s">
        <v>21</v>
      </c>
    </row>
    <row r="82" spans="1:5" ht="12.75">
      <c r="A82" s="34" t="s">
        <v>49</v>
      </c>
      <c r="E82" s="35" t="s">
        <v>548</v>
      </c>
    </row>
    <row r="83" spans="1:5" ht="12.75">
      <c r="A83" s="36" t="s">
        <v>51</v>
      </c>
      <c r="E83" s="37" t="s">
        <v>546</v>
      </c>
    </row>
    <row r="84" spans="1:5" ht="12.75">
      <c r="A84" t="s">
        <v>53</v>
      </c>
      <c r="E84" s="35" t="s">
        <v>63</v>
      </c>
    </row>
    <row r="85" spans="1:16" ht="12.75">
      <c r="A85" s="25" t="s">
        <v>44</v>
      </c>
      <c r="B85" s="29" t="s">
        <v>148</v>
      </c>
      <c r="C85" s="29" t="s">
        <v>549</v>
      </c>
      <c r="D85" s="25" t="s">
        <v>63</v>
      </c>
      <c r="E85" s="30" t="s">
        <v>550</v>
      </c>
      <c r="F85" s="31" t="s">
        <v>47</v>
      </c>
      <c r="G85" s="32">
        <v>185.1</v>
      </c>
      <c r="H85" s="33">
        <v>0</v>
      </c>
      <c r="I85" s="33">
        <f>ROUND(ROUND(H85,2)*ROUND(G85,1),2)</f>
      </c>
      <c r="J85" s="31" t="s">
        <v>472</v>
      </c>
      <c r="O85">
        <f>(I85*21)/100</f>
      </c>
      <c r="P85" t="s">
        <v>21</v>
      </c>
    </row>
    <row r="86" spans="1:5" ht="25.5">
      <c r="A86" s="34" t="s">
        <v>49</v>
      </c>
      <c r="E86" s="35" t="s">
        <v>551</v>
      </c>
    </row>
    <row r="87" spans="1:5" ht="229.5">
      <c r="A87" s="36" t="s">
        <v>51</v>
      </c>
      <c r="E87" s="37" t="s">
        <v>552</v>
      </c>
    </row>
    <row r="88" spans="1:5" ht="409.5">
      <c r="A88" t="s">
        <v>53</v>
      </c>
      <c r="E88" s="35" t="s">
        <v>553</v>
      </c>
    </row>
    <row r="89" spans="1:16" ht="12.75">
      <c r="A89" s="25" t="s">
        <v>44</v>
      </c>
      <c r="B89" s="29" t="s">
        <v>153</v>
      </c>
      <c r="C89" s="29" t="s">
        <v>549</v>
      </c>
      <c r="D89" s="25" t="s">
        <v>19</v>
      </c>
      <c r="E89" s="30" t="s">
        <v>550</v>
      </c>
      <c r="F89" s="31" t="s">
        <v>47</v>
      </c>
      <c r="G89" s="32">
        <v>185.1</v>
      </c>
      <c r="H89" s="33">
        <v>0</v>
      </c>
      <c r="I89" s="33">
        <f>ROUND(ROUND(H89,2)*ROUND(G89,1),2)</f>
      </c>
      <c r="J89" s="31" t="s">
        <v>472</v>
      </c>
      <c r="O89">
        <f>(I89*21)/100</f>
      </c>
      <c r="P89" t="s">
        <v>21</v>
      </c>
    </row>
    <row r="90" spans="1:5" ht="25.5">
      <c r="A90" s="34" t="s">
        <v>49</v>
      </c>
      <c r="E90" s="35" t="s">
        <v>551</v>
      </c>
    </row>
    <row r="91" spans="1:5" ht="12.75">
      <c r="A91" s="36" t="s">
        <v>51</v>
      </c>
      <c r="E91" s="37" t="s">
        <v>63</v>
      </c>
    </row>
    <row r="92" spans="1:5" ht="409.5">
      <c r="A92" t="s">
        <v>53</v>
      </c>
      <c r="E92" s="35" t="s">
        <v>553</v>
      </c>
    </row>
    <row r="93" spans="1:16" ht="12.75">
      <c r="A93" s="25" t="s">
        <v>44</v>
      </c>
      <c r="B93" s="29" t="s">
        <v>159</v>
      </c>
      <c r="C93" s="29" t="s">
        <v>554</v>
      </c>
      <c r="D93" s="25" t="s">
        <v>63</v>
      </c>
      <c r="E93" s="30" t="s">
        <v>555</v>
      </c>
      <c r="F93" s="31" t="s">
        <v>47</v>
      </c>
      <c r="G93" s="32">
        <v>133.8</v>
      </c>
      <c r="H93" s="33">
        <v>0</v>
      </c>
      <c r="I93" s="33">
        <f>ROUND(ROUND(H93,2)*ROUND(G93,1),2)</f>
      </c>
      <c r="J93" s="31" t="s">
        <v>472</v>
      </c>
      <c r="O93">
        <f>(I93*21)/100</f>
      </c>
      <c r="P93" t="s">
        <v>21</v>
      </c>
    </row>
    <row r="94" spans="1:5" ht="38.25">
      <c r="A94" s="34" t="s">
        <v>49</v>
      </c>
      <c r="E94" s="35" t="s">
        <v>556</v>
      </c>
    </row>
    <row r="95" spans="1:5" ht="63.75">
      <c r="A95" s="36" t="s">
        <v>51</v>
      </c>
      <c r="E95" s="37" t="s">
        <v>557</v>
      </c>
    </row>
    <row r="96" spans="1:5" ht="114.75">
      <c r="A96" t="s">
        <v>53</v>
      </c>
      <c r="E96" s="35" t="s">
        <v>558</v>
      </c>
    </row>
    <row r="97" spans="1:16" ht="12.75">
      <c r="A97" s="25" t="s">
        <v>44</v>
      </c>
      <c r="B97" s="29" t="s">
        <v>383</v>
      </c>
      <c r="C97" s="29" t="s">
        <v>559</v>
      </c>
      <c r="D97" s="25" t="s">
        <v>63</v>
      </c>
      <c r="E97" s="30" t="s">
        <v>560</v>
      </c>
      <c r="F97" s="31" t="s">
        <v>539</v>
      </c>
      <c r="G97" s="32">
        <v>267.6</v>
      </c>
      <c r="H97" s="33">
        <v>0</v>
      </c>
      <c r="I97" s="33">
        <f>ROUND(ROUND(H97,2)*ROUND(G97,1),2)</f>
      </c>
      <c r="J97" s="31" t="s">
        <v>472</v>
      </c>
      <c r="O97">
        <f>(I97*21)/100</f>
      </c>
      <c r="P97" t="s">
        <v>21</v>
      </c>
    </row>
    <row r="98" spans="1:5" ht="12.75">
      <c r="A98" s="34" t="s">
        <v>49</v>
      </c>
      <c r="E98" s="35" t="s">
        <v>560</v>
      </c>
    </row>
    <row r="99" spans="1:5" ht="12.75">
      <c r="A99" s="36" t="s">
        <v>51</v>
      </c>
      <c r="E99" s="37" t="s">
        <v>561</v>
      </c>
    </row>
    <row r="100" spans="1:5" ht="12.75">
      <c r="A100" t="s">
        <v>53</v>
      </c>
      <c r="E100" s="35" t="s">
        <v>63</v>
      </c>
    </row>
    <row r="101" spans="1:16" ht="12.75">
      <c r="A101" s="25" t="s">
        <v>44</v>
      </c>
      <c r="B101" s="29" t="s">
        <v>386</v>
      </c>
      <c r="C101" s="29" t="s">
        <v>562</v>
      </c>
      <c r="D101" s="25" t="s">
        <v>63</v>
      </c>
      <c r="E101" s="30" t="s">
        <v>563</v>
      </c>
      <c r="F101" s="31" t="s">
        <v>539</v>
      </c>
      <c r="G101" s="32">
        <v>370.2</v>
      </c>
      <c r="H101" s="33">
        <v>0</v>
      </c>
      <c r="I101" s="33">
        <f>ROUND(ROUND(H101,2)*ROUND(G101,1),2)</f>
      </c>
      <c r="J101" s="31"/>
      <c r="O101">
        <f>(I101*21)/100</f>
      </c>
      <c r="P101" t="s">
        <v>21</v>
      </c>
    </row>
    <row r="102" spans="1:5" ht="25.5">
      <c r="A102" s="34" t="s">
        <v>49</v>
      </c>
      <c r="E102" s="35" t="s">
        <v>564</v>
      </c>
    </row>
    <row r="103" spans="1:5" ht="12.75">
      <c r="A103" s="36" t="s">
        <v>51</v>
      </c>
      <c r="E103" s="37" t="s">
        <v>565</v>
      </c>
    </row>
    <row r="104" spans="1:5" ht="12.75">
      <c r="A104" t="s">
        <v>53</v>
      </c>
      <c r="E104" s="35" t="s">
        <v>63</v>
      </c>
    </row>
    <row r="105" spans="1:16" ht="12.75">
      <c r="A105" s="25" t="s">
        <v>44</v>
      </c>
      <c r="B105" s="29" t="s">
        <v>392</v>
      </c>
      <c r="C105" s="29" t="s">
        <v>566</v>
      </c>
      <c r="D105" s="25" t="s">
        <v>63</v>
      </c>
      <c r="E105" s="30" t="s">
        <v>567</v>
      </c>
      <c r="F105" s="31" t="s">
        <v>80</v>
      </c>
      <c r="G105" s="32">
        <v>28</v>
      </c>
      <c r="H105" s="33">
        <v>0</v>
      </c>
      <c r="I105" s="33">
        <f>ROUND(ROUND(H105,2)*ROUND(G105,1),2)</f>
      </c>
      <c r="J105" s="31"/>
      <c r="O105">
        <f>(I105*21)/100</f>
      </c>
      <c r="P105" t="s">
        <v>21</v>
      </c>
    </row>
    <row r="106" spans="1:5" ht="12.75">
      <c r="A106" s="34" t="s">
        <v>49</v>
      </c>
      <c r="E106" s="35" t="s">
        <v>567</v>
      </c>
    </row>
    <row r="107" spans="1:5" ht="12.75">
      <c r="A107" s="36" t="s">
        <v>51</v>
      </c>
      <c r="E107" s="37" t="s">
        <v>63</v>
      </c>
    </row>
    <row r="108" spans="1:5" ht="12.75">
      <c r="A108" t="s">
        <v>53</v>
      </c>
      <c r="E108" s="35" t="s">
        <v>63</v>
      </c>
    </row>
    <row r="109" spans="1:18" ht="12.75" customHeight="1">
      <c r="A109" s="6" t="s">
        <v>42</v>
      </c>
      <c r="B109" s="6"/>
      <c r="C109" s="39" t="s">
        <v>21</v>
      </c>
      <c r="D109" s="6"/>
      <c r="E109" s="27" t="s">
        <v>568</v>
      </c>
      <c r="F109" s="6"/>
      <c r="G109" s="6"/>
      <c r="H109" s="6"/>
      <c r="I109" s="40">
        <f>0+Q109</f>
      </c>
      <c r="J109" s="6"/>
      <c r="O109">
        <f>0+R109</f>
      </c>
      <c r="Q109">
        <f>0+I110</f>
      </c>
      <c r="R109">
        <f>0+O110</f>
      </c>
    </row>
    <row r="110" spans="1:16" ht="12.75">
      <c r="A110" s="25" t="s">
        <v>44</v>
      </c>
      <c r="B110" s="29" t="s">
        <v>397</v>
      </c>
      <c r="C110" s="29" t="s">
        <v>569</v>
      </c>
      <c r="D110" s="25" t="s">
        <v>63</v>
      </c>
      <c r="E110" s="30" t="s">
        <v>570</v>
      </c>
      <c r="F110" s="31" t="s">
        <v>80</v>
      </c>
      <c r="G110" s="32">
        <v>182.2</v>
      </c>
      <c r="H110" s="33">
        <v>0</v>
      </c>
      <c r="I110" s="33">
        <f>ROUND(ROUND(H110,2)*ROUND(G110,1),2)</f>
      </c>
      <c r="J110" s="31" t="s">
        <v>472</v>
      </c>
      <c r="O110">
        <f>(I110*21)/100</f>
      </c>
      <c r="P110" t="s">
        <v>21</v>
      </c>
    </row>
    <row r="111" spans="1:5" ht="12.75">
      <c r="A111" s="34" t="s">
        <v>49</v>
      </c>
      <c r="E111" s="35" t="s">
        <v>571</v>
      </c>
    </row>
    <row r="112" spans="1:5" ht="38.25">
      <c r="A112" s="36" t="s">
        <v>51</v>
      </c>
      <c r="E112" s="37" t="s">
        <v>572</v>
      </c>
    </row>
    <row r="113" spans="1:5" ht="51">
      <c r="A113" t="s">
        <v>53</v>
      </c>
      <c r="E113" s="35" t="s">
        <v>573</v>
      </c>
    </row>
    <row r="114" spans="1:18" ht="12.75" customHeight="1">
      <c r="A114" s="6" t="s">
        <v>42</v>
      </c>
      <c r="B114" s="6"/>
      <c r="C114" s="39" t="s">
        <v>20</v>
      </c>
      <c r="D114" s="6"/>
      <c r="E114" s="27" t="s">
        <v>574</v>
      </c>
      <c r="F114" s="6"/>
      <c r="G114" s="6"/>
      <c r="H114" s="6"/>
      <c r="I114" s="40">
        <f>0+Q114</f>
      </c>
      <c r="J114" s="6"/>
      <c r="O114">
        <f>0+R114</f>
      </c>
      <c r="Q114">
        <f>0+I115+I119+I123</f>
      </c>
      <c r="R114">
        <f>0+O115+O119+O123</f>
      </c>
    </row>
    <row r="115" spans="1:16" ht="12.75">
      <c r="A115" s="25" t="s">
        <v>44</v>
      </c>
      <c r="B115" s="29" t="s">
        <v>402</v>
      </c>
      <c r="C115" s="29" t="s">
        <v>575</v>
      </c>
      <c r="D115" s="25" t="s">
        <v>63</v>
      </c>
      <c r="E115" s="30" t="s">
        <v>576</v>
      </c>
      <c r="F115" s="31" t="s">
        <v>47</v>
      </c>
      <c r="G115" s="32">
        <v>2.3</v>
      </c>
      <c r="H115" s="33">
        <v>0</v>
      </c>
      <c r="I115" s="33">
        <f>ROUND(ROUND(H115,2)*ROUND(G115,1),2)</f>
      </c>
      <c r="J115" s="31" t="s">
        <v>472</v>
      </c>
      <c r="O115">
        <f>(I115*21)/100</f>
      </c>
      <c r="P115" t="s">
        <v>21</v>
      </c>
    </row>
    <row r="116" spans="1:5" ht="51">
      <c r="A116" s="34" t="s">
        <v>49</v>
      </c>
      <c r="E116" s="35" t="s">
        <v>577</v>
      </c>
    </row>
    <row r="117" spans="1:5" ht="12.75">
      <c r="A117" s="36" t="s">
        <v>51</v>
      </c>
      <c r="E117" s="37" t="s">
        <v>578</v>
      </c>
    </row>
    <row r="118" spans="1:5" ht="293.25">
      <c r="A118" t="s">
        <v>53</v>
      </c>
      <c r="E118" s="35" t="s">
        <v>579</v>
      </c>
    </row>
    <row r="119" spans="1:16" ht="12.75">
      <c r="A119" s="25" t="s">
        <v>44</v>
      </c>
      <c r="B119" s="29" t="s">
        <v>407</v>
      </c>
      <c r="C119" s="29" t="s">
        <v>580</v>
      </c>
      <c r="D119" s="25" t="s">
        <v>63</v>
      </c>
      <c r="E119" s="30" t="s">
        <v>581</v>
      </c>
      <c r="F119" s="31" t="s">
        <v>80</v>
      </c>
      <c r="G119" s="32">
        <v>182.2</v>
      </c>
      <c r="H119" s="33">
        <v>0</v>
      </c>
      <c r="I119" s="33">
        <f>ROUND(ROUND(H119,2)*ROUND(G119,1),2)</f>
      </c>
      <c r="J119" s="31" t="s">
        <v>472</v>
      </c>
      <c r="O119">
        <f>(I119*21)/100</f>
      </c>
      <c r="P119" t="s">
        <v>21</v>
      </c>
    </row>
    <row r="120" spans="1:5" ht="12.75">
      <c r="A120" s="34" t="s">
        <v>49</v>
      </c>
      <c r="E120" s="35" t="s">
        <v>582</v>
      </c>
    </row>
    <row r="121" spans="1:5" ht="38.25">
      <c r="A121" s="36" t="s">
        <v>51</v>
      </c>
      <c r="E121" s="37" t="s">
        <v>572</v>
      </c>
    </row>
    <row r="122" spans="1:5" ht="12.75">
      <c r="A122" t="s">
        <v>53</v>
      </c>
      <c r="E122" s="35" t="s">
        <v>583</v>
      </c>
    </row>
    <row r="123" spans="1:16" ht="12.75">
      <c r="A123" s="25" t="s">
        <v>44</v>
      </c>
      <c r="B123" s="29" t="s">
        <v>412</v>
      </c>
      <c r="C123" s="29" t="s">
        <v>584</v>
      </c>
      <c r="D123" s="25" t="s">
        <v>63</v>
      </c>
      <c r="E123" s="30" t="s">
        <v>585</v>
      </c>
      <c r="F123" s="31" t="s">
        <v>80</v>
      </c>
      <c r="G123" s="32">
        <v>182.2</v>
      </c>
      <c r="H123" s="33">
        <v>0</v>
      </c>
      <c r="I123" s="33">
        <f>ROUND(ROUND(H123,2)*ROUND(G123,1),2)</f>
      </c>
      <c r="J123" s="31" t="s">
        <v>472</v>
      </c>
      <c r="O123">
        <f>(I123*21)/100</f>
      </c>
      <c r="P123" t="s">
        <v>21</v>
      </c>
    </row>
    <row r="124" spans="1:5" ht="12.75">
      <c r="A124" s="34" t="s">
        <v>49</v>
      </c>
      <c r="E124" s="35" t="s">
        <v>586</v>
      </c>
    </row>
    <row r="125" spans="1:5" ht="38.25">
      <c r="A125" s="36" t="s">
        <v>51</v>
      </c>
      <c r="E125" s="37" t="s">
        <v>572</v>
      </c>
    </row>
    <row r="126" spans="1:5" ht="25.5">
      <c r="A126" t="s">
        <v>53</v>
      </c>
      <c r="E126" s="35" t="s">
        <v>587</v>
      </c>
    </row>
    <row r="127" spans="1:18" ht="12.75" customHeight="1">
      <c r="A127" s="6" t="s">
        <v>42</v>
      </c>
      <c r="B127" s="6"/>
      <c r="C127" s="39" t="s">
        <v>429</v>
      </c>
      <c r="D127" s="6"/>
      <c r="E127" s="27" t="s">
        <v>588</v>
      </c>
      <c r="F127" s="6"/>
      <c r="G127" s="6"/>
      <c r="H127" s="6"/>
      <c r="I127" s="40">
        <f>0+Q127</f>
      </c>
      <c r="J127" s="6"/>
      <c r="O127">
        <f>0+R127</f>
      </c>
      <c r="Q127">
        <f>0+I128</f>
      </c>
      <c r="R127">
        <f>0+O128</f>
      </c>
    </row>
    <row r="128" spans="1:16" ht="12.75">
      <c r="A128" s="25" t="s">
        <v>44</v>
      </c>
      <c r="B128" s="29" t="s">
        <v>415</v>
      </c>
      <c r="C128" s="29" t="s">
        <v>589</v>
      </c>
      <c r="D128" s="25" t="s">
        <v>63</v>
      </c>
      <c r="E128" s="30" t="s">
        <v>590</v>
      </c>
      <c r="F128" s="31" t="s">
        <v>591</v>
      </c>
      <c r="G128" s="32">
        <v>1</v>
      </c>
      <c r="H128" s="33">
        <v>0</v>
      </c>
      <c r="I128" s="33">
        <f>ROUND(ROUND(H128,2)*ROUND(G128,1),2)</f>
      </c>
      <c r="J128" s="31"/>
      <c r="O128">
        <f>(I128*21)/100</f>
      </c>
      <c r="P128" t="s">
        <v>21</v>
      </c>
    </row>
    <row r="129" spans="1:5" ht="12.75">
      <c r="A129" s="34" t="s">
        <v>49</v>
      </c>
      <c r="E129" s="35" t="s">
        <v>590</v>
      </c>
    </row>
    <row r="130" spans="1:5" ht="12.75">
      <c r="A130" s="36" t="s">
        <v>51</v>
      </c>
      <c r="E130" s="37" t="s">
        <v>63</v>
      </c>
    </row>
    <row r="131" spans="1:5" ht="12.75">
      <c r="A131" t="s">
        <v>53</v>
      </c>
      <c r="E131" s="35" t="s">
        <v>63</v>
      </c>
    </row>
    <row r="132" spans="1:18" ht="12.75" customHeight="1">
      <c r="A132" s="6" t="s">
        <v>42</v>
      </c>
      <c r="B132" s="6"/>
      <c r="C132" s="39" t="s">
        <v>30</v>
      </c>
      <c r="D132" s="6"/>
      <c r="E132" s="27" t="s">
        <v>592</v>
      </c>
      <c r="F132" s="6"/>
      <c r="G132" s="6"/>
      <c r="H132" s="6"/>
      <c r="I132" s="40">
        <f>0+Q132</f>
      </c>
      <c r="J132" s="6"/>
      <c r="O132">
        <f>0+R132</f>
      </c>
      <c r="Q132">
        <f>0+I133+I137+I141+I145+I149+I153+I157+I161+I165+I169+I173+I177+I181+I185</f>
      </c>
      <c r="R132">
        <f>0+O133+O137+O141+O145+O149+O153+O157+O161+O165+O169+O173+O177+O181+O185</f>
      </c>
    </row>
    <row r="133" spans="1:16" ht="12.75">
      <c r="A133" s="25" t="s">
        <v>44</v>
      </c>
      <c r="B133" s="29" t="s">
        <v>421</v>
      </c>
      <c r="C133" s="29" t="s">
        <v>593</v>
      </c>
      <c r="D133" s="25" t="s">
        <v>63</v>
      </c>
      <c r="E133" s="30" t="s">
        <v>594</v>
      </c>
      <c r="F133" s="31" t="s">
        <v>138</v>
      </c>
      <c r="G133" s="32">
        <v>8.3</v>
      </c>
      <c r="H133" s="33">
        <v>0</v>
      </c>
      <c r="I133" s="33">
        <f>ROUND(ROUND(H133,2)*ROUND(G133,1),2)</f>
      </c>
      <c r="J133" s="31" t="s">
        <v>472</v>
      </c>
      <c r="O133">
        <f>(I133*21)/100</f>
      </c>
      <c r="P133" t="s">
        <v>21</v>
      </c>
    </row>
    <row r="134" spans="1:5" ht="25.5">
      <c r="A134" s="34" t="s">
        <v>49</v>
      </c>
      <c r="E134" s="35" t="s">
        <v>595</v>
      </c>
    </row>
    <row r="135" spans="1:5" ht="12.75">
      <c r="A135" s="36" t="s">
        <v>51</v>
      </c>
      <c r="E135" s="37" t="s">
        <v>596</v>
      </c>
    </row>
    <row r="136" spans="1:5" ht="140.25">
      <c r="A136" t="s">
        <v>53</v>
      </c>
      <c r="E136" s="35" t="s">
        <v>597</v>
      </c>
    </row>
    <row r="137" spans="1:16" ht="12.75">
      <c r="A137" s="25" t="s">
        <v>44</v>
      </c>
      <c r="B137" s="29" t="s">
        <v>423</v>
      </c>
      <c r="C137" s="29" t="s">
        <v>598</v>
      </c>
      <c r="D137" s="25" t="s">
        <v>63</v>
      </c>
      <c r="E137" s="30" t="s">
        <v>599</v>
      </c>
      <c r="F137" s="31" t="s">
        <v>47</v>
      </c>
      <c r="G137" s="32">
        <v>2.2</v>
      </c>
      <c r="H137" s="33">
        <v>0</v>
      </c>
      <c r="I137" s="33">
        <f>ROUND(ROUND(H137,2)*ROUND(G137,1),2)</f>
      </c>
      <c r="J137" s="31" t="s">
        <v>472</v>
      </c>
      <c r="O137">
        <f>(I137*21)/100</f>
      </c>
      <c r="P137" t="s">
        <v>21</v>
      </c>
    </row>
    <row r="138" spans="1:5" ht="12.75">
      <c r="A138" s="34" t="s">
        <v>49</v>
      </c>
      <c r="E138" s="35" t="s">
        <v>600</v>
      </c>
    </row>
    <row r="139" spans="1:5" ht="25.5">
      <c r="A139" s="36" t="s">
        <v>51</v>
      </c>
      <c r="E139" s="37" t="s">
        <v>601</v>
      </c>
    </row>
    <row r="140" spans="1:5" ht="38.25">
      <c r="A140" t="s">
        <v>53</v>
      </c>
      <c r="E140" s="35" t="s">
        <v>602</v>
      </c>
    </row>
    <row r="141" spans="1:16" ht="12.75">
      <c r="A141" s="25" t="s">
        <v>44</v>
      </c>
      <c r="B141" s="29" t="s">
        <v>429</v>
      </c>
      <c r="C141" s="29" t="s">
        <v>603</v>
      </c>
      <c r="D141" s="25" t="s">
        <v>63</v>
      </c>
      <c r="E141" s="30" t="s">
        <v>604</v>
      </c>
      <c r="F141" s="31" t="s">
        <v>47</v>
      </c>
      <c r="G141" s="32">
        <v>34.6</v>
      </c>
      <c r="H141" s="33">
        <v>0</v>
      </c>
      <c r="I141" s="33">
        <f>ROUND(ROUND(H141,2)*ROUND(G141,1),2)</f>
      </c>
      <c r="J141" s="31" t="s">
        <v>472</v>
      </c>
      <c r="O141">
        <f>(I141*21)/100</f>
      </c>
      <c r="P141" t="s">
        <v>21</v>
      </c>
    </row>
    <row r="142" spans="1:5" ht="25.5">
      <c r="A142" s="34" t="s">
        <v>49</v>
      </c>
      <c r="E142" s="35" t="s">
        <v>605</v>
      </c>
    </row>
    <row r="143" spans="1:5" ht="38.25">
      <c r="A143" s="36" t="s">
        <v>51</v>
      </c>
      <c r="E143" s="37" t="s">
        <v>606</v>
      </c>
    </row>
    <row r="144" spans="1:5" ht="38.25">
      <c r="A144" t="s">
        <v>53</v>
      </c>
      <c r="E144" s="35" t="s">
        <v>602</v>
      </c>
    </row>
    <row r="145" spans="1:16" ht="12.75">
      <c r="A145" s="25" t="s">
        <v>44</v>
      </c>
      <c r="B145" s="29" t="s">
        <v>435</v>
      </c>
      <c r="C145" s="29" t="s">
        <v>607</v>
      </c>
      <c r="D145" s="25" t="s">
        <v>63</v>
      </c>
      <c r="E145" s="30" t="s">
        <v>608</v>
      </c>
      <c r="F145" s="31" t="s">
        <v>95</v>
      </c>
      <c r="G145" s="32">
        <v>4</v>
      </c>
      <c r="H145" s="33">
        <v>0</v>
      </c>
      <c r="I145" s="33">
        <f>ROUND(ROUND(H145,2)*ROUND(G145,1),2)</f>
      </c>
      <c r="J145" s="31" t="s">
        <v>472</v>
      </c>
      <c r="O145">
        <f>(I145*21)/100</f>
      </c>
      <c r="P145" t="s">
        <v>21</v>
      </c>
    </row>
    <row r="146" spans="1:5" ht="25.5">
      <c r="A146" s="34" t="s">
        <v>49</v>
      </c>
      <c r="E146" s="35" t="s">
        <v>609</v>
      </c>
    </row>
    <row r="147" spans="1:5" ht="12.75">
      <c r="A147" s="36" t="s">
        <v>51</v>
      </c>
      <c r="E147" s="37" t="s">
        <v>63</v>
      </c>
    </row>
    <row r="148" spans="1:5" ht="25.5">
      <c r="A148" t="s">
        <v>53</v>
      </c>
      <c r="E148" s="35" t="s">
        <v>610</v>
      </c>
    </row>
    <row r="149" spans="1:16" ht="12.75">
      <c r="A149" s="25" t="s">
        <v>44</v>
      </c>
      <c r="B149" s="29" t="s">
        <v>440</v>
      </c>
      <c r="C149" s="29" t="s">
        <v>611</v>
      </c>
      <c r="D149" s="25" t="s">
        <v>63</v>
      </c>
      <c r="E149" s="30" t="s">
        <v>612</v>
      </c>
      <c r="F149" s="31" t="s">
        <v>95</v>
      </c>
      <c r="G149" s="32">
        <v>6</v>
      </c>
      <c r="H149" s="33">
        <v>0</v>
      </c>
      <c r="I149" s="33">
        <f>ROUND(ROUND(H149,2)*ROUND(G149,1),2)</f>
      </c>
      <c r="J149" s="31" t="s">
        <v>472</v>
      </c>
      <c r="O149">
        <f>(I149*21)/100</f>
      </c>
      <c r="P149" t="s">
        <v>21</v>
      </c>
    </row>
    <row r="150" spans="1:5" ht="25.5">
      <c r="A150" s="34" t="s">
        <v>49</v>
      </c>
      <c r="E150" s="35" t="s">
        <v>613</v>
      </c>
    </row>
    <row r="151" spans="1:5" ht="12.75">
      <c r="A151" s="36" t="s">
        <v>51</v>
      </c>
      <c r="E151" s="37" t="s">
        <v>63</v>
      </c>
    </row>
    <row r="152" spans="1:5" ht="25.5">
      <c r="A152" t="s">
        <v>53</v>
      </c>
      <c r="E152" s="35" t="s">
        <v>610</v>
      </c>
    </row>
    <row r="153" spans="1:16" ht="12.75">
      <c r="A153" s="25" t="s">
        <v>44</v>
      </c>
      <c r="B153" s="29" t="s">
        <v>442</v>
      </c>
      <c r="C153" s="29" t="s">
        <v>614</v>
      </c>
      <c r="D153" s="25" t="s">
        <v>63</v>
      </c>
      <c r="E153" s="30" t="s">
        <v>615</v>
      </c>
      <c r="F153" s="31" t="s">
        <v>47</v>
      </c>
      <c r="G153" s="32">
        <v>2.1</v>
      </c>
      <c r="H153" s="33">
        <v>0</v>
      </c>
      <c r="I153" s="33">
        <f>ROUND(ROUND(H153,2)*ROUND(G153,1),2)</f>
      </c>
      <c r="J153" s="31" t="s">
        <v>472</v>
      </c>
      <c r="O153">
        <f>(I153*21)/100</f>
      </c>
      <c r="P153" t="s">
        <v>21</v>
      </c>
    </row>
    <row r="154" spans="1:5" ht="25.5">
      <c r="A154" s="34" t="s">
        <v>49</v>
      </c>
      <c r="E154" s="35" t="s">
        <v>616</v>
      </c>
    </row>
    <row r="155" spans="1:5" ht="25.5">
      <c r="A155" s="36" t="s">
        <v>51</v>
      </c>
      <c r="E155" s="37" t="s">
        <v>617</v>
      </c>
    </row>
    <row r="156" spans="1:5" ht="25.5">
      <c r="A156" t="s">
        <v>53</v>
      </c>
      <c r="E156" s="35" t="s">
        <v>618</v>
      </c>
    </row>
    <row r="157" spans="1:16" ht="12.75">
      <c r="A157" s="25" t="s">
        <v>44</v>
      </c>
      <c r="B157" s="29" t="s">
        <v>447</v>
      </c>
      <c r="C157" s="29" t="s">
        <v>619</v>
      </c>
      <c r="D157" s="25" t="s">
        <v>63</v>
      </c>
      <c r="E157" s="30" t="s">
        <v>620</v>
      </c>
      <c r="F157" s="31" t="s">
        <v>138</v>
      </c>
      <c r="G157" s="32">
        <v>5.9</v>
      </c>
      <c r="H157" s="33">
        <v>0</v>
      </c>
      <c r="I157" s="33">
        <f>ROUND(ROUND(H157,2)*ROUND(G157,1),2)</f>
      </c>
      <c r="J157" s="31" t="s">
        <v>472</v>
      </c>
      <c r="O157">
        <f>(I157*21)/100</f>
      </c>
      <c r="P157" t="s">
        <v>21</v>
      </c>
    </row>
    <row r="158" spans="1:5" ht="25.5">
      <c r="A158" s="34" t="s">
        <v>49</v>
      </c>
      <c r="E158" s="35" t="s">
        <v>621</v>
      </c>
    </row>
    <row r="159" spans="1:5" ht="25.5">
      <c r="A159" s="36" t="s">
        <v>51</v>
      </c>
      <c r="E159" s="37" t="s">
        <v>622</v>
      </c>
    </row>
    <row r="160" spans="1:5" ht="12.75">
      <c r="A160" t="s">
        <v>53</v>
      </c>
      <c r="E160" s="35" t="s">
        <v>63</v>
      </c>
    </row>
    <row r="161" spans="1:16" ht="25.5">
      <c r="A161" s="25" t="s">
        <v>44</v>
      </c>
      <c r="B161" s="29" t="s">
        <v>452</v>
      </c>
      <c r="C161" s="29" t="s">
        <v>623</v>
      </c>
      <c r="D161" s="25" t="s">
        <v>63</v>
      </c>
      <c r="E161" s="30" t="s">
        <v>624</v>
      </c>
      <c r="F161" s="31" t="s">
        <v>539</v>
      </c>
      <c r="G161" s="32">
        <v>0.1</v>
      </c>
      <c r="H161" s="33">
        <v>0</v>
      </c>
      <c r="I161" s="33">
        <f>ROUND(ROUND(H161,2)*ROUND(G161,1),2)</f>
      </c>
      <c r="J161" s="31" t="s">
        <v>472</v>
      </c>
      <c r="O161">
        <f>(I161*21)/100</f>
      </c>
      <c r="P161" t="s">
        <v>21</v>
      </c>
    </row>
    <row r="162" spans="1:5" ht="25.5">
      <c r="A162" s="34" t="s">
        <v>49</v>
      </c>
      <c r="E162" s="35" t="s">
        <v>625</v>
      </c>
    </row>
    <row r="163" spans="1:5" ht="12.75">
      <c r="A163" s="36" t="s">
        <v>51</v>
      </c>
      <c r="E163" s="37" t="s">
        <v>626</v>
      </c>
    </row>
    <row r="164" spans="1:5" ht="12.75">
      <c r="A164" t="s">
        <v>53</v>
      </c>
      <c r="E164" s="35" t="s">
        <v>63</v>
      </c>
    </row>
    <row r="165" spans="1:16" ht="12.75">
      <c r="A165" s="25" t="s">
        <v>44</v>
      </c>
      <c r="B165" s="29" t="s">
        <v>627</v>
      </c>
      <c r="C165" s="29" t="s">
        <v>628</v>
      </c>
      <c r="D165" s="25" t="s">
        <v>63</v>
      </c>
      <c r="E165" s="30" t="s">
        <v>629</v>
      </c>
      <c r="F165" s="31" t="s">
        <v>47</v>
      </c>
      <c r="G165" s="32">
        <v>4</v>
      </c>
      <c r="H165" s="33">
        <v>0</v>
      </c>
      <c r="I165" s="33">
        <f>ROUND(ROUND(H165,2)*ROUND(G165,1),2)</f>
      </c>
      <c r="J165" s="31" t="s">
        <v>472</v>
      </c>
      <c r="O165">
        <f>(I165*21)/100</f>
      </c>
      <c r="P165" t="s">
        <v>21</v>
      </c>
    </row>
    <row r="166" spans="1:5" ht="38.25">
      <c r="A166" s="34" t="s">
        <v>49</v>
      </c>
      <c r="E166" s="35" t="s">
        <v>630</v>
      </c>
    </row>
    <row r="167" spans="1:5" ht="12.75">
      <c r="A167" s="36" t="s">
        <v>51</v>
      </c>
      <c r="E167" s="37" t="s">
        <v>631</v>
      </c>
    </row>
    <row r="168" spans="1:5" ht="25.5">
      <c r="A168" t="s">
        <v>53</v>
      </c>
      <c r="E168" s="35" t="s">
        <v>632</v>
      </c>
    </row>
    <row r="169" spans="1:16" ht="12.75">
      <c r="A169" s="25" t="s">
        <v>44</v>
      </c>
      <c r="B169" s="29" t="s">
        <v>633</v>
      </c>
      <c r="C169" s="29" t="s">
        <v>634</v>
      </c>
      <c r="D169" s="25" t="s">
        <v>63</v>
      </c>
      <c r="E169" s="30" t="s">
        <v>635</v>
      </c>
      <c r="F169" s="31" t="s">
        <v>138</v>
      </c>
      <c r="G169" s="32">
        <v>8.3</v>
      </c>
      <c r="H169" s="33">
        <v>0</v>
      </c>
      <c r="I169" s="33">
        <f>ROUND(ROUND(H169,2)*ROUND(G169,1),2)</f>
      </c>
      <c r="J169" s="31" t="s">
        <v>472</v>
      </c>
      <c r="O169">
        <f>(I169*21)/100</f>
      </c>
      <c r="P169" t="s">
        <v>21</v>
      </c>
    </row>
    <row r="170" spans="1:5" ht="25.5">
      <c r="A170" s="34" t="s">
        <v>49</v>
      </c>
      <c r="E170" s="35" t="s">
        <v>636</v>
      </c>
    </row>
    <row r="171" spans="1:5" ht="12.75">
      <c r="A171" s="36" t="s">
        <v>51</v>
      </c>
      <c r="E171" s="37" t="s">
        <v>596</v>
      </c>
    </row>
    <row r="172" spans="1:5" ht="76.5">
      <c r="A172" t="s">
        <v>53</v>
      </c>
      <c r="E172" s="35" t="s">
        <v>637</v>
      </c>
    </row>
    <row r="173" spans="1:16" ht="12.75">
      <c r="A173" s="25" t="s">
        <v>44</v>
      </c>
      <c r="B173" s="29" t="s">
        <v>638</v>
      </c>
      <c r="C173" s="29" t="s">
        <v>639</v>
      </c>
      <c r="D173" s="25" t="s">
        <v>63</v>
      </c>
      <c r="E173" s="30" t="s">
        <v>640</v>
      </c>
      <c r="F173" s="31" t="s">
        <v>95</v>
      </c>
      <c r="G173" s="32">
        <v>1</v>
      </c>
      <c r="H173" s="33">
        <v>0</v>
      </c>
      <c r="I173" s="33">
        <f>ROUND(ROUND(H173,2)*ROUND(G173,1),2)</f>
      </c>
      <c r="J173" s="31" t="s">
        <v>472</v>
      </c>
      <c r="O173">
        <f>(I173*21)/100</f>
      </c>
      <c r="P173" t="s">
        <v>21</v>
      </c>
    </row>
    <row r="174" spans="1:5" ht="12.75">
      <c r="A174" s="34" t="s">
        <v>49</v>
      </c>
      <c r="E174" s="35" t="s">
        <v>640</v>
      </c>
    </row>
    <row r="175" spans="1:5" ht="12.75">
      <c r="A175" s="36" t="s">
        <v>51</v>
      </c>
      <c r="E175" s="37" t="s">
        <v>63</v>
      </c>
    </row>
    <row r="176" spans="1:5" ht="12.75">
      <c r="A176" t="s">
        <v>53</v>
      </c>
      <c r="E176" s="35" t="s">
        <v>63</v>
      </c>
    </row>
    <row r="177" spans="1:16" ht="12.75">
      <c r="A177" s="25" t="s">
        <v>44</v>
      </c>
      <c r="B177" s="29" t="s">
        <v>641</v>
      </c>
      <c r="C177" s="29" t="s">
        <v>642</v>
      </c>
      <c r="D177" s="25" t="s">
        <v>63</v>
      </c>
      <c r="E177" s="30" t="s">
        <v>643</v>
      </c>
      <c r="F177" s="31" t="s">
        <v>95</v>
      </c>
      <c r="G177" s="32">
        <v>2</v>
      </c>
      <c r="H177" s="33">
        <v>0</v>
      </c>
      <c r="I177" s="33">
        <f>ROUND(ROUND(H177,2)*ROUND(G177,1),2)</f>
      </c>
      <c r="J177" s="31" t="s">
        <v>472</v>
      </c>
      <c r="O177">
        <f>(I177*21)/100</f>
      </c>
      <c r="P177" t="s">
        <v>21</v>
      </c>
    </row>
    <row r="178" spans="1:5" ht="12.75">
      <c r="A178" s="34" t="s">
        <v>49</v>
      </c>
      <c r="E178" s="35" t="s">
        <v>643</v>
      </c>
    </row>
    <row r="179" spans="1:5" ht="12.75">
      <c r="A179" s="36" t="s">
        <v>51</v>
      </c>
      <c r="E179" s="37" t="s">
        <v>63</v>
      </c>
    </row>
    <row r="180" spans="1:5" ht="12.75">
      <c r="A180" t="s">
        <v>53</v>
      </c>
      <c r="E180" s="35" t="s">
        <v>63</v>
      </c>
    </row>
    <row r="181" spans="1:16" ht="12.75">
      <c r="A181" s="25" t="s">
        <v>44</v>
      </c>
      <c r="B181" s="29" t="s">
        <v>644</v>
      </c>
      <c r="C181" s="29" t="s">
        <v>645</v>
      </c>
      <c r="D181" s="25" t="s">
        <v>63</v>
      </c>
      <c r="E181" s="30" t="s">
        <v>646</v>
      </c>
      <c r="F181" s="31" t="s">
        <v>95</v>
      </c>
      <c r="G181" s="32">
        <v>1</v>
      </c>
      <c r="H181" s="33">
        <v>0</v>
      </c>
      <c r="I181" s="33">
        <f>ROUND(ROUND(H181,2)*ROUND(G181,1),2)</f>
      </c>
      <c r="J181" s="31" t="s">
        <v>472</v>
      </c>
      <c r="O181">
        <f>(I181*21)/100</f>
      </c>
      <c r="P181" t="s">
        <v>21</v>
      </c>
    </row>
    <row r="182" spans="1:5" ht="12.75">
      <c r="A182" s="34" t="s">
        <v>49</v>
      </c>
      <c r="E182" s="35" t="s">
        <v>646</v>
      </c>
    </row>
    <row r="183" spans="1:5" ht="12.75">
      <c r="A183" s="36" t="s">
        <v>51</v>
      </c>
      <c r="E183" s="37" t="s">
        <v>63</v>
      </c>
    </row>
    <row r="184" spans="1:5" ht="12.75">
      <c r="A184" t="s">
        <v>53</v>
      </c>
      <c r="E184" s="35" t="s">
        <v>63</v>
      </c>
    </row>
    <row r="185" spans="1:16" ht="12.75">
      <c r="A185" s="25" t="s">
        <v>44</v>
      </c>
      <c r="B185" s="29" t="s">
        <v>647</v>
      </c>
      <c r="C185" s="29" t="s">
        <v>648</v>
      </c>
      <c r="D185" s="25" t="s">
        <v>63</v>
      </c>
      <c r="E185" s="30" t="s">
        <v>649</v>
      </c>
      <c r="F185" s="31" t="s">
        <v>95</v>
      </c>
      <c r="G185" s="32">
        <v>6</v>
      </c>
      <c r="H185" s="33">
        <v>0</v>
      </c>
      <c r="I185" s="33">
        <f>ROUND(ROUND(H185,2)*ROUND(G185,1),2)</f>
      </c>
      <c r="J185" s="31" t="s">
        <v>472</v>
      </c>
      <c r="O185">
        <f>(I185*21)/100</f>
      </c>
      <c r="P185" t="s">
        <v>21</v>
      </c>
    </row>
    <row r="186" spans="1:5" ht="12.75">
      <c r="A186" s="34" t="s">
        <v>49</v>
      </c>
      <c r="E186" s="35" t="s">
        <v>649</v>
      </c>
    </row>
    <row r="187" spans="1:5" ht="12.75">
      <c r="A187" s="36" t="s">
        <v>51</v>
      </c>
      <c r="E187" s="37" t="s">
        <v>63</v>
      </c>
    </row>
    <row r="188" spans="1:5" ht="12.75">
      <c r="A188" t="s">
        <v>53</v>
      </c>
      <c r="E188" s="35" t="s">
        <v>63</v>
      </c>
    </row>
    <row r="189" spans="1:18" ht="12.75" customHeight="1">
      <c r="A189" s="6" t="s">
        <v>42</v>
      </c>
      <c r="B189" s="6"/>
      <c r="C189" s="39" t="s">
        <v>77</v>
      </c>
      <c r="D189" s="6"/>
      <c r="E189" s="27" t="s">
        <v>650</v>
      </c>
      <c r="F189" s="6"/>
      <c r="G189" s="6"/>
      <c r="H189" s="6"/>
      <c r="I189" s="40">
        <f>0+Q189</f>
      </c>
      <c r="J189" s="6"/>
      <c r="O189">
        <f>0+R189</f>
      </c>
      <c r="Q189">
        <f>0+I190+I194+I198+I202+I206+I210+I214+I218+I222+I226+I230+I234+I238+I242+I246+I250+I254+I258+I262+I266+I270+I274</f>
      </c>
      <c r="R189">
        <f>0+O190+O194+O198+O202+O206+O210+O214+O218+O222+O226+O230+O234+O238+O242+O246+O250+O254+O258+O262+O266+O270+O274</f>
      </c>
    </row>
    <row r="190" spans="1:16" ht="12.75">
      <c r="A190" s="25" t="s">
        <v>44</v>
      </c>
      <c r="B190" s="29" t="s">
        <v>651</v>
      </c>
      <c r="C190" s="29" t="s">
        <v>652</v>
      </c>
      <c r="D190" s="25" t="s">
        <v>63</v>
      </c>
      <c r="E190" s="30" t="s">
        <v>653</v>
      </c>
      <c r="F190" s="31" t="s">
        <v>95</v>
      </c>
      <c r="G190" s="32">
        <v>2</v>
      </c>
      <c r="H190" s="33">
        <v>0</v>
      </c>
      <c r="I190" s="33">
        <f>ROUND(ROUND(H190,2)*ROUND(G190,1),2)</f>
      </c>
      <c r="J190" s="31" t="s">
        <v>472</v>
      </c>
      <c r="O190">
        <f>(I190*21)/100</f>
      </c>
      <c r="P190" t="s">
        <v>21</v>
      </c>
    </row>
    <row r="191" spans="1:5" ht="12.75">
      <c r="A191" s="34" t="s">
        <v>49</v>
      </c>
      <c r="E191" s="35" t="s">
        <v>653</v>
      </c>
    </row>
    <row r="192" spans="1:5" ht="12.75">
      <c r="A192" s="36" t="s">
        <v>51</v>
      </c>
      <c r="E192" s="37" t="s">
        <v>63</v>
      </c>
    </row>
    <row r="193" spans="1:5" ht="12.75">
      <c r="A193" t="s">
        <v>53</v>
      </c>
      <c r="E193" s="35" t="s">
        <v>63</v>
      </c>
    </row>
    <row r="194" spans="1:16" ht="12.75">
      <c r="A194" s="25" t="s">
        <v>44</v>
      </c>
      <c r="B194" s="29" t="s">
        <v>654</v>
      </c>
      <c r="C194" s="29" t="s">
        <v>655</v>
      </c>
      <c r="D194" s="25" t="s">
        <v>63</v>
      </c>
      <c r="E194" s="30" t="s">
        <v>656</v>
      </c>
      <c r="F194" s="31" t="s">
        <v>95</v>
      </c>
      <c r="G194" s="32">
        <v>4</v>
      </c>
      <c r="H194" s="33">
        <v>0</v>
      </c>
      <c r="I194" s="33">
        <f>ROUND(ROUND(H194,2)*ROUND(G194,1),2)</f>
      </c>
      <c r="J194" s="31" t="s">
        <v>472</v>
      </c>
      <c r="O194">
        <f>(I194*21)/100</f>
      </c>
      <c r="P194" t="s">
        <v>21</v>
      </c>
    </row>
    <row r="195" spans="1:5" ht="12.75">
      <c r="A195" s="34" t="s">
        <v>49</v>
      </c>
      <c r="E195" s="35" t="s">
        <v>656</v>
      </c>
    </row>
    <row r="196" spans="1:5" ht="12.75">
      <c r="A196" s="36" t="s">
        <v>51</v>
      </c>
      <c r="E196" s="37" t="s">
        <v>63</v>
      </c>
    </row>
    <row r="197" spans="1:5" ht="12.75">
      <c r="A197" t="s">
        <v>53</v>
      </c>
      <c r="E197" s="35" t="s">
        <v>63</v>
      </c>
    </row>
    <row r="198" spans="1:16" ht="12.75">
      <c r="A198" s="25" t="s">
        <v>44</v>
      </c>
      <c r="B198" s="29" t="s">
        <v>657</v>
      </c>
      <c r="C198" s="29" t="s">
        <v>658</v>
      </c>
      <c r="D198" s="25" t="s">
        <v>63</v>
      </c>
      <c r="E198" s="30" t="s">
        <v>659</v>
      </c>
      <c r="F198" s="31" t="s">
        <v>95</v>
      </c>
      <c r="G198" s="32">
        <v>2</v>
      </c>
      <c r="H198" s="33">
        <v>0</v>
      </c>
      <c r="I198" s="33">
        <f>ROUND(ROUND(H198,2)*ROUND(G198,1),2)</f>
      </c>
      <c r="J198" s="31" t="s">
        <v>472</v>
      </c>
      <c r="O198">
        <f>(I198*21)/100</f>
      </c>
      <c r="P198" t="s">
        <v>21</v>
      </c>
    </row>
    <row r="199" spans="1:5" ht="12.75">
      <c r="A199" s="34" t="s">
        <v>49</v>
      </c>
      <c r="E199" s="35" t="s">
        <v>659</v>
      </c>
    </row>
    <row r="200" spans="1:5" ht="12.75">
      <c r="A200" s="36" t="s">
        <v>51</v>
      </c>
      <c r="E200" s="37" t="s">
        <v>63</v>
      </c>
    </row>
    <row r="201" spans="1:5" ht="12.75">
      <c r="A201" t="s">
        <v>53</v>
      </c>
      <c r="E201" s="35" t="s">
        <v>63</v>
      </c>
    </row>
    <row r="202" spans="1:16" ht="12.75">
      <c r="A202" s="25" t="s">
        <v>44</v>
      </c>
      <c r="B202" s="29" t="s">
        <v>660</v>
      </c>
      <c r="C202" s="29" t="s">
        <v>661</v>
      </c>
      <c r="D202" s="25" t="s">
        <v>63</v>
      </c>
      <c r="E202" s="30" t="s">
        <v>662</v>
      </c>
      <c r="F202" s="31" t="s">
        <v>95</v>
      </c>
      <c r="G202" s="32">
        <v>3</v>
      </c>
      <c r="H202" s="33">
        <v>0</v>
      </c>
      <c r="I202" s="33">
        <f>ROUND(ROUND(H202,2)*ROUND(G202,1),2)</f>
      </c>
      <c r="J202" s="31" t="s">
        <v>472</v>
      </c>
      <c r="O202">
        <f>(I202*21)/100</f>
      </c>
      <c r="P202" t="s">
        <v>21</v>
      </c>
    </row>
    <row r="203" spans="1:5" ht="12.75">
      <c r="A203" s="34" t="s">
        <v>49</v>
      </c>
      <c r="E203" s="35" t="s">
        <v>662</v>
      </c>
    </row>
    <row r="204" spans="1:5" ht="12.75">
      <c r="A204" s="36" t="s">
        <v>51</v>
      </c>
      <c r="E204" s="37" t="s">
        <v>63</v>
      </c>
    </row>
    <row r="205" spans="1:5" ht="12.75">
      <c r="A205" t="s">
        <v>53</v>
      </c>
      <c r="E205" s="35" t="s">
        <v>63</v>
      </c>
    </row>
    <row r="206" spans="1:16" ht="12.75">
      <c r="A206" s="25" t="s">
        <v>44</v>
      </c>
      <c r="B206" s="29" t="s">
        <v>663</v>
      </c>
      <c r="C206" s="29" t="s">
        <v>664</v>
      </c>
      <c r="D206" s="25" t="s">
        <v>63</v>
      </c>
      <c r="E206" s="30" t="s">
        <v>665</v>
      </c>
      <c r="F206" s="31" t="s">
        <v>95</v>
      </c>
      <c r="G206" s="32">
        <v>1</v>
      </c>
      <c r="H206" s="33">
        <v>0</v>
      </c>
      <c r="I206" s="33">
        <f>ROUND(ROUND(H206,2)*ROUND(G206,1),2)</f>
      </c>
      <c r="J206" s="31" t="s">
        <v>472</v>
      </c>
      <c r="O206">
        <f>(I206*21)/100</f>
      </c>
      <c r="P206" t="s">
        <v>21</v>
      </c>
    </row>
    <row r="207" spans="1:5" ht="12.75">
      <c r="A207" s="34" t="s">
        <v>49</v>
      </c>
      <c r="E207" s="35" t="s">
        <v>665</v>
      </c>
    </row>
    <row r="208" spans="1:5" ht="12.75">
      <c r="A208" s="36" t="s">
        <v>51</v>
      </c>
      <c r="E208" s="37" t="s">
        <v>63</v>
      </c>
    </row>
    <row r="209" spans="1:5" ht="12.75">
      <c r="A209" t="s">
        <v>53</v>
      </c>
      <c r="E209" s="35" t="s">
        <v>63</v>
      </c>
    </row>
    <row r="210" spans="1:16" ht="12.75">
      <c r="A210" s="25" t="s">
        <v>44</v>
      </c>
      <c r="B210" s="29" t="s">
        <v>666</v>
      </c>
      <c r="C210" s="29" t="s">
        <v>667</v>
      </c>
      <c r="D210" s="25" t="s">
        <v>63</v>
      </c>
      <c r="E210" s="30" t="s">
        <v>668</v>
      </c>
      <c r="F210" s="31" t="s">
        <v>95</v>
      </c>
      <c r="G210" s="32">
        <v>7</v>
      </c>
      <c r="H210" s="33">
        <v>0</v>
      </c>
      <c r="I210" s="33">
        <f>ROUND(ROUND(H210,2)*ROUND(G210,1),2)</f>
      </c>
      <c r="J210" s="31" t="s">
        <v>472</v>
      </c>
      <c r="O210">
        <f>(I210*21)/100</f>
      </c>
      <c r="P210" t="s">
        <v>21</v>
      </c>
    </row>
    <row r="211" spans="1:5" ht="12.75">
      <c r="A211" s="34" t="s">
        <v>49</v>
      </c>
      <c r="E211" s="35" t="s">
        <v>668</v>
      </c>
    </row>
    <row r="212" spans="1:5" ht="12.75">
      <c r="A212" s="36" t="s">
        <v>51</v>
      </c>
      <c r="E212" s="37" t="s">
        <v>63</v>
      </c>
    </row>
    <row r="213" spans="1:5" ht="12.75">
      <c r="A213" t="s">
        <v>53</v>
      </c>
      <c r="E213" s="35" t="s">
        <v>63</v>
      </c>
    </row>
    <row r="214" spans="1:16" ht="12.75">
      <c r="A214" s="25" t="s">
        <v>44</v>
      </c>
      <c r="B214" s="29" t="s">
        <v>669</v>
      </c>
      <c r="C214" s="29" t="s">
        <v>670</v>
      </c>
      <c r="D214" s="25" t="s">
        <v>63</v>
      </c>
      <c r="E214" s="30" t="s">
        <v>671</v>
      </c>
      <c r="F214" s="31" t="s">
        <v>95</v>
      </c>
      <c r="G214" s="32">
        <v>7</v>
      </c>
      <c r="H214" s="33">
        <v>0</v>
      </c>
      <c r="I214" s="33">
        <f>ROUND(ROUND(H214,2)*ROUND(G214,1),2)</f>
      </c>
      <c r="J214" s="31" t="s">
        <v>472</v>
      </c>
      <c r="O214">
        <f>(I214*21)/100</f>
      </c>
      <c r="P214" t="s">
        <v>21</v>
      </c>
    </row>
    <row r="215" spans="1:5" ht="12.75">
      <c r="A215" s="34" t="s">
        <v>49</v>
      </c>
      <c r="E215" s="35" t="s">
        <v>671</v>
      </c>
    </row>
    <row r="216" spans="1:5" ht="12.75">
      <c r="A216" s="36" t="s">
        <v>51</v>
      </c>
      <c r="E216" s="37" t="s">
        <v>63</v>
      </c>
    </row>
    <row r="217" spans="1:5" ht="12.75">
      <c r="A217" t="s">
        <v>53</v>
      </c>
      <c r="E217" s="35" t="s">
        <v>63</v>
      </c>
    </row>
    <row r="218" spans="1:16" ht="12.75">
      <c r="A218" s="25" t="s">
        <v>44</v>
      </c>
      <c r="B218" s="29" t="s">
        <v>672</v>
      </c>
      <c r="C218" s="29" t="s">
        <v>673</v>
      </c>
      <c r="D218" s="25" t="s">
        <v>63</v>
      </c>
      <c r="E218" s="30" t="s">
        <v>674</v>
      </c>
      <c r="F218" s="31" t="s">
        <v>95</v>
      </c>
      <c r="G218" s="32">
        <v>7</v>
      </c>
      <c r="H218" s="33">
        <v>0</v>
      </c>
      <c r="I218" s="33">
        <f>ROUND(ROUND(H218,2)*ROUND(G218,1),2)</f>
      </c>
      <c r="J218" s="31" t="s">
        <v>472</v>
      </c>
      <c r="O218">
        <f>(I218*21)/100</f>
      </c>
      <c r="P218" t="s">
        <v>21</v>
      </c>
    </row>
    <row r="219" spans="1:5" ht="12.75">
      <c r="A219" s="34" t="s">
        <v>49</v>
      </c>
      <c r="E219" s="35" t="s">
        <v>674</v>
      </c>
    </row>
    <row r="220" spans="1:5" ht="12.75">
      <c r="A220" s="36" t="s">
        <v>51</v>
      </c>
      <c r="E220" s="37" t="s">
        <v>63</v>
      </c>
    </row>
    <row r="221" spans="1:5" ht="12.75">
      <c r="A221" t="s">
        <v>53</v>
      </c>
      <c r="E221" s="35" t="s">
        <v>63</v>
      </c>
    </row>
    <row r="222" spans="1:16" ht="12.75">
      <c r="A222" s="25" t="s">
        <v>44</v>
      </c>
      <c r="B222" s="29" t="s">
        <v>675</v>
      </c>
      <c r="C222" s="29" t="s">
        <v>676</v>
      </c>
      <c r="D222" s="25" t="s">
        <v>63</v>
      </c>
      <c r="E222" s="30" t="s">
        <v>677</v>
      </c>
      <c r="F222" s="31" t="s">
        <v>95</v>
      </c>
      <c r="G222" s="32">
        <v>11</v>
      </c>
      <c r="H222" s="33">
        <v>0</v>
      </c>
      <c r="I222" s="33">
        <f>ROUND(ROUND(H222,2)*ROUND(G222,1),2)</f>
      </c>
      <c r="J222" s="31" t="s">
        <v>472</v>
      </c>
      <c r="O222">
        <f>(I222*21)/100</f>
      </c>
      <c r="P222" t="s">
        <v>21</v>
      </c>
    </row>
    <row r="223" spans="1:5" ht="12.75">
      <c r="A223" s="34" t="s">
        <v>49</v>
      </c>
      <c r="E223" s="35" t="s">
        <v>677</v>
      </c>
    </row>
    <row r="224" spans="1:5" ht="12.75">
      <c r="A224" s="36" t="s">
        <v>51</v>
      </c>
      <c r="E224" s="37" t="s">
        <v>63</v>
      </c>
    </row>
    <row r="225" spans="1:5" ht="12.75">
      <c r="A225" t="s">
        <v>53</v>
      </c>
      <c r="E225" s="35" t="s">
        <v>63</v>
      </c>
    </row>
    <row r="226" spans="1:16" ht="12.75">
      <c r="A226" s="25" t="s">
        <v>44</v>
      </c>
      <c r="B226" s="29" t="s">
        <v>678</v>
      </c>
      <c r="C226" s="29" t="s">
        <v>676</v>
      </c>
      <c r="D226" s="25" t="s">
        <v>19</v>
      </c>
      <c r="E226" s="30" t="s">
        <v>677</v>
      </c>
      <c r="F226" s="31" t="s">
        <v>95</v>
      </c>
      <c r="G226" s="32">
        <v>7</v>
      </c>
      <c r="H226" s="33">
        <v>0</v>
      </c>
      <c r="I226" s="33">
        <f>ROUND(ROUND(H226,2)*ROUND(G226,1),2)</f>
      </c>
      <c r="J226" s="31" t="s">
        <v>472</v>
      </c>
      <c r="O226">
        <f>(I226*21)/100</f>
      </c>
      <c r="P226" t="s">
        <v>21</v>
      </c>
    </row>
    <row r="227" spans="1:5" ht="12.75">
      <c r="A227" s="34" t="s">
        <v>49</v>
      </c>
      <c r="E227" s="35" t="s">
        <v>677</v>
      </c>
    </row>
    <row r="228" spans="1:5" ht="12.75">
      <c r="A228" s="36" t="s">
        <v>51</v>
      </c>
      <c r="E228" s="37" t="s">
        <v>63</v>
      </c>
    </row>
    <row r="229" spans="1:5" ht="12.75">
      <c r="A229" t="s">
        <v>53</v>
      </c>
      <c r="E229" s="35" t="s">
        <v>63</v>
      </c>
    </row>
    <row r="230" spans="1:16" ht="12.75">
      <c r="A230" s="25" t="s">
        <v>44</v>
      </c>
      <c r="B230" s="29" t="s">
        <v>679</v>
      </c>
      <c r="C230" s="29" t="s">
        <v>680</v>
      </c>
      <c r="D230" s="25" t="s">
        <v>63</v>
      </c>
      <c r="E230" s="30" t="s">
        <v>681</v>
      </c>
      <c r="F230" s="31" t="s">
        <v>95</v>
      </c>
      <c r="G230" s="32">
        <v>5</v>
      </c>
      <c r="H230" s="33">
        <v>0</v>
      </c>
      <c r="I230" s="33">
        <f>ROUND(ROUND(H230,2)*ROUND(G230,1),2)</f>
      </c>
      <c r="J230" s="31" t="s">
        <v>472</v>
      </c>
      <c r="O230">
        <f>(I230*21)/100</f>
      </c>
      <c r="P230" t="s">
        <v>21</v>
      </c>
    </row>
    <row r="231" spans="1:5" ht="12.75">
      <c r="A231" s="34" t="s">
        <v>49</v>
      </c>
      <c r="E231" s="35" t="s">
        <v>681</v>
      </c>
    </row>
    <row r="232" spans="1:5" ht="12.75">
      <c r="A232" s="36" t="s">
        <v>51</v>
      </c>
      <c r="E232" s="37" t="s">
        <v>63</v>
      </c>
    </row>
    <row r="233" spans="1:5" ht="12.75">
      <c r="A233" t="s">
        <v>53</v>
      </c>
      <c r="E233" s="35" t="s">
        <v>63</v>
      </c>
    </row>
    <row r="234" spans="1:16" ht="12.75">
      <c r="A234" s="25" t="s">
        <v>44</v>
      </c>
      <c r="B234" s="29" t="s">
        <v>682</v>
      </c>
      <c r="C234" s="29" t="s">
        <v>683</v>
      </c>
      <c r="D234" s="25" t="s">
        <v>63</v>
      </c>
      <c r="E234" s="30" t="s">
        <v>684</v>
      </c>
      <c r="F234" s="31" t="s">
        <v>80</v>
      </c>
      <c r="G234" s="32">
        <v>86.5</v>
      </c>
      <c r="H234" s="33">
        <v>0</v>
      </c>
      <c r="I234" s="33">
        <f>ROUND(ROUND(H234,2)*ROUND(G234,1),2)</f>
      </c>
      <c r="J234" s="31" t="s">
        <v>472</v>
      </c>
      <c r="O234">
        <f>(I234*21)/100</f>
      </c>
      <c r="P234" t="s">
        <v>21</v>
      </c>
    </row>
    <row r="235" spans="1:5" ht="25.5">
      <c r="A235" s="34" t="s">
        <v>49</v>
      </c>
      <c r="E235" s="35" t="s">
        <v>685</v>
      </c>
    </row>
    <row r="236" spans="1:5" ht="12.75">
      <c r="A236" s="36" t="s">
        <v>51</v>
      </c>
      <c r="E236" s="37" t="s">
        <v>63</v>
      </c>
    </row>
    <row r="237" spans="1:5" ht="102">
      <c r="A237" t="s">
        <v>53</v>
      </c>
      <c r="E237" s="35" t="s">
        <v>686</v>
      </c>
    </row>
    <row r="238" spans="1:16" ht="12.75">
      <c r="A238" s="25" t="s">
        <v>44</v>
      </c>
      <c r="B238" s="29" t="s">
        <v>687</v>
      </c>
      <c r="C238" s="29" t="s">
        <v>688</v>
      </c>
      <c r="D238" s="25" t="s">
        <v>63</v>
      </c>
      <c r="E238" s="30" t="s">
        <v>689</v>
      </c>
      <c r="F238" s="31" t="s">
        <v>80</v>
      </c>
      <c r="G238" s="32">
        <v>95.7</v>
      </c>
      <c r="H238" s="33">
        <v>0</v>
      </c>
      <c r="I238" s="33">
        <f>ROUND(ROUND(H238,2)*ROUND(G238,1),2)</f>
      </c>
      <c r="J238" s="31" t="s">
        <v>472</v>
      </c>
      <c r="O238">
        <f>(I238*21)/100</f>
      </c>
      <c r="P238" t="s">
        <v>21</v>
      </c>
    </row>
    <row r="239" spans="1:5" ht="25.5">
      <c r="A239" s="34" t="s">
        <v>49</v>
      </c>
      <c r="E239" s="35" t="s">
        <v>690</v>
      </c>
    </row>
    <row r="240" spans="1:5" ht="12.75">
      <c r="A240" s="36" t="s">
        <v>51</v>
      </c>
      <c r="E240" s="37" t="s">
        <v>63</v>
      </c>
    </row>
    <row r="241" spans="1:5" ht="102">
      <c r="A241" t="s">
        <v>53</v>
      </c>
      <c r="E241" s="35" t="s">
        <v>686</v>
      </c>
    </row>
    <row r="242" spans="1:16" ht="25.5">
      <c r="A242" s="25" t="s">
        <v>44</v>
      </c>
      <c r="B242" s="29" t="s">
        <v>691</v>
      </c>
      <c r="C242" s="29" t="s">
        <v>692</v>
      </c>
      <c r="D242" s="25" t="s">
        <v>63</v>
      </c>
      <c r="E242" s="30" t="s">
        <v>693</v>
      </c>
      <c r="F242" s="31" t="s">
        <v>95</v>
      </c>
      <c r="G242" s="32">
        <v>2</v>
      </c>
      <c r="H242" s="33">
        <v>0</v>
      </c>
      <c r="I242" s="33">
        <f>ROUND(ROUND(H242,2)*ROUND(G242,1),2)</f>
      </c>
      <c r="J242" s="31" t="s">
        <v>472</v>
      </c>
      <c r="O242">
        <f>(I242*21)/100</f>
      </c>
      <c r="P242" t="s">
        <v>21</v>
      </c>
    </row>
    <row r="243" spans="1:5" ht="25.5">
      <c r="A243" s="34" t="s">
        <v>49</v>
      </c>
      <c r="E243" s="35" t="s">
        <v>694</v>
      </c>
    </row>
    <row r="244" spans="1:5" ht="12.75">
      <c r="A244" s="36" t="s">
        <v>51</v>
      </c>
      <c r="E244" s="37" t="s">
        <v>63</v>
      </c>
    </row>
    <row r="245" spans="1:5" ht="25.5">
      <c r="A245" t="s">
        <v>53</v>
      </c>
      <c r="E245" s="35" t="s">
        <v>695</v>
      </c>
    </row>
    <row r="246" spans="1:16" ht="25.5">
      <c r="A246" s="25" t="s">
        <v>44</v>
      </c>
      <c r="B246" s="29" t="s">
        <v>696</v>
      </c>
      <c r="C246" s="29" t="s">
        <v>697</v>
      </c>
      <c r="D246" s="25" t="s">
        <v>63</v>
      </c>
      <c r="E246" s="30" t="s">
        <v>698</v>
      </c>
      <c r="F246" s="31" t="s">
        <v>95</v>
      </c>
      <c r="G246" s="32">
        <v>4</v>
      </c>
      <c r="H246" s="33">
        <v>0</v>
      </c>
      <c r="I246" s="33">
        <f>ROUND(ROUND(H246,2)*ROUND(G246,1),2)</f>
      </c>
      <c r="J246" s="31" t="s">
        <v>472</v>
      </c>
      <c r="O246">
        <f>(I246*21)/100</f>
      </c>
      <c r="P246" t="s">
        <v>21</v>
      </c>
    </row>
    <row r="247" spans="1:5" ht="25.5">
      <c r="A247" s="34" t="s">
        <v>49</v>
      </c>
      <c r="E247" s="35" t="s">
        <v>699</v>
      </c>
    </row>
    <row r="248" spans="1:5" ht="12.75">
      <c r="A248" s="36" t="s">
        <v>51</v>
      </c>
      <c r="E248" s="37" t="s">
        <v>63</v>
      </c>
    </row>
    <row r="249" spans="1:5" ht="25.5">
      <c r="A249" t="s">
        <v>53</v>
      </c>
      <c r="E249" s="35" t="s">
        <v>695</v>
      </c>
    </row>
    <row r="250" spans="1:16" ht="12.75">
      <c r="A250" s="25" t="s">
        <v>44</v>
      </c>
      <c r="B250" s="29" t="s">
        <v>700</v>
      </c>
      <c r="C250" s="29" t="s">
        <v>701</v>
      </c>
      <c r="D250" s="25" t="s">
        <v>63</v>
      </c>
      <c r="E250" s="30" t="s">
        <v>702</v>
      </c>
      <c r="F250" s="31" t="s">
        <v>703</v>
      </c>
      <c r="G250" s="32">
        <v>7</v>
      </c>
      <c r="H250" s="33">
        <v>0</v>
      </c>
      <c r="I250" s="33">
        <f>ROUND(ROUND(H250,2)*ROUND(G250,1),2)</f>
      </c>
      <c r="J250" s="31" t="s">
        <v>472</v>
      </c>
      <c r="O250">
        <f>(I250*21)/100</f>
      </c>
      <c r="P250" t="s">
        <v>21</v>
      </c>
    </row>
    <row r="251" spans="1:5" ht="12.75">
      <c r="A251" s="34" t="s">
        <v>49</v>
      </c>
      <c r="E251" s="35" t="s">
        <v>704</v>
      </c>
    </row>
    <row r="252" spans="1:5" ht="12.75">
      <c r="A252" s="36" t="s">
        <v>51</v>
      </c>
      <c r="E252" s="37" t="s">
        <v>63</v>
      </c>
    </row>
    <row r="253" spans="1:5" ht="76.5">
      <c r="A253" t="s">
        <v>53</v>
      </c>
      <c r="E253" s="35" t="s">
        <v>705</v>
      </c>
    </row>
    <row r="254" spans="1:16" ht="12.75">
      <c r="A254" s="25" t="s">
        <v>44</v>
      </c>
      <c r="B254" s="29" t="s">
        <v>706</v>
      </c>
      <c r="C254" s="29" t="s">
        <v>707</v>
      </c>
      <c r="D254" s="25" t="s">
        <v>63</v>
      </c>
      <c r="E254" s="30" t="s">
        <v>708</v>
      </c>
      <c r="F254" s="31" t="s">
        <v>703</v>
      </c>
      <c r="G254" s="32">
        <v>3</v>
      </c>
      <c r="H254" s="33">
        <v>0</v>
      </c>
      <c r="I254" s="33">
        <f>ROUND(ROUND(H254,2)*ROUND(G254,1),2)</f>
      </c>
      <c r="J254" s="31" t="s">
        <v>472</v>
      </c>
      <c r="O254">
        <f>(I254*21)/100</f>
      </c>
      <c r="P254" t="s">
        <v>21</v>
      </c>
    </row>
    <row r="255" spans="1:5" ht="12.75">
      <c r="A255" s="34" t="s">
        <v>49</v>
      </c>
      <c r="E255" s="35" t="s">
        <v>709</v>
      </c>
    </row>
    <row r="256" spans="1:5" ht="12.75">
      <c r="A256" s="36" t="s">
        <v>51</v>
      </c>
      <c r="E256" s="37" t="s">
        <v>63</v>
      </c>
    </row>
    <row r="257" spans="1:5" ht="76.5">
      <c r="A257" t="s">
        <v>53</v>
      </c>
      <c r="E257" s="35" t="s">
        <v>705</v>
      </c>
    </row>
    <row r="258" spans="1:16" ht="12.75">
      <c r="A258" s="25" t="s">
        <v>44</v>
      </c>
      <c r="B258" s="29" t="s">
        <v>710</v>
      </c>
      <c r="C258" s="29" t="s">
        <v>711</v>
      </c>
      <c r="D258" s="25" t="s">
        <v>63</v>
      </c>
      <c r="E258" s="30" t="s">
        <v>712</v>
      </c>
      <c r="F258" s="31" t="s">
        <v>95</v>
      </c>
      <c r="G258" s="32">
        <v>14</v>
      </c>
      <c r="H258" s="33">
        <v>0</v>
      </c>
      <c r="I258" s="33">
        <f>ROUND(ROUND(H258,2)*ROUND(G258,1),2)</f>
      </c>
      <c r="J258" s="31" t="s">
        <v>472</v>
      </c>
      <c r="O258">
        <f>(I258*21)/100</f>
      </c>
      <c r="P258" t="s">
        <v>21</v>
      </c>
    </row>
    <row r="259" spans="1:5" ht="25.5">
      <c r="A259" s="34" t="s">
        <v>49</v>
      </c>
      <c r="E259" s="35" t="s">
        <v>713</v>
      </c>
    </row>
    <row r="260" spans="1:5" ht="51">
      <c r="A260" s="36" t="s">
        <v>51</v>
      </c>
      <c r="E260" s="37" t="s">
        <v>714</v>
      </c>
    </row>
    <row r="261" spans="1:5" ht="127.5">
      <c r="A261" t="s">
        <v>53</v>
      </c>
      <c r="E261" s="35" t="s">
        <v>715</v>
      </c>
    </row>
    <row r="262" spans="1:16" ht="12.75">
      <c r="A262" s="25" t="s">
        <v>44</v>
      </c>
      <c r="B262" s="29" t="s">
        <v>716</v>
      </c>
      <c r="C262" s="29" t="s">
        <v>717</v>
      </c>
      <c r="D262" s="25" t="s">
        <v>63</v>
      </c>
      <c r="E262" s="30" t="s">
        <v>718</v>
      </c>
      <c r="F262" s="31" t="s">
        <v>95</v>
      </c>
      <c r="G262" s="32">
        <v>11</v>
      </c>
      <c r="H262" s="33">
        <v>0</v>
      </c>
      <c r="I262" s="33">
        <f>ROUND(ROUND(H262,2)*ROUND(G262,1),2)</f>
      </c>
      <c r="J262" s="31" t="s">
        <v>472</v>
      </c>
      <c r="O262">
        <f>(I262*21)/100</f>
      </c>
      <c r="P262" t="s">
        <v>21</v>
      </c>
    </row>
    <row r="263" spans="1:5" ht="12.75">
      <c r="A263" s="34" t="s">
        <v>49</v>
      </c>
      <c r="E263" s="35" t="s">
        <v>718</v>
      </c>
    </row>
    <row r="264" spans="1:5" ht="12.75">
      <c r="A264" s="36" t="s">
        <v>51</v>
      </c>
      <c r="E264" s="37" t="s">
        <v>63</v>
      </c>
    </row>
    <row r="265" spans="1:5" ht="25.5">
      <c r="A265" t="s">
        <v>53</v>
      </c>
      <c r="E265" s="35" t="s">
        <v>719</v>
      </c>
    </row>
    <row r="266" spans="1:16" ht="12.75">
      <c r="A266" s="25" t="s">
        <v>44</v>
      </c>
      <c r="B266" s="29" t="s">
        <v>720</v>
      </c>
      <c r="C266" s="29" t="s">
        <v>721</v>
      </c>
      <c r="D266" s="25" t="s">
        <v>63</v>
      </c>
      <c r="E266" s="30" t="s">
        <v>722</v>
      </c>
      <c r="F266" s="31" t="s">
        <v>95</v>
      </c>
      <c r="G266" s="32">
        <v>7</v>
      </c>
      <c r="H266" s="33">
        <v>0</v>
      </c>
      <c r="I266" s="33">
        <f>ROUND(ROUND(H266,2)*ROUND(G266,1),2)</f>
      </c>
      <c r="J266" s="31" t="s">
        <v>472</v>
      </c>
      <c r="O266">
        <f>(I266*21)/100</f>
      </c>
      <c r="P266" t="s">
        <v>21</v>
      </c>
    </row>
    <row r="267" spans="1:5" ht="12.75">
      <c r="A267" s="34" t="s">
        <v>49</v>
      </c>
      <c r="E267" s="35" t="s">
        <v>722</v>
      </c>
    </row>
    <row r="268" spans="1:5" ht="12.75">
      <c r="A268" s="36" t="s">
        <v>51</v>
      </c>
      <c r="E268" s="37" t="s">
        <v>63</v>
      </c>
    </row>
    <row r="269" spans="1:5" ht="25.5">
      <c r="A269" t="s">
        <v>53</v>
      </c>
      <c r="E269" s="35" t="s">
        <v>719</v>
      </c>
    </row>
    <row r="270" spans="1:16" ht="25.5">
      <c r="A270" s="25" t="s">
        <v>44</v>
      </c>
      <c r="B270" s="29" t="s">
        <v>723</v>
      </c>
      <c r="C270" s="29" t="s">
        <v>724</v>
      </c>
      <c r="D270" s="25" t="s">
        <v>63</v>
      </c>
      <c r="E270" s="30" t="s">
        <v>725</v>
      </c>
      <c r="F270" s="31" t="s">
        <v>95</v>
      </c>
      <c r="G270" s="32">
        <v>7</v>
      </c>
      <c r="H270" s="33">
        <v>0</v>
      </c>
      <c r="I270" s="33">
        <f>ROUND(ROUND(H270,2)*ROUND(G270,1),2)</f>
      </c>
      <c r="J270" s="31" t="s">
        <v>472</v>
      </c>
      <c r="O270">
        <f>(I270*21)/100</f>
      </c>
      <c r="P270" t="s">
        <v>21</v>
      </c>
    </row>
    <row r="271" spans="1:5" ht="25.5">
      <c r="A271" s="34" t="s">
        <v>49</v>
      </c>
      <c r="E271" s="35" t="s">
        <v>725</v>
      </c>
    </row>
    <row r="272" spans="1:5" ht="12.75">
      <c r="A272" s="36" t="s">
        <v>51</v>
      </c>
      <c r="E272" s="37" t="s">
        <v>63</v>
      </c>
    </row>
    <row r="273" spans="1:5" ht="25.5">
      <c r="A273" t="s">
        <v>53</v>
      </c>
      <c r="E273" s="35" t="s">
        <v>719</v>
      </c>
    </row>
    <row r="274" spans="1:16" ht="25.5">
      <c r="A274" s="25" t="s">
        <v>44</v>
      </c>
      <c r="B274" s="29" t="s">
        <v>726</v>
      </c>
      <c r="C274" s="29" t="s">
        <v>727</v>
      </c>
      <c r="D274" s="25" t="s">
        <v>63</v>
      </c>
      <c r="E274" s="30" t="s">
        <v>728</v>
      </c>
      <c r="F274" s="31" t="s">
        <v>95</v>
      </c>
      <c r="G274" s="32">
        <v>7</v>
      </c>
      <c r="H274" s="33">
        <v>0</v>
      </c>
      <c r="I274" s="33">
        <f>ROUND(ROUND(H274,2)*ROUND(G274,1),2)</f>
      </c>
      <c r="J274" s="31" t="s">
        <v>472</v>
      </c>
      <c r="O274">
        <f>(I274*21)/100</f>
      </c>
      <c r="P274" t="s">
        <v>21</v>
      </c>
    </row>
    <row r="275" spans="1:5" ht="12.75">
      <c r="A275" s="34" t="s">
        <v>49</v>
      </c>
      <c r="E275" s="35" t="s">
        <v>729</v>
      </c>
    </row>
    <row r="276" spans="1:5" ht="12.75">
      <c r="A276" s="36" t="s">
        <v>51</v>
      </c>
      <c r="E276" s="37" t="s">
        <v>63</v>
      </c>
    </row>
    <row r="277" spans="1:5" ht="153">
      <c r="A277" t="s">
        <v>53</v>
      </c>
      <c r="E277" s="35" t="s">
        <v>730</v>
      </c>
    </row>
    <row r="278" spans="1:18" ht="12.75" customHeight="1">
      <c r="A278" s="6" t="s">
        <v>42</v>
      </c>
      <c r="B278" s="6"/>
      <c r="C278" s="39" t="s">
        <v>731</v>
      </c>
      <c r="D278" s="6"/>
      <c r="E278" s="27" t="s">
        <v>732</v>
      </c>
      <c r="F278" s="6"/>
      <c r="G278" s="6"/>
      <c r="H278" s="6"/>
      <c r="I278" s="40">
        <f>0+Q278</f>
      </c>
      <c r="J278" s="6"/>
      <c r="O278">
        <f>0+R278</f>
      </c>
      <c r="Q278">
        <f>0+I279</f>
      </c>
      <c r="R278">
        <f>0+O279</f>
      </c>
    </row>
    <row r="279" spans="1:16" ht="12.75">
      <c r="A279" s="25" t="s">
        <v>44</v>
      </c>
      <c r="B279" s="29" t="s">
        <v>733</v>
      </c>
      <c r="C279" s="29" t="s">
        <v>734</v>
      </c>
      <c r="D279" s="25" t="s">
        <v>63</v>
      </c>
      <c r="E279" s="30" t="s">
        <v>735</v>
      </c>
      <c r="F279" s="31" t="s">
        <v>539</v>
      </c>
      <c r="G279" s="32">
        <v>112.4</v>
      </c>
      <c r="H279" s="33">
        <v>0</v>
      </c>
      <c r="I279" s="33">
        <f>ROUND(ROUND(H279,2)*ROUND(G279,1),2)</f>
      </c>
      <c r="J279" s="31" t="s">
        <v>472</v>
      </c>
      <c r="O279">
        <f>(I279*21)/100</f>
      </c>
      <c r="P279" t="s">
        <v>21</v>
      </c>
    </row>
    <row r="280" spans="1:5" ht="38.25">
      <c r="A280" s="34" t="s">
        <v>49</v>
      </c>
      <c r="E280" s="35" t="s">
        <v>736</v>
      </c>
    </row>
    <row r="281" spans="1:5" ht="12.75">
      <c r="A281" s="36" t="s">
        <v>51</v>
      </c>
      <c r="E281" s="37" t="s">
        <v>63</v>
      </c>
    </row>
    <row r="282" spans="1:5" ht="38.25">
      <c r="A282" t="s">
        <v>53</v>
      </c>
      <c r="E282" s="35" t="s">
        <v>737</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22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10</v>
      </c>
      <c r="B1" s="1"/>
      <c r="C1" s="1"/>
      <c r="D1" s="1"/>
      <c r="E1" s="1"/>
      <c r="F1" s="1"/>
      <c r="G1" s="1"/>
      <c r="H1" s="1"/>
      <c r="I1" s="1"/>
      <c r="J1" s="1"/>
      <c r="P1" t="s">
        <v>19</v>
      </c>
    </row>
    <row r="2" spans="2:16" ht="25" customHeight="1">
      <c r="B2" s="1"/>
      <c r="C2" s="1"/>
      <c r="D2" s="1"/>
      <c r="E2" s="2" t="s">
        <v>12</v>
      </c>
      <c r="F2" s="1"/>
      <c r="G2" s="1"/>
      <c r="H2" s="6"/>
      <c r="I2" s="6"/>
      <c r="J2" s="1"/>
      <c r="O2">
        <f>0+O8+O89+O94+O107+O144+O209+O222</f>
      </c>
      <c r="P2" t="s">
        <v>20</v>
      </c>
    </row>
    <row r="3" spans="1:16" ht="15" customHeight="1">
      <c r="A3" t="s">
        <v>11</v>
      </c>
      <c r="B3" s="12" t="s">
        <v>13</v>
      </c>
      <c r="C3" s="13" t="s">
        <v>14</v>
      </c>
      <c r="D3" s="1"/>
      <c r="E3" s="14" t="s">
        <v>15</v>
      </c>
      <c r="F3" s="1"/>
      <c r="G3" s="9"/>
      <c r="H3" s="8" t="s">
        <v>738</v>
      </c>
      <c r="I3" s="41">
        <f>0+I8+I89+I94+I107+I144+I209+I222</f>
      </c>
      <c r="J3" s="10"/>
      <c r="O3" t="s">
        <v>18</v>
      </c>
      <c r="P3" t="s">
        <v>21</v>
      </c>
    </row>
    <row r="4" spans="1:16" ht="15" customHeight="1">
      <c r="A4" t="s">
        <v>16</v>
      </c>
      <c r="B4" s="16" t="s">
        <v>17</v>
      </c>
      <c r="C4" s="17" t="s">
        <v>738</v>
      </c>
      <c r="D4" s="6"/>
      <c r="E4" s="18" t="s">
        <v>739</v>
      </c>
      <c r="F4" s="6"/>
      <c r="G4" s="6"/>
      <c r="H4" s="19"/>
      <c r="I4" s="19"/>
      <c r="J4" s="6"/>
      <c r="O4" t="s">
        <v>18</v>
      </c>
      <c r="P4" t="s">
        <v>21</v>
      </c>
    </row>
    <row r="5" spans="1:16" ht="12.75" customHeight="1">
      <c r="A5" s="15" t="s">
        <v>24</v>
      </c>
      <c r="B5" s="15" t="s">
        <v>26</v>
      </c>
      <c r="C5" s="15" t="s">
        <v>27</v>
      </c>
      <c r="D5" s="15" t="s">
        <v>28</v>
      </c>
      <c r="E5" s="15" t="s">
        <v>29</v>
      </c>
      <c r="F5" s="15" t="s">
        <v>31</v>
      </c>
      <c r="G5" s="15" t="s">
        <v>33</v>
      </c>
      <c r="H5" s="15" t="s">
        <v>35</v>
      </c>
      <c r="I5" s="15"/>
      <c r="J5" s="15" t="s">
        <v>40</v>
      </c>
      <c r="O5" t="s">
        <v>18</v>
      </c>
      <c r="P5" t="s">
        <v>21</v>
      </c>
    </row>
    <row r="6" spans="1:10" ht="12.75" customHeight="1">
      <c r="A6" s="15"/>
      <c r="B6" s="15"/>
      <c r="C6" s="15"/>
      <c r="D6" s="15"/>
      <c r="E6" s="15"/>
      <c r="F6" s="15"/>
      <c r="G6" s="15"/>
      <c r="H6" s="15" t="s">
        <v>36</v>
      </c>
      <c r="I6" s="15" t="s">
        <v>38</v>
      </c>
      <c r="J6" s="15"/>
    </row>
    <row r="7" spans="1:10" ht="12.75" customHeight="1">
      <c r="A7" s="15" t="s">
        <v>25</v>
      </c>
      <c r="B7" s="15" t="s">
        <v>19</v>
      </c>
      <c r="C7" s="15" t="s">
        <v>21</v>
      </c>
      <c r="D7" s="15" t="s">
        <v>20</v>
      </c>
      <c r="E7" s="15" t="s">
        <v>30</v>
      </c>
      <c r="F7" s="15" t="s">
        <v>32</v>
      </c>
      <c r="G7" s="15" t="s">
        <v>34</v>
      </c>
      <c r="H7" s="15" t="s">
        <v>37</v>
      </c>
      <c r="I7" s="15" t="s">
        <v>39</v>
      </c>
      <c r="J7" s="15" t="s">
        <v>41</v>
      </c>
    </row>
    <row r="8" spans="1:18" ht="12.75" customHeight="1">
      <c r="A8" s="19" t="s">
        <v>42</v>
      </c>
      <c r="B8" s="19"/>
      <c r="C8" s="26" t="s">
        <v>19</v>
      </c>
      <c r="D8" s="19"/>
      <c r="E8" s="27" t="s">
        <v>61</v>
      </c>
      <c r="F8" s="19"/>
      <c r="G8" s="19"/>
      <c r="H8" s="19"/>
      <c r="I8" s="28">
        <f>0+Q8</f>
      </c>
      <c r="J8" s="19"/>
      <c r="O8">
        <f>0+R8</f>
      </c>
      <c r="Q8">
        <f>0+I9+I13+I17+I21+I25+I29+I33+I37+I41+I45+I49+I53+I57+I61+I65+I69+I73+I77+I81+I85</f>
      </c>
      <c r="R8">
        <f>0+O9+O13+O17+O21+O25+O29+O33+O37+O41+O45+O49+O53+O57+O61+O65+O69+O73+O77+O81+O85</f>
      </c>
    </row>
    <row r="9" spans="1:16" ht="12.75">
      <c r="A9" s="25" t="s">
        <v>44</v>
      </c>
      <c r="B9" s="29" t="s">
        <v>19</v>
      </c>
      <c r="C9" s="29" t="s">
        <v>476</v>
      </c>
      <c r="D9" s="25" t="s">
        <v>63</v>
      </c>
      <c r="E9" s="30" t="s">
        <v>477</v>
      </c>
      <c r="F9" s="31" t="s">
        <v>80</v>
      </c>
      <c r="G9" s="32">
        <v>2</v>
      </c>
      <c r="H9" s="33">
        <v>0</v>
      </c>
      <c r="I9" s="33">
        <f>ROUND(ROUND(H9,2)*ROUND(G9,1),2)</f>
      </c>
      <c r="J9" s="31" t="s">
        <v>472</v>
      </c>
      <c r="O9">
        <f>(I9*21)/100</f>
      </c>
      <c r="P9" t="s">
        <v>21</v>
      </c>
    </row>
    <row r="10" spans="1:5" ht="63.75">
      <c r="A10" s="34" t="s">
        <v>49</v>
      </c>
      <c r="E10" s="35" t="s">
        <v>478</v>
      </c>
    </row>
    <row r="11" spans="1:5" ht="12.75">
      <c r="A11" s="36" t="s">
        <v>51</v>
      </c>
      <c r="E11" s="37" t="s">
        <v>63</v>
      </c>
    </row>
    <row r="12" spans="1:5" ht="63.75">
      <c r="A12" t="s">
        <v>53</v>
      </c>
      <c r="E12" s="35" t="s">
        <v>479</v>
      </c>
    </row>
    <row r="13" spans="1:16" ht="12.75">
      <c r="A13" s="25" t="s">
        <v>44</v>
      </c>
      <c r="B13" s="29" t="s">
        <v>21</v>
      </c>
      <c r="C13" s="29" t="s">
        <v>483</v>
      </c>
      <c r="D13" s="25" t="s">
        <v>63</v>
      </c>
      <c r="E13" s="30" t="s">
        <v>484</v>
      </c>
      <c r="F13" s="31" t="s">
        <v>80</v>
      </c>
      <c r="G13" s="32">
        <v>6</v>
      </c>
      <c r="H13" s="33">
        <v>0</v>
      </c>
      <c r="I13" s="33">
        <f>ROUND(ROUND(H13,2)*ROUND(G13,1),2)</f>
      </c>
      <c r="J13" s="31" t="s">
        <v>472</v>
      </c>
      <c r="O13">
        <f>(I13*21)/100</f>
      </c>
      <c r="P13" t="s">
        <v>21</v>
      </c>
    </row>
    <row r="14" spans="1:5" ht="63.75">
      <c r="A14" s="34" t="s">
        <v>49</v>
      </c>
      <c r="E14" s="35" t="s">
        <v>485</v>
      </c>
    </row>
    <row r="15" spans="1:5" ht="12.75">
      <c r="A15" s="36" t="s">
        <v>51</v>
      </c>
      <c r="E15" s="37" t="s">
        <v>63</v>
      </c>
    </row>
    <row r="16" spans="1:5" ht="63.75">
      <c r="A16" t="s">
        <v>53</v>
      </c>
      <c r="E16" s="35" t="s">
        <v>479</v>
      </c>
    </row>
    <row r="17" spans="1:16" ht="12.75">
      <c r="A17" s="25" t="s">
        <v>44</v>
      </c>
      <c r="B17" s="29" t="s">
        <v>20</v>
      </c>
      <c r="C17" s="29" t="s">
        <v>486</v>
      </c>
      <c r="D17" s="25" t="s">
        <v>63</v>
      </c>
      <c r="E17" s="30" t="s">
        <v>487</v>
      </c>
      <c r="F17" s="31" t="s">
        <v>47</v>
      </c>
      <c r="G17" s="32">
        <v>334.3</v>
      </c>
      <c r="H17" s="33">
        <v>0</v>
      </c>
      <c r="I17" s="33">
        <f>ROUND(ROUND(H17,2)*ROUND(G17,1),2)</f>
      </c>
      <c r="J17" s="31" t="s">
        <v>472</v>
      </c>
      <c r="O17">
        <f>(I17*21)/100</f>
      </c>
      <c r="P17" t="s">
        <v>21</v>
      </c>
    </row>
    <row r="18" spans="1:5" ht="25.5">
      <c r="A18" s="34" t="s">
        <v>49</v>
      </c>
      <c r="E18" s="35" t="s">
        <v>488</v>
      </c>
    </row>
    <row r="19" spans="1:5" ht="127.5">
      <c r="A19" s="36" t="s">
        <v>51</v>
      </c>
      <c r="E19" s="37" t="s">
        <v>740</v>
      </c>
    </row>
    <row r="20" spans="1:5" ht="204">
      <c r="A20" t="s">
        <v>53</v>
      </c>
      <c r="E20" s="35" t="s">
        <v>490</v>
      </c>
    </row>
    <row r="21" spans="1:16" ht="12.75">
      <c r="A21" s="25" t="s">
        <v>44</v>
      </c>
      <c r="B21" s="29" t="s">
        <v>30</v>
      </c>
      <c r="C21" s="29" t="s">
        <v>491</v>
      </c>
      <c r="D21" s="25" t="s">
        <v>63</v>
      </c>
      <c r="E21" s="30" t="s">
        <v>492</v>
      </c>
      <c r="F21" s="31" t="s">
        <v>47</v>
      </c>
      <c r="G21" s="32">
        <v>100.3</v>
      </c>
      <c r="H21" s="33">
        <v>0</v>
      </c>
      <c r="I21" s="33">
        <f>ROUND(ROUND(H21,2)*ROUND(G21,1),2)</f>
      </c>
      <c r="J21" s="31" t="s">
        <v>472</v>
      </c>
      <c r="O21">
        <f>(I21*21)/100</f>
      </c>
      <c r="P21" t="s">
        <v>21</v>
      </c>
    </row>
    <row r="22" spans="1:5" ht="38.25">
      <c r="A22" s="34" t="s">
        <v>49</v>
      </c>
      <c r="E22" s="35" t="s">
        <v>493</v>
      </c>
    </row>
    <row r="23" spans="1:5" ht="12.75">
      <c r="A23" s="36" t="s">
        <v>51</v>
      </c>
      <c r="E23" s="37" t="s">
        <v>741</v>
      </c>
    </row>
    <row r="24" spans="1:5" ht="204">
      <c r="A24" t="s">
        <v>53</v>
      </c>
      <c r="E24" s="35" t="s">
        <v>490</v>
      </c>
    </row>
    <row r="25" spans="1:16" ht="12.75">
      <c r="A25" s="25" t="s">
        <v>44</v>
      </c>
      <c r="B25" s="29" t="s">
        <v>32</v>
      </c>
      <c r="C25" s="29" t="s">
        <v>495</v>
      </c>
      <c r="D25" s="25" t="s">
        <v>63</v>
      </c>
      <c r="E25" s="30" t="s">
        <v>496</v>
      </c>
      <c r="F25" s="31" t="s">
        <v>47</v>
      </c>
      <c r="G25" s="32">
        <v>334.3</v>
      </c>
      <c r="H25" s="33">
        <v>0</v>
      </c>
      <c r="I25" s="33">
        <f>ROUND(ROUND(H25,2)*ROUND(G25,1),2)</f>
      </c>
      <c r="J25" s="31" t="s">
        <v>472</v>
      </c>
      <c r="O25">
        <f>(I25*21)/100</f>
      </c>
      <c r="P25" t="s">
        <v>21</v>
      </c>
    </row>
    <row r="26" spans="1:5" ht="25.5">
      <c r="A26" s="34" t="s">
        <v>49</v>
      </c>
      <c r="E26" s="35" t="s">
        <v>497</v>
      </c>
    </row>
    <row r="27" spans="1:5" ht="127.5">
      <c r="A27" s="36" t="s">
        <v>51</v>
      </c>
      <c r="E27" s="37" t="s">
        <v>740</v>
      </c>
    </row>
    <row r="28" spans="1:5" ht="204">
      <c r="A28" t="s">
        <v>53</v>
      </c>
      <c r="E28" s="35" t="s">
        <v>490</v>
      </c>
    </row>
    <row r="29" spans="1:16" ht="12.75">
      <c r="A29" s="25" t="s">
        <v>44</v>
      </c>
      <c r="B29" s="29" t="s">
        <v>34</v>
      </c>
      <c r="C29" s="29" t="s">
        <v>498</v>
      </c>
      <c r="D29" s="25" t="s">
        <v>63</v>
      </c>
      <c r="E29" s="30" t="s">
        <v>499</v>
      </c>
      <c r="F29" s="31" t="s">
        <v>47</v>
      </c>
      <c r="G29" s="32">
        <v>100.3</v>
      </c>
      <c r="H29" s="33">
        <v>0</v>
      </c>
      <c r="I29" s="33">
        <f>ROUND(ROUND(H29,2)*ROUND(G29,1),2)</f>
      </c>
      <c r="J29" s="31" t="s">
        <v>472</v>
      </c>
      <c r="O29">
        <f>(I29*21)/100</f>
      </c>
      <c r="P29" t="s">
        <v>21</v>
      </c>
    </row>
    <row r="30" spans="1:5" ht="38.25">
      <c r="A30" s="34" t="s">
        <v>49</v>
      </c>
      <c r="E30" s="35" t="s">
        <v>500</v>
      </c>
    </row>
    <row r="31" spans="1:5" ht="12.75">
      <c r="A31" s="36" t="s">
        <v>51</v>
      </c>
      <c r="E31" s="37" t="s">
        <v>741</v>
      </c>
    </row>
    <row r="32" spans="1:5" ht="204">
      <c r="A32" t="s">
        <v>53</v>
      </c>
      <c r="E32" s="35" t="s">
        <v>490</v>
      </c>
    </row>
    <row r="33" spans="1:16" ht="12.75">
      <c r="A33" s="25" t="s">
        <v>44</v>
      </c>
      <c r="B33" s="29" t="s">
        <v>72</v>
      </c>
      <c r="C33" s="29" t="s">
        <v>501</v>
      </c>
      <c r="D33" s="25" t="s">
        <v>63</v>
      </c>
      <c r="E33" s="30" t="s">
        <v>502</v>
      </c>
      <c r="F33" s="31" t="s">
        <v>138</v>
      </c>
      <c r="G33" s="32">
        <v>1191.8</v>
      </c>
      <c r="H33" s="33">
        <v>0</v>
      </c>
      <c r="I33" s="33">
        <f>ROUND(ROUND(H33,2)*ROUND(G33,1),2)</f>
      </c>
      <c r="J33" s="31" t="s">
        <v>472</v>
      </c>
      <c r="O33">
        <f>(I33*21)/100</f>
      </c>
      <c r="P33" t="s">
        <v>21</v>
      </c>
    </row>
    <row r="34" spans="1:5" ht="25.5">
      <c r="A34" s="34" t="s">
        <v>49</v>
      </c>
      <c r="E34" s="35" t="s">
        <v>503</v>
      </c>
    </row>
    <row r="35" spans="1:5" ht="12.75">
      <c r="A35" s="36" t="s">
        <v>51</v>
      </c>
      <c r="E35" s="37" t="s">
        <v>742</v>
      </c>
    </row>
    <row r="36" spans="1:5" ht="153">
      <c r="A36" t="s">
        <v>53</v>
      </c>
      <c r="E36" s="35" t="s">
        <v>505</v>
      </c>
    </row>
    <row r="37" spans="1:16" ht="12.75">
      <c r="A37" s="25" t="s">
        <v>44</v>
      </c>
      <c r="B37" s="29" t="s">
        <v>77</v>
      </c>
      <c r="C37" s="29" t="s">
        <v>506</v>
      </c>
      <c r="D37" s="25" t="s">
        <v>63</v>
      </c>
      <c r="E37" s="30" t="s">
        <v>507</v>
      </c>
      <c r="F37" s="31" t="s">
        <v>138</v>
      </c>
      <c r="G37" s="32">
        <v>1191.8</v>
      </c>
      <c r="H37" s="33">
        <v>0</v>
      </c>
      <c r="I37" s="33">
        <f>ROUND(ROUND(H37,2)*ROUND(G37,1),2)</f>
      </c>
      <c r="J37" s="31" t="s">
        <v>472</v>
      </c>
      <c r="O37">
        <f>(I37*21)/100</f>
      </c>
      <c r="P37" t="s">
        <v>21</v>
      </c>
    </row>
    <row r="38" spans="1:5" ht="25.5">
      <c r="A38" s="34" t="s">
        <v>49</v>
      </c>
      <c r="E38" s="35" t="s">
        <v>508</v>
      </c>
    </row>
    <row r="39" spans="1:5" ht="12.75">
      <c r="A39" s="36" t="s">
        <v>51</v>
      </c>
      <c r="E39" s="37" t="s">
        <v>63</v>
      </c>
    </row>
    <row r="40" spans="1:5" ht="12.75">
      <c r="A40" t="s">
        <v>53</v>
      </c>
      <c r="E40" s="35" t="s">
        <v>63</v>
      </c>
    </row>
    <row r="41" spans="1:16" ht="12.75">
      <c r="A41" s="25" t="s">
        <v>44</v>
      </c>
      <c r="B41" s="29" t="s">
        <v>37</v>
      </c>
      <c r="C41" s="29" t="s">
        <v>509</v>
      </c>
      <c r="D41" s="25" t="s">
        <v>63</v>
      </c>
      <c r="E41" s="30" t="s">
        <v>510</v>
      </c>
      <c r="F41" s="31" t="s">
        <v>47</v>
      </c>
      <c r="G41" s="32">
        <v>334.3</v>
      </c>
      <c r="H41" s="33">
        <v>0</v>
      </c>
      <c r="I41" s="33">
        <f>ROUND(ROUND(H41,2)*ROUND(G41,1),2)</f>
      </c>
      <c r="J41" s="31" t="s">
        <v>472</v>
      </c>
      <c r="O41">
        <f>(I41*21)/100</f>
      </c>
      <c r="P41" t="s">
        <v>21</v>
      </c>
    </row>
    <row r="42" spans="1:5" ht="38.25">
      <c r="A42" s="34" t="s">
        <v>49</v>
      </c>
      <c r="E42" s="35" t="s">
        <v>511</v>
      </c>
    </row>
    <row r="43" spans="1:5" ht="114.75">
      <c r="A43" s="36" t="s">
        <v>51</v>
      </c>
      <c r="E43" s="37" t="s">
        <v>743</v>
      </c>
    </row>
    <row r="44" spans="1:5" ht="89.25">
      <c r="A44" t="s">
        <v>53</v>
      </c>
      <c r="E44" s="35" t="s">
        <v>513</v>
      </c>
    </row>
    <row r="45" spans="1:16" ht="12.75">
      <c r="A45" s="25" t="s">
        <v>44</v>
      </c>
      <c r="B45" s="29" t="s">
        <v>39</v>
      </c>
      <c r="C45" s="29" t="s">
        <v>514</v>
      </c>
      <c r="D45" s="25" t="s">
        <v>63</v>
      </c>
      <c r="E45" s="30" t="s">
        <v>515</v>
      </c>
      <c r="F45" s="31" t="s">
        <v>47</v>
      </c>
      <c r="G45" s="32">
        <v>455.9</v>
      </c>
      <c r="H45" s="33">
        <v>0</v>
      </c>
      <c r="I45" s="33">
        <f>ROUND(ROUND(H45,2)*ROUND(G45,1),2)</f>
      </c>
      <c r="J45" s="31" t="s">
        <v>472</v>
      </c>
      <c r="O45">
        <f>(I45*21)/100</f>
      </c>
      <c r="P45" t="s">
        <v>21</v>
      </c>
    </row>
    <row r="46" spans="1:5" ht="38.25">
      <c r="A46" s="34" t="s">
        <v>49</v>
      </c>
      <c r="E46" s="35" t="s">
        <v>516</v>
      </c>
    </row>
    <row r="47" spans="1:5" ht="63.75">
      <c r="A47" s="36" t="s">
        <v>51</v>
      </c>
      <c r="E47" s="42" t="s">
        <v>744</v>
      </c>
    </row>
    <row r="48" spans="1:5" ht="204">
      <c r="A48" t="s">
        <v>53</v>
      </c>
      <c r="E48" s="35" t="s">
        <v>518</v>
      </c>
    </row>
    <row r="49" spans="1:16" ht="12.75">
      <c r="A49" s="25" t="s">
        <v>44</v>
      </c>
      <c r="B49" s="29" t="s">
        <v>41</v>
      </c>
      <c r="C49" s="29" t="s">
        <v>523</v>
      </c>
      <c r="D49" s="25" t="s">
        <v>63</v>
      </c>
      <c r="E49" s="30" t="s">
        <v>524</v>
      </c>
      <c r="F49" s="31" t="s">
        <v>47</v>
      </c>
      <c r="G49" s="32">
        <v>440.6</v>
      </c>
      <c r="H49" s="33">
        <v>0</v>
      </c>
      <c r="I49" s="33">
        <f>ROUND(ROUND(H49,2)*ROUND(G49,1),2)</f>
      </c>
      <c r="J49" s="31" t="s">
        <v>472</v>
      </c>
      <c r="O49">
        <f>(I49*21)/100</f>
      </c>
      <c r="P49" t="s">
        <v>21</v>
      </c>
    </row>
    <row r="50" spans="1:5" ht="38.25">
      <c r="A50" s="34" t="s">
        <v>49</v>
      </c>
      <c r="E50" s="35" t="s">
        <v>525</v>
      </c>
    </row>
    <row r="51" spans="1:5" ht="114.75">
      <c r="A51" s="36" t="s">
        <v>51</v>
      </c>
      <c r="E51" s="42" t="s">
        <v>745</v>
      </c>
    </row>
    <row r="52" spans="1:5" ht="204">
      <c r="A52" t="s">
        <v>53</v>
      </c>
      <c r="E52" s="35" t="s">
        <v>518</v>
      </c>
    </row>
    <row r="53" spans="1:16" ht="12.75">
      <c r="A53" s="25" t="s">
        <v>44</v>
      </c>
      <c r="B53" s="29" t="s">
        <v>99</v>
      </c>
      <c r="C53" s="29" t="s">
        <v>527</v>
      </c>
      <c r="D53" s="25" t="s">
        <v>63</v>
      </c>
      <c r="E53" s="30" t="s">
        <v>528</v>
      </c>
      <c r="F53" s="31" t="s">
        <v>47</v>
      </c>
      <c r="G53" s="32">
        <v>228</v>
      </c>
      <c r="H53" s="33">
        <v>0</v>
      </c>
      <c r="I53" s="33">
        <f>ROUND(ROUND(H53,2)*ROUND(G53,1),2)</f>
      </c>
      <c r="J53" s="31" t="s">
        <v>472</v>
      </c>
      <c r="O53">
        <f>(I53*21)/100</f>
      </c>
      <c r="P53" t="s">
        <v>21</v>
      </c>
    </row>
    <row r="54" spans="1:5" ht="25.5">
      <c r="A54" s="34" t="s">
        <v>49</v>
      </c>
      <c r="E54" s="35" t="s">
        <v>529</v>
      </c>
    </row>
    <row r="55" spans="1:5" ht="25.5">
      <c r="A55" s="36" t="s">
        <v>51</v>
      </c>
      <c r="E55" s="37" t="s">
        <v>746</v>
      </c>
    </row>
    <row r="56" spans="1:5" ht="153">
      <c r="A56" t="s">
        <v>53</v>
      </c>
      <c r="E56" s="35" t="s">
        <v>531</v>
      </c>
    </row>
    <row r="57" spans="1:16" ht="12.75">
      <c r="A57" s="25" t="s">
        <v>44</v>
      </c>
      <c r="B57" s="29" t="s">
        <v>106</v>
      </c>
      <c r="C57" s="29" t="s">
        <v>532</v>
      </c>
      <c r="D57" s="25" t="s">
        <v>63</v>
      </c>
      <c r="E57" s="30" t="s">
        <v>533</v>
      </c>
      <c r="F57" s="31" t="s">
        <v>47</v>
      </c>
      <c r="G57" s="32">
        <v>440.6</v>
      </c>
      <c r="H57" s="33">
        <v>0</v>
      </c>
      <c r="I57" s="33">
        <f>ROUND(ROUND(H57,2)*ROUND(G57,1),2)</f>
      </c>
      <c r="J57" s="31" t="s">
        <v>472</v>
      </c>
      <c r="O57">
        <f>(I57*21)/100</f>
      </c>
      <c r="P57" t="s">
        <v>21</v>
      </c>
    </row>
    <row r="58" spans="1:5" ht="12.75">
      <c r="A58" s="34" t="s">
        <v>49</v>
      </c>
      <c r="E58" s="35" t="s">
        <v>534</v>
      </c>
    </row>
    <row r="59" spans="1:5" ht="25.5">
      <c r="A59" s="36" t="s">
        <v>51</v>
      </c>
      <c r="E59" s="37" t="s">
        <v>747</v>
      </c>
    </row>
    <row r="60" spans="1:5" ht="293.25">
      <c r="A60" t="s">
        <v>53</v>
      </c>
      <c r="E60" s="35" t="s">
        <v>536</v>
      </c>
    </row>
    <row r="61" spans="1:16" ht="12.75">
      <c r="A61" s="25" t="s">
        <v>44</v>
      </c>
      <c r="B61" s="29" t="s">
        <v>112</v>
      </c>
      <c r="C61" s="29" t="s">
        <v>537</v>
      </c>
      <c r="D61" s="25" t="s">
        <v>63</v>
      </c>
      <c r="E61" s="30" t="s">
        <v>538</v>
      </c>
      <c r="F61" s="31" t="s">
        <v>539</v>
      </c>
      <c r="G61" s="32">
        <v>793</v>
      </c>
      <c r="H61" s="33">
        <v>0</v>
      </c>
      <c r="I61" s="33">
        <f>ROUND(ROUND(H61,2)*ROUND(G61,1),2)</f>
      </c>
      <c r="J61" s="31" t="s">
        <v>472</v>
      </c>
      <c r="O61">
        <f>(I61*21)/100</f>
      </c>
      <c r="P61" t="s">
        <v>21</v>
      </c>
    </row>
    <row r="62" spans="1:5" ht="25.5">
      <c r="A62" s="34" t="s">
        <v>49</v>
      </c>
      <c r="E62" s="35" t="s">
        <v>540</v>
      </c>
    </row>
    <row r="63" spans="1:5" ht="12.75">
      <c r="A63" s="36" t="s">
        <v>51</v>
      </c>
      <c r="E63" s="37" t="s">
        <v>748</v>
      </c>
    </row>
    <row r="64" spans="1:5" ht="12.75">
      <c r="A64" t="s">
        <v>53</v>
      </c>
      <c r="E64" s="35" t="s">
        <v>542</v>
      </c>
    </row>
    <row r="65" spans="1:16" ht="12.75">
      <c r="A65" s="25" t="s">
        <v>44</v>
      </c>
      <c r="B65" s="29" t="s">
        <v>118</v>
      </c>
      <c r="C65" s="29" t="s">
        <v>549</v>
      </c>
      <c r="D65" s="25" t="s">
        <v>63</v>
      </c>
      <c r="E65" s="30" t="s">
        <v>550</v>
      </c>
      <c r="F65" s="31" t="s">
        <v>47</v>
      </c>
      <c r="G65" s="32">
        <v>228</v>
      </c>
      <c r="H65" s="33">
        <v>0</v>
      </c>
      <c r="I65" s="33">
        <f>ROUND(ROUND(H65,2)*ROUND(G65,1),2)</f>
      </c>
      <c r="J65" s="31" t="s">
        <v>472</v>
      </c>
      <c r="O65">
        <f>(I65*21)/100</f>
      </c>
      <c r="P65" t="s">
        <v>21</v>
      </c>
    </row>
    <row r="66" spans="1:5" ht="25.5">
      <c r="A66" s="34" t="s">
        <v>49</v>
      </c>
      <c r="E66" s="35" t="s">
        <v>551</v>
      </c>
    </row>
    <row r="67" spans="1:5" ht="165.75">
      <c r="A67" s="36" t="s">
        <v>51</v>
      </c>
      <c r="E67" s="37" t="s">
        <v>749</v>
      </c>
    </row>
    <row r="68" spans="1:5" ht="409.5">
      <c r="A68" t="s">
        <v>53</v>
      </c>
      <c r="E68" s="35" t="s">
        <v>553</v>
      </c>
    </row>
    <row r="69" spans="1:16" ht="12.75">
      <c r="A69" s="25" t="s">
        <v>44</v>
      </c>
      <c r="B69" s="29" t="s">
        <v>124</v>
      </c>
      <c r="C69" s="29" t="s">
        <v>549</v>
      </c>
      <c r="D69" s="25" t="s">
        <v>19</v>
      </c>
      <c r="E69" s="30" t="s">
        <v>550</v>
      </c>
      <c r="F69" s="31" t="s">
        <v>47</v>
      </c>
      <c r="G69" s="32">
        <v>228</v>
      </c>
      <c r="H69" s="33">
        <v>0</v>
      </c>
      <c r="I69" s="33">
        <f>ROUND(ROUND(H69,2)*ROUND(G69,1),2)</f>
      </c>
      <c r="J69" s="31" t="s">
        <v>472</v>
      </c>
      <c r="O69">
        <f>(I69*21)/100</f>
      </c>
      <c r="P69" t="s">
        <v>21</v>
      </c>
    </row>
    <row r="70" spans="1:5" ht="25.5">
      <c r="A70" s="34" t="s">
        <v>49</v>
      </c>
      <c r="E70" s="35" t="s">
        <v>551</v>
      </c>
    </row>
    <row r="71" spans="1:5" ht="12.75">
      <c r="A71" s="36" t="s">
        <v>51</v>
      </c>
      <c r="E71" s="37" t="s">
        <v>63</v>
      </c>
    </row>
    <row r="72" spans="1:5" ht="409.5">
      <c r="A72" t="s">
        <v>53</v>
      </c>
      <c r="E72" s="35" t="s">
        <v>553</v>
      </c>
    </row>
    <row r="73" spans="1:16" ht="12.75">
      <c r="A73" s="25" t="s">
        <v>44</v>
      </c>
      <c r="B73" s="29" t="s">
        <v>130</v>
      </c>
      <c r="C73" s="29" t="s">
        <v>554</v>
      </c>
      <c r="D73" s="25" t="s">
        <v>63</v>
      </c>
      <c r="E73" s="30" t="s">
        <v>555</v>
      </c>
      <c r="F73" s="31" t="s">
        <v>47</v>
      </c>
      <c r="G73" s="32">
        <v>162</v>
      </c>
      <c r="H73" s="33">
        <v>0</v>
      </c>
      <c r="I73" s="33">
        <f>ROUND(ROUND(H73,2)*ROUND(G73,1),2)</f>
      </c>
      <c r="J73" s="31" t="s">
        <v>472</v>
      </c>
      <c r="O73">
        <f>(I73*21)/100</f>
      </c>
      <c r="P73" t="s">
        <v>21</v>
      </c>
    </row>
    <row r="74" spans="1:5" ht="38.25">
      <c r="A74" s="34" t="s">
        <v>49</v>
      </c>
      <c r="E74" s="35" t="s">
        <v>556</v>
      </c>
    </row>
    <row r="75" spans="1:5" ht="38.25">
      <c r="A75" s="36" t="s">
        <v>51</v>
      </c>
      <c r="E75" s="37" t="s">
        <v>750</v>
      </c>
    </row>
    <row r="76" spans="1:5" ht="114.75">
      <c r="A76" t="s">
        <v>53</v>
      </c>
      <c r="E76" s="35" t="s">
        <v>558</v>
      </c>
    </row>
    <row r="77" spans="1:16" ht="12.75">
      <c r="A77" s="25" t="s">
        <v>44</v>
      </c>
      <c r="B77" s="29" t="s">
        <v>135</v>
      </c>
      <c r="C77" s="29" t="s">
        <v>559</v>
      </c>
      <c r="D77" s="25" t="s">
        <v>63</v>
      </c>
      <c r="E77" s="30" t="s">
        <v>560</v>
      </c>
      <c r="F77" s="31" t="s">
        <v>539</v>
      </c>
      <c r="G77" s="32">
        <v>324</v>
      </c>
      <c r="H77" s="33">
        <v>0</v>
      </c>
      <c r="I77" s="33">
        <f>ROUND(ROUND(H77,2)*ROUND(G77,1),2)</f>
      </c>
      <c r="J77" s="31" t="s">
        <v>472</v>
      </c>
      <c r="O77">
        <f>(I77*21)/100</f>
      </c>
      <c r="P77" t="s">
        <v>21</v>
      </c>
    </row>
    <row r="78" spans="1:5" ht="12.75">
      <c r="A78" s="34" t="s">
        <v>49</v>
      </c>
      <c r="E78" s="35" t="s">
        <v>560</v>
      </c>
    </row>
    <row r="79" spans="1:5" ht="12.75">
      <c r="A79" s="36" t="s">
        <v>51</v>
      </c>
      <c r="E79" s="37" t="s">
        <v>751</v>
      </c>
    </row>
    <row r="80" spans="1:5" ht="12.75">
      <c r="A80" t="s">
        <v>53</v>
      </c>
      <c r="E80" s="35" t="s">
        <v>63</v>
      </c>
    </row>
    <row r="81" spans="1:16" ht="12.75">
      <c r="A81" s="25" t="s">
        <v>44</v>
      </c>
      <c r="B81" s="29" t="s">
        <v>142</v>
      </c>
      <c r="C81" s="29" t="s">
        <v>562</v>
      </c>
      <c r="D81" s="25" t="s">
        <v>63</v>
      </c>
      <c r="E81" s="30" t="s">
        <v>563</v>
      </c>
      <c r="F81" s="31" t="s">
        <v>539</v>
      </c>
      <c r="G81" s="32">
        <v>455.9</v>
      </c>
      <c r="H81" s="33">
        <v>0</v>
      </c>
      <c r="I81" s="33">
        <f>ROUND(ROUND(H81,2)*ROUND(G81,1),2)</f>
      </c>
      <c r="J81" s="31"/>
      <c r="O81">
        <f>(I81*21)/100</f>
      </c>
      <c r="P81" t="s">
        <v>21</v>
      </c>
    </row>
    <row r="82" spans="1:5" ht="25.5">
      <c r="A82" s="34" t="s">
        <v>49</v>
      </c>
      <c r="E82" s="35" t="s">
        <v>564</v>
      </c>
    </row>
    <row r="83" spans="1:5" ht="12.75">
      <c r="A83" s="36" t="s">
        <v>51</v>
      </c>
      <c r="E83" s="37" t="s">
        <v>752</v>
      </c>
    </row>
    <row r="84" spans="1:5" ht="12.75">
      <c r="A84" t="s">
        <v>53</v>
      </c>
      <c r="E84" s="35" t="s">
        <v>63</v>
      </c>
    </row>
    <row r="85" spans="1:16" ht="12.75">
      <c r="A85" s="25" t="s">
        <v>44</v>
      </c>
      <c r="B85" s="29" t="s">
        <v>148</v>
      </c>
      <c r="C85" s="29" t="s">
        <v>566</v>
      </c>
      <c r="D85" s="25" t="s">
        <v>63</v>
      </c>
      <c r="E85" s="30" t="s">
        <v>567</v>
      </c>
      <c r="F85" s="31" t="s">
        <v>80</v>
      </c>
      <c r="G85" s="32">
        <v>8</v>
      </c>
      <c r="H85" s="33">
        <v>0</v>
      </c>
      <c r="I85" s="33">
        <f>ROUND(ROUND(H85,2)*ROUND(G85,1),2)</f>
      </c>
      <c r="J85" s="31"/>
      <c r="O85">
        <f>(I85*21)/100</f>
      </c>
      <c r="P85" t="s">
        <v>21</v>
      </c>
    </row>
    <row r="86" spans="1:5" ht="12.75">
      <c r="A86" s="34" t="s">
        <v>49</v>
      </c>
      <c r="E86" s="35" t="s">
        <v>567</v>
      </c>
    </row>
    <row r="87" spans="1:5" ht="12.75">
      <c r="A87" s="36" t="s">
        <v>51</v>
      </c>
      <c r="E87" s="37" t="s">
        <v>63</v>
      </c>
    </row>
    <row r="88" spans="1:5" ht="12.75">
      <c r="A88" t="s">
        <v>53</v>
      </c>
      <c r="E88" s="35" t="s">
        <v>63</v>
      </c>
    </row>
    <row r="89" spans="1:18" ht="12.75" customHeight="1">
      <c r="A89" s="6" t="s">
        <v>42</v>
      </c>
      <c r="B89" s="6"/>
      <c r="C89" s="39" t="s">
        <v>21</v>
      </c>
      <c r="D89" s="6"/>
      <c r="E89" s="27" t="s">
        <v>568</v>
      </c>
      <c r="F89" s="6"/>
      <c r="G89" s="6"/>
      <c r="H89" s="6"/>
      <c r="I89" s="40">
        <f>0+Q89</f>
      </c>
      <c r="J89" s="6"/>
      <c r="O89">
        <f>0+R89</f>
      </c>
      <c r="Q89">
        <f>0+I90</f>
      </c>
      <c r="R89">
        <f>0+O90</f>
      </c>
    </row>
    <row r="90" spans="1:16" ht="12.75">
      <c r="A90" s="25" t="s">
        <v>44</v>
      </c>
      <c r="B90" s="29" t="s">
        <v>153</v>
      </c>
      <c r="C90" s="29" t="s">
        <v>569</v>
      </c>
      <c r="D90" s="25" t="s">
        <v>63</v>
      </c>
      <c r="E90" s="30" t="s">
        <v>570</v>
      </c>
      <c r="F90" s="31" t="s">
        <v>80</v>
      </c>
      <c r="G90" s="32">
        <v>269.4</v>
      </c>
      <c r="H90" s="33">
        <v>0</v>
      </c>
      <c r="I90" s="33">
        <f>ROUND(ROUND(H90,2)*ROUND(G90,1),2)</f>
      </c>
      <c r="J90" s="31" t="s">
        <v>472</v>
      </c>
      <c r="O90">
        <f>(I90*21)/100</f>
      </c>
      <c r="P90" t="s">
        <v>21</v>
      </c>
    </row>
    <row r="91" spans="1:5" ht="12.75">
      <c r="A91" s="34" t="s">
        <v>49</v>
      </c>
      <c r="E91" s="35" t="s">
        <v>571</v>
      </c>
    </row>
    <row r="92" spans="1:5" ht="25.5">
      <c r="A92" s="36" t="s">
        <v>51</v>
      </c>
      <c r="E92" s="37" t="s">
        <v>753</v>
      </c>
    </row>
    <row r="93" spans="1:5" ht="51">
      <c r="A93" t="s">
        <v>53</v>
      </c>
      <c r="E93" s="35" t="s">
        <v>573</v>
      </c>
    </row>
    <row r="94" spans="1:18" ht="12.75" customHeight="1">
      <c r="A94" s="6" t="s">
        <v>42</v>
      </c>
      <c r="B94" s="6"/>
      <c r="C94" s="39" t="s">
        <v>20</v>
      </c>
      <c r="D94" s="6"/>
      <c r="E94" s="27" t="s">
        <v>574</v>
      </c>
      <c r="F94" s="6"/>
      <c r="G94" s="6"/>
      <c r="H94" s="6"/>
      <c r="I94" s="40">
        <f>0+Q94</f>
      </c>
      <c r="J94" s="6"/>
      <c r="O94">
        <f>0+R94</f>
      </c>
      <c r="Q94">
        <f>0+I95+I99+I103</f>
      </c>
      <c r="R94">
        <f>0+O95+O99+O103</f>
      </c>
    </row>
    <row r="95" spans="1:16" ht="12.75">
      <c r="A95" s="25" t="s">
        <v>44</v>
      </c>
      <c r="B95" s="29" t="s">
        <v>159</v>
      </c>
      <c r="C95" s="29" t="s">
        <v>754</v>
      </c>
      <c r="D95" s="25" t="s">
        <v>63</v>
      </c>
      <c r="E95" s="30" t="s">
        <v>755</v>
      </c>
      <c r="F95" s="31" t="s">
        <v>47</v>
      </c>
      <c r="G95" s="32">
        <v>21.8</v>
      </c>
      <c r="H95" s="33">
        <v>0</v>
      </c>
      <c r="I95" s="33">
        <f>ROUND(ROUND(H95,2)*ROUND(G95,1),2)</f>
      </c>
      <c r="J95" s="31" t="s">
        <v>472</v>
      </c>
      <c r="O95">
        <f>(I95*21)/100</f>
      </c>
      <c r="P95" t="s">
        <v>21</v>
      </c>
    </row>
    <row r="96" spans="1:5" ht="25.5">
      <c r="A96" s="34" t="s">
        <v>49</v>
      </c>
      <c r="E96" s="35" t="s">
        <v>756</v>
      </c>
    </row>
    <row r="97" spans="1:5" ht="38.25">
      <c r="A97" s="36" t="s">
        <v>51</v>
      </c>
      <c r="E97" s="42" t="s">
        <v>757</v>
      </c>
    </row>
    <row r="98" spans="1:5" ht="12.75">
      <c r="A98" t="s">
        <v>53</v>
      </c>
      <c r="E98" s="35" t="s">
        <v>63</v>
      </c>
    </row>
    <row r="99" spans="1:16" ht="12.75">
      <c r="A99" s="25" t="s">
        <v>44</v>
      </c>
      <c r="B99" s="29" t="s">
        <v>383</v>
      </c>
      <c r="C99" s="29" t="s">
        <v>580</v>
      </c>
      <c r="D99" s="25" t="s">
        <v>63</v>
      </c>
      <c r="E99" s="30" t="s">
        <v>581</v>
      </c>
      <c r="F99" s="31" t="s">
        <v>80</v>
      </c>
      <c r="G99" s="32">
        <v>269.4</v>
      </c>
      <c r="H99" s="33">
        <v>0</v>
      </c>
      <c r="I99" s="33">
        <f>ROUND(ROUND(H99,2)*ROUND(G99,1),2)</f>
      </c>
      <c r="J99" s="31" t="s">
        <v>472</v>
      </c>
      <c r="O99">
        <f>(I99*21)/100</f>
      </c>
      <c r="P99" t="s">
        <v>21</v>
      </c>
    </row>
    <row r="100" spans="1:5" ht="12.75">
      <c r="A100" s="34" t="s">
        <v>49</v>
      </c>
      <c r="E100" s="35" t="s">
        <v>582</v>
      </c>
    </row>
    <row r="101" spans="1:5" ht="25.5">
      <c r="A101" s="36" t="s">
        <v>51</v>
      </c>
      <c r="E101" s="37" t="s">
        <v>753</v>
      </c>
    </row>
    <row r="102" spans="1:5" ht="12.75">
      <c r="A102" t="s">
        <v>53</v>
      </c>
      <c r="E102" s="35" t="s">
        <v>583</v>
      </c>
    </row>
    <row r="103" spans="1:16" ht="12.75">
      <c r="A103" s="25" t="s">
        <v>44</v>
      </c>
      <c r="B103" s="29" t="s">
        <v>386</v>
      </c>
      <c r="C103" s="29" t="s">
        <v>584</v>
      </c>
      <c r="D103" s="25" t="s">
        <v>63</v>
      </c>
      <c r="E103" s="30" t="s">
        <v>585</v>
      </c>
      <c r="F103" s="31" t="s">
        <v>80</v>
      </c>
      <c r="G103" s="32">
        <v>269.4</v>
      </c>
      <c r="H103" s="33">
        <v>0</v>
      </c>
      <c r="I103" s="33">
        <f>ROUND(ROUND(H103,2)*ROUND(G103,1),2)</f>
      </c>
      <c r="J103" s="31" t="s">
        <v>472</v>
      </c>
      <c r="O103">
        <f>(I103*21)/100</f>
      </c>
      <c r="P103" t="s">
        <v>21</v>
      </c>
    </row>
    <row r="104" spans="1:5" ht="12.75">
      <c r="A104" s="34" t="s">
        <v>49</v>
      </c>
      <c r="E104" s="35" t="s">
        <v>586</v>
      </c>
    </row>
    <row r="105" spans="1:5" ht="25.5">
      <c r="A105" s="36" t="s">
        <v>51</v>
      </c>
      <c r="E105" s="37" t="s">
        <v>753</v>
      </c>
    </row>
    <row r="106" spans="1:5" ht="25.5">
      <c r="A106" t="s">
        <v>53</v>
      </c>
      <c r="E106" s="35" t="s">
        <v>587</v>
      </c>
    </row>
    <row r="107" spans="1:18" ht="12.75" customHeight="1">
      <c r="A107" s="6" t="s">
        <v>42</v>
      </c>
      <c r="B107" s="6"/>
      <c r="C107" s="39" t="s">
        <v>30</v>
      </c>
      <c r="D107" s="6"/>
      <c r="E107" s="27" t="s">
        <v>592</v>
      </c>
      <c r="F107" s="6"/>
      <c r="G107" s="6"/>
      <c r="H107" s="6"/>
      <c r="I107" s="40">
        <f>0+Q107</f>
      </c>
      <c r="J107" s="6"/>
      <c r="O107">
        <f>0+R107</f>
      </c>
      <c r="Q107">
        <f>0+I108+I112+I116+I120+I124+I128+I132+I136+I140</f>
      </c>
      <c r="R107">
        <f>0+O108+O112+O116+O120+O124+O128+O132+O136+O140</f>
      </c>
    </row>
    <row r="108" spans="1:16" ht="12.75">
      <c r="A108" s="25" t="s">
        <v>44</v>
      </c>
      <c r="B108" s="29" t="s">
        <v>392</v>
      </c>
      <c r="C108" s="29" t="s">
        <v>598</v>
      </c>
      <c r="D108" s="25" t="s">
        <v>63</v>
      </c>
      <c r="E108" s="30" t="s">
        <v>599</v>
      </c>
      <c r="F108" s="31" t="s">
        <v>47</v>
      </c>
      <c r="G108" s="32">
        <v>2.8</v>
      </c>
      <c r="H108" s="33">
        <v>0</v>
      </c>
      <c r="I108" s="33">
        <f>ROUND(ROUND(H108,2)*ROUND(G108,1),2)</f>
      </c>
      <c r="J108" s="31" t="s">
        <v>472</v>
      </c>
      <c r="O108">
        <f>(I108*21)/100</f>
      </c>
      <c r="P108" t="s">
        <v>21</v>
      </c>
    </row>
    <row r="109" spans="1:5" ht="12.75">
      <c r="A109" s="34" t="s">
        <v>49</v>
      </c>
      <c r="E109" s="35" t="s">
        <v>600</v>
      </c>
    </row>
    <row r="110" spans="1:5" ht="25.5">
      <c r="A110" s="36" t="s">
        <v>51</v>
      </c>
      <c r="E110" s="37" t="s">
        <v>758</v>
      </c>
    </row>
    <row r="111" spans="1:5" ht="38.25">
      <c r="A111" t="s">
        <v>53</v>
      </c>
      <c r="E111" s="35" t="s">
        <v>602</v>
      </c>
    </row>
    <row r="112" spans="1:16" ht="12.75">
      <c r="A112" s="25" t="s">
        <v>44</v>
      </c>
      <c r="B112" s="29" t="s">
        <v>397</v>
      </c>
      <c r="C112" s="29" t="s">
        <v>603</v>
      </c>
      <c r="D112" s="25" t="s">
        <v>63</v>
      </c>
      <c r="E112" s="30" t="s">
        <v>604</v>
      </c>
      <c r="F112" s="31" t="s">
        <v>47</v>
      </c>
      <c r="G112" s="32">
        <v>45.2</v>
      </c>
      <c r="H112" s="33">
        <v>0</v>
      </c>
      <c r="I112" s="33">
        <f>ROUND(ROUND(H112,2)*ROUND(G112,1),2)</f>
      </c>
      <c r="J112" s="31" t="s">
        <v>472</v>
      </c>
      <c r="O112">
        <f>(I112*21)/100</f>
      </c>
      <c r="P112" t="s">
        <v>21</v>
      </c>
    </row>
    <row r="113" spans="1:5" ht="25.5">
      <c r="A113" s="34" t="s">
        <v>49</v>
      </c>
      <c r="E113" s="35" t="s">
        <v>605</v>
      </c>
    </row>
    <row r="114" spans="1:5" ht="25.5">
      <c r="A114" s="36" t="s">
        <v>51</v>
      </c>
      <c r="E114" s="37" t="s">
        <v>759</v>
      </c>
    </row>
    <row r="115" spans="1:5" ht="38.25">
      <c r="A115" t="s">
        <v>53</v>
      </c>
      <c r="E115" s="35" t="s">
        <v>602</v>
      </c>
    </row>
    <row r="116" spans="1:16" ht="12.75">
      <c r="A116" s="25" t="s">
        <v>44</v>
      </c>
      <c r="B116" s="29" t="s">
        <v>402</v>
      </c>
      <c r="C116" s="29" t="s">
        <v>607</v>
      </c>
      <c r="D116" s="25" t="s">
        <v>63</v>
      </c>
      <c r="E116" s="30" t="s">
        <v>608</v>
      </c>
      <c r="F116" s="31" t="s">
        <v>95</v>
      </c>
      <c r="G116" s="32">
        <v>3</v>
      </c>
      <c r="H116" s="33">
        <v>0</v>
      </c>
      <c r="I116" s="33">
        <f>ROUND(ROUND(H116,2)*ROUND(G116,1),2)</f>
      </c>
      <c r="J116" s="31" t="s">
        <v>472</v>
      </c>
      <c r="O116">
        <f>(I116*21)/100</f>
      </c>
      <c r="P116" t="s">
        <v>21</v>
      </c>
    </row>
    <row r="117" spans="1:5" ht="25.5">
      <c r="A117" s="34" t="s">
        <v>49</v>
      </c>
      <c r="E117" s="35" t="s">
        <v>609</v>
      </c>
    </row>
    <row r="118" spans="1:5" ht="12.75">
      <c r="A118" s="36" t="s">
        <v>51</v>
      </c>
      <c r="E118" s="37" t="s">
        <v>63</v>
      </c>
    </row>
    <row r="119" spans="1:5" ht="25.5">
      <c r="A119" t="s">
        <v>53</v>
      </c>
      <c r="E119" s="35" t="s">
        <v>610</v>
      </c>
    </row>
    <row r="120" spans="1:16" ht="12.75">
      <c r="A120" s="25" t="s">
        <v>44</v>
      </c>
      <c r="B120" s="29" t="s">
        <v>407</v>
      </c>
      <c r="C120" s="29" t="s">
        <v>611</v>
      </c>
      <c r="D120" s="25" t="s">
        <v>63</v>
      </c>
      <c r="E120" s="30" t="s">
        <v>612</v>
      </c>
      <c r="F120" s="31" t="s">
        <v>95</v>
      </c>
      <c r="G120" s="32">
        <v>5</v>
      </c>
      <c r="H120" s="33">
        <v>0</v>
      </c>
      <c r="I120" s="33">
        <f>ROUND(ROUND(H120,2)*ROUND(G120,1),2)</f>
      </c>
      <c r="J120" s="31" t="s">
        <v>472</v>
      </c>
      <c r="O120">
        <f>(I120*21)/100</f>
      </c>
      <c r="P120" t="s">
        <v>21</v>
      </c>
    </row>
    <row r="121" spans="1:5" ht="25.5">
      <c r="A121" s="34" t="s">
        <v>49</v>
      </c>
      <c r="E121" s="35" t="s">
        <v>613</v>
      </c>
    </row>
    <row r="122" spans="1:5" ht="12.75">
      <c r="A122" s="36" t="s">
        <v>51</v>
      </c>
      <c r="E122" s="37" t="s">
        <v>63</v>
      </c>
    </row>
    <row r="123" spans="1:5" ht="25.5">
      <c r="A123" t="s">
        <v>53</v>
      </c>
      <c r="E123" s="35" t="s">
        <v>610</v>
      </c>
    </row>
    <row r="124" spans="1:16" ht="12.75">
      <c r="A124" s="25" t="s">
        <v>44</v>
      </c>
      <c r="B124" s="29" t="s">
        <v>412</v>
      </c>
      <c r="C124" s="29" t="s">
        <v>614</v>
      </c>
      <c r="D124" s="25" t="s">
        <v>63</v>
      </c>
      <c r="E124" s="30" t="s">
        <v>615</v>
      </c>
      <c r="F124" s="31" t="s">
        <v>47</v>
      </c>
      <c r="G124" s="32">
        <v>2.6</v>
      </c>
      <c r="H124" s="33">
        <v>0</v>
      </c>
      <c r="I124" s="33">
        <f>ROUND(ROUND(H124,2)*ROUND(G124,1),2)</f>
      </c>
      <c r="J124" s="31" t="s">
        <v>472</v>
      </c>
      <c r="O124">
        <f>(I124*21)/100</f>
      </c>
      <c r="P124" t="s">
        <v>21</v>
      </c>
    </row>
    <row r="125" spans="1:5" ht="25.5">
      <c r="A125" s="34" t="s">
        <v>49</v>
      </c>
      <c r="E125" s="35" t="s">
        <v>616</v>
      </c>
    </row>
    <row r="126" spans="1:5" ht="25.5">
      <c r="A126" s="36" t="s">
        <v>51</v>
      </c>
      <c r="E126" s="37" t="s">
        <v>760</v>
      </c>
    </row>
    <row r="127" spans="1:5" ht="25.5">
      <c r="A127" t="s">
        <v>53</v>
      </c>
      <c r="E127" s="35" t="s">
        <v>618</v>
      </c>
    </row>
    <row r="128" spans="1:16" ht="12.75">
      <c r="A128" s="25" t="s">
        <v>44</v>
      </c>
      <c r="B128" s="29" t="s">
        <v>415</v>
      </c>
      <c r="C128" s="29" t="s">
        <v>619</v>
      </c>
      <c r="D128" s="25" t="s">
        <v>63</v>
      </c>
      <c r="E128" s="30" t="s">
        <v>620</v>
      </c>
      <c r="F128" s="31" t="s">
        <v>138</v>
      </c>
      <c r="G128" s="32">
        <v>7.6</v>
      </c>
      <c r="H128" s="33">
        <v>0</v>
      </c>
      <c r="I128" s="33">
        <f>ROUND(ROUND(H128,2)*ROUND(G128,1),2)</f>
      </c>
      <c r="J128" s="31" t="s">
        <v>472</v>
      </c>
      <c r="O128">
        <f>(I128*21)/100</f>
      </c>
      <c r="P128" t="s">
        <v>21</v>
      </c>
    </row>
    <row r="129" spans="1:5" ht="25.5">
      <c r="A129" s="34" t="s">
        <v>49</v>
      </c>
      <c r="E129" s="35" t="s">
        <v>621</v>
      </c>
    </row>
    <row r="130" spans="1:5" ht="25.5">
      <c r="A130" s="36" t="s">
        <v>51</v>
      </c>
      <c r="E130" s="37" t="s">
        <v>761</v>
      </c>
    </row>
    <row r="131" spans="1:5" ht="12.75">
      <c r="A131" t="s">
        <v>53</v>
      </c>
      <c r="E131" s="35" t="s">
        <v>63</v>
      </c>
    </row>
    <row r="132" spans="1:16" ht="25.5">
      <c r="A132" s="25" t="s">
        <v>44</v>
      </c>
      <c r="B132" s="29" t="s">
        <v>421</v>
      </c>
      <c r="C132" s="29" t="s">
        <v>623</v>
      </c>
      <c r="D132" s="25" t="s">
        <v>63</v>
      </c>
      <c r="E132" s="30" t="s">
        <v>624</v>
      </c>
      <c r="F132" s="31" t="s">
        <v>539</v>
      </c>
      <c r="G132" s="32">
        <v>0.1</v>
      </c>
      <c r="H132" s="33">
        <v>0</v>
      </c>
      <c r="I132" s="33">
        <f>ROUND(ROUND(H132,2)*ROUND(G132,1),2)</f>
      </c>
      <c r="J132" s="31" t="s">
        <v>472</v>
      </c>
      <c r="O132">
        <f>(I132*21)/100</f>
      </c>
      <c r="P132" t="s">
        <v>21</v>
      </c>
    </row>
    <row r="133" spans="1:5" ht="25.5">
      <c r="A133" s="34" t="s">
        <v>49</v>
      </c>
      <c r="E133" s="35" t="s">
        <v>625</v>
      </c>
    </row>
    <row r="134" spans="1:5" ht="12.75">
      <c r="A134" s="36" t="s">
        <v>51</v>
      </c>
      <c r="E134" s="37" t="s">
        <v>762</v>
      </c>
    </row>
    <row r="135" spans="1:5" ht="12.75">
      <c r="A135" t="s">
        <v>53</v>
      </c>
      <c r="E135" s="35" t="s">
        <v>63</v>
      </c>
    </row>
    <row r="136" spans="1:16" ht="12.75">
      <c r="A136" s="25" t="s">
        <v>44</v>
      </c>
      <c r="B136" s="29" t="s">
        <v>423</v>
      </c>
      <c r="C136" s="29" t="s">
        <v>642</v>
      </c>
      <c r="D136" s="25" t="s">
        <v>63</v>
      </c>
      <c r="E136" s="30" t="s">
        <v>643</v>
      </c>
      <c r="F136" s="31" t="s">
        <v>95</v>
      </c>
      <c r="G136" s="32">
        <v>3</v>
      </c>
      <c r="H136" s="33">
        <v>0</v>
      </c>
      <c r="I136" s="33">
        <f>ROUND(ROUND(H136,2)*ROUND(G136,1),2)</f>
      </c>
      <c r="J136" s="31" t="s">
        <v>472</v>
      </c>
      <c r="O136">
        <f>(I136*21)/100</f>
      </c>
      <c r="P136" t="s">
        <v>21</v>
      </c>
    </row>
    <row r="137" spans="1:5" ht="12.75">
      <c r="A137" s="34" t="s">
        <v>49</v>
      </c>
      <c r="E137" s="35" t="s">
        <v>643</v>
      </c>
    </row>
    <row r="138" spans="1:5" ht="12.75">
      <c r="A138" s="36" t="s">
        <v>51</v>
      </c>
      <c r="E138" s="37" t="s">
        <v>63</v>
      </c>
    </row>
    <row r="139" spans="1:5" ht="12.75">
      <c r="A139" t="s">
        <v>53</v>
      </c>
      <c r="E139" s="35" t="s">
        <v>63</v>
      </c>
    </row>
    <row r="140" spans="1:16" ht="12.75">
      <c r="A140" s="25" t="s">
        <v>44</v>
      </c>
      <c r="B140" s="29" t="s">
        <v>429</v>
      </c>
      <c r="C140" s="29" t="s">
        <v>648</v>
      </c>
      <c r="D140" s="25" t="s">
        <v>63</v>
      </c>
      <c r="E140" s="30" t="s">
        <v>649</v>
      </c>
      <c r="F140" s="31" t="s">
        <v>95</v>
      </c>
      <c r="G140" s="32">
        <v>5</v>
      </c>
      <c r="H140" s="33">
        <v>0</v>
      </c>
      <c r="I140" s="33">
        <f>ROUND(ROUND(H140,2)*ROUND(G140,1),2)</f>
      </c>
      <c r="J140" s="31" t="s">
        <v>472</v>
      </c>
      <c r="O140">
        <f>(I140*21)/100</f>
      </c>
      <c r="P140" t="s">
        <v>21</v>
      </c>
    </row>
    <row r="141" spans="1:5" ht="12.75">
      <c r="A141" s="34" t="s">
        <v>49</v>
      </c>
      <c r="E141" s="35" t="s">
        <v>649</v>
      </c>
    </row>
    <row r="142" spans="1:5" ht="12.75">
      <c r="A142" s="36" t="s">
        <v>51</v>
      </c>
      <c r="E142" s="37" t="s">
        <v>63</v>
      </c>
    </row>
    <row r="143" spans="1:5" ht="12.75">
      <c r="A143" t="s">
        <v>53</v>
      </c>
      <c r="E143" s="35" t="s">
        <v>63</v>
      </c>
    </row>
    <row r="144" spans="1:18" ht="12.75" customHeight="1">
      <c r="A144" s="6" t="s">
        <v>42</v>
      </c>
      <c r="B144" s="6"/>
      <c r="C144" s="39" t="s">
        <v>77</v>
      </c>
      <c r="D144" s="6"/>
      <c r="E144" s="27" t="s">
        <v>650</v>
      </c>
      <c r="F144" s="6"/>
      <c r="G144" s="6"/>
      <c r="H144" s="6"/>
      <c r="I144" s="40">
        <f>0+Q144</f>
      </c>
      <c r="J144" s="6"/>
      <c r="O144">
        <f>0+R144</f>
      </c>
      <c r="Q144">
        <f>0+I145+I149+I153+I157+I161+I165+I169+I173+I177+I181+I185+I189+I193+I197+I201+I205</f>
      </c>
      <c r="R144">
        <f>0+O145+O149+O153+O157+O161+O165+O169+O173+O177+O181+O185+O189+O193+O197+O201+O205</f>
      </c>
    </row>
    <row r="145" spans="1:16" ht="12.75">
      <c r="A145" s="25" t="s">
        <v>44</v>
      </c>
      <c r="B145" s="29" t="s">
        <v>435</v>
      </c>
      <c r="C145" s="29" t="s">
        <v>652</v>
      </c>
      <c r="D145" s="25" t="s">
        <v>63</v>
      </c>
      <c r="E145" s="30" t="s">
        <v>653</v>
      </c>
      <c r="F145" s="31" t="s">
        <v>95</v>
      </c>
      <c r="G145" s="32">
        <v>3</v>
      </c>
      <c r="H145" s="33">
        <v>0</v>
      </c>
      <c r="I145" s="33">
        <f>ROUND(ROUND(H145,2)*ROUND(G145,1),2)</f>
      </c>
      <c r="J145" s="31" t="s">
        <v>472</v>
      </c>
      <c r="O145">
        <f>(I145*21)/100</f>
      </c>
      <c r="P145" t="s">
        <v>21</v>
      </c>
    </row>
    <row r="146" spans="1:5" ht="12.75">
      <c r="A146" s="34" t="s">
        <v>49</v>
      </c>
      <c r="E146" s="35" t="s">
        <v>653</v>
      </c>
    </row>
    <row r="147" spans="1:5" ht="12.75">
      <c r="A147" s="36" t="s">
        <v>51</v>
      </c>
      <c r="E147" s="37" t="s">
        <v>63</v>
      </c>
    </row>
    <row r="148" spans="1:5" ht="12.75">
      <c r="A148" t="s">
        <v>53</v>
      </c>
      <c r="E148" s="35" t="s">
        <v>63</v>
      </c>
    </row>
    <row r="149" spans="1:16" ht="12.75">
      <c r="A149" s="25" t="s">
        <v>44</v>
      </c>
      <c r="B149" s="29" t="s">
        <v>440</v>
      </c>
      <c r="C149" s="29" t="s">
        <v>661</v>
      </c>
      <c r="D149" s="25" t="s">
        <v>63</v>
      </c>
      <c r="E149" s="30" t="s">
        <v>662</v>
      </c>
      <c r="F149" s="31" t="s">
        <v>95</v>
      </c>
      <c r="G149" s="32">
        <v>3</v>
      </c>
      <c r="H149" s="33">
        <v>0</v>
      </c>
      <c r="I149" s="33">
        <f>ROUND(ROUND(H149,2)*ROUND(G149,1),2)</f>
      </c>
      <c r="J149" s="31" t="s">
        <v>472</v>
      </c>
      <c r="O149">
        <f>(I149*21)/100</f>
      </c>
      <c r="P149" t="s">
        <v>21</v>
      </c>
    </row>
    <row r="150" spans="1:5" ht="12.75">
      <c r="A150" s="34" t="s">
        <v>49</v>
      </c>
      <c r="E150" s="35" t="s">
        <v>662</v>
      </c>
    </row>
    <row r="151" spans="1:5" ht="12.75">
      <c r="A151" s="36" t="s">
        <v>51</v>
      </c>
      <c r="E151" s="37" t="s">
        <v>63</v>
      </c>
    </row>
    <row r="152" spans="1:5" ht="12.75">
      <c r="A152" t="s">
        <v>53</v>
      </c>
      <c r="E152" s="35" t="s">
        <v>63</v>
      </c>
    </row>
    <row r="153" spans="1:16" ht="12.75">
      <c r="A153" s="25" t="s">
        <v>44</v>
      </c>
      <c r="B153" s="29" t="s">
        <v>442</v>
      </c>
      <c r="C153" s="29" t="s">
        <v>664</v>
      </c>
      <c r="D153" s="25" t="s">
        <v>63</v>
      </c>
      <c r="E153" s="30" t="s">
        <v>665</v>
      </c>
      <c r="F153" s="31" t="s">
        <v>95</v>
      </c>
      <c r="G153" s="32">
        <v>9</v>
      </c>
      <c r="H153" s="33">
        <v>0</v>
      </c>
      <c r="I153" s="33">
        <f>ROUND(ROUND(H153,2)*ROUND(G153,1),2)</f>
      </c>
      <c r="J153" s="31" t="s">
        <v>472</v>
      </c>
      <c r="O153">
        <f>(I153*21)/100</f>
      </c>
      <c r="P153" t="s">
        <v>21</v>
      </c>
    </row>
    <row r="154" spans="1:5" ht="12.75">
      <c r="A154" s="34" t="s">
        <v>49</v>
      </c>
      <c r="E154" s="35" t="s">
        <v>665</v>
      </c>
    </row>
    <row r="155" spans="1:5" ht="12.75">
      <c r="A155" s="36" t="s">
        <v>51</v>
      </c>
      <c r="E155" s="37" t="s">
        <v>63</v>
      </c>
    </row>
    <row r="156" spans="1:5" ht="12.75">
      <c r="A156" t="s">
        <v>53</v>
      </c>
      <c r="E156" s="35" t="s">
        <v>63</v>
      </c>
    </row>
    <row r="157" spans="1:16" ht="12.75">
      <c r="A157" s="25" t="s">
        <v>44</v>
      </c>
      <c r="B157" s="29" t="s">
        <v>447</v>
      </c>
      <c r="C157" s="29" t="s">
        <v>670</v>
      </c>
      <c r="D157" s="25" t="s">
        <v>63</v>
      </c>
      <c r="E157" s="30" t="s">
        <v>671</v>
      </c>
      <c r="F157" s="31" t="s">
        <v>95</v>
      </c>
      <c r="G157" s="32">
        <v>9</v>
      </c>
      <c r="H157" s="33">
        <v>0</v>
      </c>
      <c r="I157" s="33">
        <f>ROUND(ROUND(H157,2)*ROUND(G157,1),2)</f>
      </c>
      <c r="J157" s="31" t="s">
        <v>472</v>
      </c>
      <c r="O157">
        <f>(I157*21)/100</f>
      </c>
      <c r="P157" t="s">
        <v>21</v>
      </c>
    </row>
    <row r="158" spans="1:5" ht="12.75">
      <c r="A158" s="34" t="s">
        <v>49</v>
      </c>
      <c r="E158" s="35" t="s">
        <v>671</v>
      </c>
    </row>
    <row r="159" spans="1:5" ht="12.75">
      <c r="A159" s="36" t="s">
        <v>51</v>
      </c>
      <c r="E159" s="37" t="s">
        <v>63</v>
      </c>
    </row>
    <row r="160" spans="1:5" ht="12.75">
      <c r="A160" t="s">
        <v>53</v>
      </c>
      <c r="E160" s="35" t="s">
        <v>63</v>
      </c>
    </row>
    <row r="161" spans="1:16" ht="12.75">
      <c r="A161" s="25" t="s">
        <v>44</v>
      </c>
      <c r="B161" s="29" t="s">
        <v>452</v>
      </c>
      <c r="C161" s="29" t="s">
        <v>673</v>
      </c>
      <c r="D161" s="25" t="s">
        <v>63</v>
      </c>
      <c r="E161" s="30" t="s">
        <v>674</v>
      </c>
      <c r="F161" s="31" t="s">
        <v>95</v>
      </c>
      <c r="G161" s="32">
        <v>9</v>
      </c>
      <c r="H161" s="33">
        <v>0</v>
      </c>
      <c r="I161" s="33">
        <f>ROUND(ROUND(H161,2)*ROUND(G161,1),2)</f>
      </c>
      <c r="J161" s="31" t="s">
        <v>472</v>
      </c>
      <c r="O161">
        <f>(I161*21)/100</f>
      </c>
      <c r="P161" t="s">
        <v>21</v>
      </c>
    </row>
    <row r="162" spans="1:5" ht="12.75">
      <c r="A162" s="34" t="s">
        <v>49</v>
      </c>
      <c r="E162" s="35" t="s">
        <v>674</v>
      </c>
    </row>
    <row r="163" spans="1:5" ht="12.75">
      <c r="A163" s="36" t="s">
        <v>51</v>
      </c>
      <c r="E163" s="37" t="s">
        <v>63</v>
      </c>
    </row>
    <row r="164" spans="1:5" ht="12.75">
      <c r="A164" t="s">
        <v>53</v>
      </c>
      <c r="E164" s="35" t="s">
        <v>63</v>
      </c>
    </row>
    <row r="165" spans="1:16" ht="12.75">
      <c r="A165" s="25" t="s">
        <v>44</v>
      </c>
      <c r="B165" s="29" t="s">
        <v>627</v>
      </c>
      <c r="C165" s="29" t="s">
        <v>676</v>
      </c>
      <c r="D165" s="25" t="s">
        <v>63</v>
      </c>
      <c r="E165" s="30" t="s">
        <v>677</v>
      </c>
      <c r="F165" s="31" t="s">
        <v>95</v>
      </c>
      <c r="G165" s="32">
        <v>12</v>
      </c>
      <c r="H165" s="33">
        <v>0</v>
      </c>
      <c r="I165" s="33">
        <f>ROUND(ROUND(H165,2)*ROUND(G165,1),2)</f>
      </c>
      <c r="J165" s="31" t="s">
        <v>472</v>
      </c>
      <c r="O165">
        <f>(I165*21)/100</f>
      </c>
      <c r="P165" t="s">
        <v>21</v>
      </c>
    </row>
    <row r="166" spans="1:5" ht="12.75">
      <c r="A166" s="34" t="s">
        <v>49</v>
      </c>
      <c r="E166" s="35" t="s">
        <v>677</v>
      </c>
    </row>
    <row r="167" spans="1:5" ht="12.75">
      <c r="A167" s="36" t="s">
        <v>51</v>
      </c>
      <c r="E167" s="37" t="s">
        <v>63</v>
      </c>
    </row>
    <row r="168" spans="1:5" ht="12.75">
      <c r="A168" t="s">
        <v>53</v>
      </c>
      <c r="E168" s="35" t="s">
        <v>63</v>
      </c>
    </row>
    <row r="169" spans="1:16" ht="12.75">
      <c r="A169" s="25" t="s">
        <v>44</v>
      </c>
      <c r="B169" s="29" t="s">
        <v>633</v>
      </c>
      <c r="C169" s="29" t="s">
        <v>676</v>
      </c>
      <c r="D169" s="25" t="s">
        <v>19</v>
      </c>
      <c r="E169" s="30" t="s">
        <v>677</v>
      </c>
      <c r="F169" s="31" t="s">
        <v>95</v>
      </c>
      <c r="G169" s="32">
        <v>9</v>
      </c>
      <c r="H169" s="33">
        <v>0</v>
      </c>
      <c r="I169" s="33">
        <f>ROUND(ROUND(H169,2)*ROUND(G169,1),2)</f>
      </c>
      <c r="J169" s="31" t="s">
        <v>472</v>
      </c>
      <c r="O169">
        <f>(I169*21)/100</f>
      </c>
      <c r="P169" t="s">
        <v>21</v>
      </c>
    </row>
    <row r="170" spans="1:5" ht="12.75">
      <c r="A170" s="34" t="s">
        <v>49</v>
      </c>
      <c r="E170" s="35" t="s">
        <v>677</v>
      </c>
    </row>
    <row r="171" spans="1:5" ht="12.75">
      <c r="A171" s="36" t="s">
        <v>51</v>
      </c>
      <c r="E171" s="37" t="s">
        <v>63</v>
      </c>
    </row>
    <row r="172" spans="1:5" ht="12.75">
      <c r="A172" t="s">
        <v>53</v>
      </c>
      <c r="E172" s="35" t="s">
        <v>63</v>
      </c>
    </row>
    <row r="173" spans="1:16" ht="12.75">
      <c r="A173" s="25" t="s">
        <v>44</v>
      </c>
      <c r="B173" s="29" t="s">
        <v>638</v>
      </c>
      <c r="C173" s="29" t="s">
        <v>680</v>
      </c>
      <c r="D173" s="25" t="s">
        <v>63</v>
      </c>
      <c r="E173" s="30" t="s">
        <v>681</v>
      </c>
      <c r="F173" s="31" t="s">
        <v>95</v>
      </c>
      <c r="G173" s="32">
        <v>9</v>
      </c>
      <c r="H173" s="33">
        <v>0</v>
      </c>
      <c r="I173" s="33">
        <f>ROUND(ROUND(H173,2)*ROUND(G173,1),2)</f>
      </c>
      <c r="J173" s="31" t="s">
        <v>472</v>
      </c>
      <c r="O173">
        <f>(I173*21)/100</f>
      </c>
      <c r="P173" t="s">
        <v>21</v>
      </c>
    </row>
    <row r="174" spans="1:5" ht="12.75">
      <c r="A174" s="34" t="s">
        <v>49</v>
      </c>
      <c r="E174" s="35" t="s">
        <v>681</v>
      </c>
    </row>
    <row r="175" spans="1:5" ht="12.75">
      <c r="A175" s="36" t="s">
        <v>51</v>
      </c>
      <c r="E175" s="37" t="s">
        <v>63</v>
      </c>
    </row>
    <row r="176" spans="1:5" ht="12.75">
      <c r="A176" t="s">
        <v>53</v>
      </c>
      <c r="E176" s="35" t="s">
        <v>63</v>
      </c>
    </row>
    <row r="177" spans="1:16" ht="12.75">
      <c r="A177" s="25" t="s">
        <v>44</v>
      </c>
      <c r="B177" s="29" t="s">
        <v>641</v>
      </c>
      <c r="C177" s="29" t="s">
        <v>683</v>
      </c>
      <c r="D177" s="25" t="s">
        <v>63</v>
      </c>
      <c r="E177" s="30" t="s">
        <v>684</v>
      </c>
      <c r="F177" s="31" t="s">
        <v>80</v>
      </c>
      <c r="G177" s="32">
        <v>269.4</v>
      </c>
      <c r="H177" s="33">
        <v>0</v>
      </c>
      <c r="I177" s="33">
        <f>ROUND(ROUND(H177,2)*ROUND(G177,1),2)</f>
      </c>
      <c r="J177" s="31" t="s">
        <v>472</v>
      </c>
      <c r="O177">
        <f>(I177*21)/100</f>
      </c>
      <c r="P177" t="s">
        <v>21</v>
      </c>
    </row>
    <row r="178" spans="1:5" ht="25.5">
      <c r="A178" s="34" t="s">
        <v>49</v>
      </c>
      <c r="E178" s="35" t="s">
        <v>685</v>
      </c>
    </row>
    <row r="179" spans="1:5" ht="12.75">
      <c r="A179" s="36" t="s">
        <v>51</v>
      </c>
      <c r="E179" s="37" t="s">
        <v>63</v>
      </c>
    </row>
    <row r="180" spans="1:5" ht="102">
      <c r="A180" t="s">
        <v>53</v>
      </c>
      <c r="E180" s="35" t="s">
        <v>686</v>
      </c>
    </row>
    <row r="181" spans="1:16" ht="25.5">
      <c r="A181" s="25" t="s">
        <v>44</v>
      </c>
      <c r="B181" s="29" t="s">
        <v>644</v>
      </c>
      <c r="C181" s="29" t="s">
        <v>692</v>
      </c>
      <c r="D181" s="25" t="s">
        <v>63</v>
      </c>
      <c r="E181" s="30" t="s">
        <v>693</v>
      </c>
      <c r="F181" s="31" t="s">
        <v>95</v>
      </c>
      <c r="G181" s="32">
        <v>3</v>
      </c>
      <c r="H181" s="33">
        <v>0</v>
      </c>
      <c r="I181" s="33">
        <f>ROUND(ROUND(H181,2)*ROUND(G181,1),2)</f>
      </c>
      <c r="J181" s="31" t="s">
        <v>472</v>
      </c>
      <c r="O181">
        <f>(I181*21)/100</f>
      </c>
      <c r="P181" t="s">
        <v>21</v>
      </c>
    </row>
    <row r="182" spans="1:5" ht="25.5">
      <c r="A182" s="34" t="s">
        <v>49</v>
      </c>
      <c r="E182" s="35" t="s">
        <v>694</v>
      </c>
    </row>
    <row r="183" spans="1:5" ht="12.75">
      <c r="A183" s="36" t="s">
        <v>51</v>
      </c>
      <c r="E183" s="37" t="s">
        <v>63</v>
      </c>
    </row>
    <row r="184" spans="1:5" ht="25.5">
      <c r="A184" t="s">
        <v>53</v>
      </c>
      <c r="E184" s="35" t="s">
        <v>695</v>
      </c>
    </row>
    <row r="185" spans="1:16" ht="12.75">
      <c r="A185" s="25" t="s">
        <v>44</v>
      </c>
      <c r="B185" s="29" t="s">
        <v>647</v>
      </c>
      <c r="C185" s="29" t="s">
        <v>701</v>
      </c>
      <c r="D185" s="25" t="s">
        <v>63</v>
      </c>
      <c r="E185" s="30" t="s">
        <v>702</v>
      </c>
      <c r="F185" s="31" t="s">
        <v>703</v>
      </c>
      <c r="G185" s="32">
        <v>9</v>
      </c>
      <c r="H185" s="33">
        <v>0</v>
      </c>
      <c r="I185" s="33">
        <f>ROUND(ROUND(H185,2)*ROUND(G185,1),2)</f>
      </c>
      <c r="J185" s="31" t="s">
        <v>472</v>
      </c>
      <c r="O185">
        <f>(I185*21)/100</f>
      </c>
      <c r="P185" t="s">
        <v>21</v>
      </c>
    </row>
    <row r="186" spans="1:5" ht="12.75">
      <c r="A186" s="34" t="s">
        <v>49</v>
      </c>
      <c r="E186" s="35" t="s">
        <v>704</v>
      </c>
    </row>
    <row r="187" spans="1:5" ht="12.75">
      <c r="A187" s="36" t="s">
        <v>51</v>
      </c>
      <c r="E187" s="37" t="s">
        <v>63</v>
      </c>
    </row>
    <row r="188" spans="1:5" ht="76.5">
      <c r="A188" t="s">
        <v>53</v>
      </c>
      <c r="E188" s="35" t="s">
        <v>705</v>
      </c>
    </row>
    <row r="189" spans="1:16" ht="12.75">
      <c r="A189" s="25" t="s">
        <v>44</v>
      </c>
      <c r="B189" s="29" t="s">
        <v>651</v>
      </c>
      <c r="C189" s="29" t="s">
        <v>711</v>
      </c>
      <c r="D189" s="25" t="s">
        <v>63</v>
      </c>
      <c r="E189" s="30" t="s">
        <v>712</v>
      </c>
      <c r="F189" s="31" t="s">
        <v>95</v>
      </c>
      <c r="G189" s="32">
        <v>9</v>
      </c>
      <c r="H189" s="33">
        <v>0</v>
      </c>
      <c r="I189" s="33">
        <f>ROUND(ROUND(H189,2)*ROUND(G189,1),2)</f>
      </c>
      <c r="J189" s="31" t="s">
        <v>472</v>
      </c>
      <c r="O189">
        <f>(I189*21)/100</f>
      </c>
      <c r="P189" t="s">
        <v>21</v>
      </c>
    </row>
    <row r="190" spans="1:5" ht="25.5">
      <c r="A190" s="34" t="s">
        <v>49</v>
      </c>
      <c r="E190" s="35" t="s">
        <v>713</v>
      </c>
    </row>
    <row r="191" spans="1:5" ht="51">
      <c r="A191" s="36" t="s">
        <v>51</v>
      </c>
      <c r="E191" s="37" t="s">
        <v>763</v>
      </c>
    </row>
    <row r="192" spans="1:5" ht="127.5">
      <c r="A192" t="s">
        <v>53</v>
      </c>
      <c r="E192" s="35" t="s">
        <v>715</v>
      </c>
    </row>
    <row r="193" spans="1:16" ht="12.75">
      <c r="A193" s="25" t="s">
        <v>44</v>
      </c>
      <c r="B193" s="29" t="s">
        <v>654</v>
      </c>
      <c r="C193" s="29" t="s">
        <v>717</v>
      </c>
      <c r="D193" s="25" t="s">
        <v>63</v>
      </c>
      <c r="E193" s="30" t="s">
        <v>718</v>
      </c>
      <c r="F193" s="31" t="s">
        <v>95</v>
      </c>
      <c r="G193" s="32">
        <v>12</v>
      </c>
      <c r="H193" s="33">
        <v>0</v>
      </c>
      <c r="I193" s="33">
        <f>ROUND(ROUND(H193,2)*ROUND(G193,1),2)</f>
      </c>
      <c r="J193" s="31" t="s">
        <v>472</v>
      </c>
      <c r="O193">
        <f>(I193*21)/100</f>
      </c>
      <c r="P193" t="s">
        <v>21</v>
      </c>
    </row>
    <row r="194" spans="1:5" ht="12.75">
      <c r="A194" s="34" t="s">
        <v>49</v>
      </c>
      <c r="E194" s="35" t="s">
        <v>718</v>
      </c>
    </row>
    <row r="195" spans="1:5" ht="12.75">
      <c r="A195" s="36" t="s">
        <v>51</v>
      </c>
      <c r="E195" s="37" t="s">
        <v>63</v>
      </c>
    </row>
    <row r="196" spans="1:5" ht="25.5">
      <c r="A196" t="s">
        <v>53</v>
      </c>
      <c r="E196" s="35" t="s">
        <v>719</v>
      </c>
    </row>
    <row r="197" spans="1:16" ht="12.75">
      <c r="A197" s="25" t="s">
        <v>44</v>
      </c>
      <c r="B197" s="29" t="s">
        <v>657</v>
      </c>
      <c r="C197" s="29" t="s">
        <v>721</v>
      </c>
      <c r="D197" s="25" t="s">
        <v>63</v>
      </c>
      <c r="E197" s="30" t="s">
        <v>722</v>
      </c>
      <c r="F197" s="31" t="s">
        <v>95</v>
      </c>
      <c r="G197" s="32">
        <v>9</v>
      </c>
      <c r="H197" s="33">
        <v>0</v>
      </c>
      <c r="I197" s="33">
        <f>ROUND(ROUND(H197,2)*ROUND(G197,1),2)</f>
      </c>
      <c r="J197" s="31" t="s">
        <v>472</v>
      </c>
      <c r="O197">
        <f>(I197*21)/100</f>
      </c>
      <c r="P197" t="s">
        <v>21</v>
      </c>
    </row>
    <row r="198" spans="1:5" ht="12.75">
      <c r="A198" s="34" t="s">
        <v>49</v>
      </c>
      <c r="E198" s="35" t="s">
        <v>722</v>
      </c>
    </row>
    <row r="199" spans="1:5" ht="12.75">
      <c r="A199" s="36" t="s">
        <v>51</v>
      </c>
      <c r="E199" s="37" t="s">
        <v>63</v>
      </c>
    </row>
    <row r="200" spans="1:5" ht="25.5">
      <c r="A200" t="s">
        <v>53</v>
      </c>
      <c r="E200" s="35" t="s">
        <v>719</v>
      </c>
    </row>
    <row r="201" spans="1:16" ht="25.5">
      <c r="A201" s="25" t="s">
        <v>44</v>
      </c>
      <c r="B201" s="29" t="s">
        <v>660</v>
      </c>
      <c r="C201" s="29" t="s">
        <v>724</v>
      </c>
      <c r="D201" s="25" t="s">
        <v>63</v>
      </c>
      <c r="E201" s="30" t="s">
        <v>725</v>
      </c>
      <c r="F201" s="31" t="s">
        <v>95</v>
      </c>
      <c r="G201" s="32">
        <v>9</v>
      </c>
      <c r="H201" s="33">
        <v>0</v>
      </c>
      <c r="I201" s="33">
        <f>ROUND(ROUND(H201,2)*ROUND(G201,1),2)</f>
      </c>
      <c r="J201" s="31" t="s">
        <v>472</v>
      </c>
      <c r="O201">
        <f>(I201*21)/100</f>
      </c>
      <c r="P201" t="s">
        <v>21</v>
      </c>
    </row>
    <row r="202" spans="1:5" ht="25.5">
      <c r="A202" s="34" t="s">
        <v>49</v>
      </c>
      <c r="E202" s="35" t="s">
        <v>725</v>
      </c>
    </row>
    <row r="203" spans="1:5" ht="12.75">
      <c r="A203" s="36" t="s">
        <v>51</v>
      </c>
      <c r="E203" s="37" t="s">
        <v>63</v>
      </c>
    </row>
    <row r="204" spans="1:5" ht="25.5">
      <c r="A204" t="s">
        <v>53</v>
      </c>
      <c r="E204" s="35" t="s">
        <v>719</v>
      </c>
    </row>
    <row r="205" spans="1:16" ht="25.5">
      <c r="A205" s="25" t="s">
        <v>44</v>
      </c>
      <c r="B205" s="29" t="s">
        <v>663</v>
      </c>
      <c r="C205" s="29" t="s">
        <v>727</v>
      </c>
      <c r="D205" s="25" t="s">
        <v>63</v>
      </c>
      <c r="E205" s="30" t="s">
        <v>728</v>
      </c>
      <c r="F205" s="31" t="s">
        <v>95</v>
      </c>
      <c r="G205" s="32">
        <v>9</v>
      </c>
      <c r="H205" s="33">
        <v>0</v>
      </c>
      <c r="I205" s="33">
        <f>ROUND(ROUND(H205,2)*ROUND(G205,1),2)</f>
      </c>
      <c r="J205" s="31" t="s">
        <v>472</v>
      </c>
      <c r="O205">
        <f>(I205*21)/100</f>
      </c>
      <c r="P205" t="s">
        <v>21</v>
      </c>
    </row>
    <row r="206" spans="1:5" ht="12.75">
      <c r="A206" s="34" t="s">
        <v>49</v>
      </c>
      <c r="E206" s="35" t="s">
        <v>729</v>
      </c>
    </row>
    <row r="207" spans="1:5" ht="12.75">
      <c r="A207" s="36" t="s">
        <v>51</v>
      </c>
      <c r="E207" s="37" t="s">
        <v>63</v>
      </c>
    </row>
    <row r="208" spans="1:5" ht="153">
      <c r="A208" t="s">
        <v>53</v>
      </c>
      <c r="E208" s="35" t="s">
        <v>730</v>
      </c>
    </row>
    <row r="209" spans="1:18" ht="12.75" customHeight="1">
      <c r="A209" s="6" t="s">
        <v>42</v>
      </c>
      <c r="B209" s="6"/>
      <c r="C209" s="39" t="s">
        <v>764</v>
      </c>
      <c r="D209" s="6"/>
      <c r="E209" s="27" t="s">
        <v>765</v>
      </c>
      <c r="F209" s="6"/>
      <c r="G209" s="6"/>
      <c r="H209" s="6"/>
      <c r="I209" s="40">
        <f>0+Q209</f>
      </c>
      <c r="J209" s="6"/>
      <c r="O209">
        <f>0+R209</f>
      </c>
      <c r="Q209">
        <f>0+I210+I214+I218</f>
      </c>
      <c r="R209">
        <f>0+O210+O214+O218</f>
      </c>
    </row>
    <row r="210" spans="1:16" ht="12.75">
      <c r="A210" s="25" t="s">
        <v>44</v>
      </c>
      <c r="B210" s="29" t="s">
        <v>666</v>
      </c>
      <c r="C210" s="29" t="s">
        <v>766</v>
      </c>
      <c r="D210" s="25" t="s">
        <v>63</v>
      </c>
      <c r="E210" s="30" t="s">
        <v>767</v>
      </c>
      <c r="F210" s="31" t="s">
        <v>539</v>
      </c>
      <c r="G210" s="32">
        <v>48</v>
      </c>
      <c r="H210" s="33">
        <v>0</v>
      </c>
      <c r="I210" s="33">
        <f>ROUND(ROUND(H210,2)*ROUND(G210,1),2)</f>
      </c>
      <c r="J210" s="31" t="s">
        <v>472</v>
      </c>
      <c r="O210">
        <f>(I210*21)/100</f>
      </c>
      <c r="P210" t="s">
        <v>21</v>
      </c>
    </row>
    <row r="211" spans="1:5" ht="25.5">
      <c r="A211" s="34" t="s">
        <v>49</v>
      </c>
      <c r="E211" s="35" t="s">
        <v>768</v>
      </c>
    </row>
    <row r="212" spans="1:5" ht="25.5">
      <c r="A212" s="36" t="s">
        <v>51</v>
      </c>
      <c r="E212" s="37" t="s">
        <v>769</v>
      </c>
    </row>
    <row r="213" spans="1:5" ht="76.5">
      <c r="A213" t="s">
        <v>53</v>
      </c>
      <c r="E213" s="35" t="s">
        <v>770</v>
      </c>
    </row>
    <row r="214" spans="1:16" ht="12.75">
      <c r="A214" s="25" t="s">
        <v>44</v>
      </c>
      <c r="B214" s="29" t="s">
        <v>669</v>
      </c>
      <c r="C214" s="29" t="s">
        <v>771</v>
      </c>
      <c r="D214" s="25" t="s">
        <v>63</v>
      </c>
      <c r="E214" s="30" t="s">
        <v>772</v>
      </c>
      <c r="F214" s="31" t="s">
        <v>539</v>
      </c>
      <c r="G214" s="32">
        <v>192</v>
      </c>
      <c r="H214" s="33">
        <v>0</v>
      </c>
      <c r="I214" s="33">
        <f>ROUND(ROUND(H214,2)*ROUND(G214,1),2)</f>
      </c>
      <c r="J214" s="31" t="s">
        <v>472</v>
      </c>
      <c r="O214">
        <f>(I214*21)/100</f>
      </c>
      <c r="P214" t="s">
        <v>21</v>
      </c>
    </row>
    <row r="215" spans="1:5" ht="25.5">
      <c r="A215" s="34" t="s">
        <v>49</v>
      </c>
      <c r="E215" s="35" t="s">
        <v>773</v>
      </c>
    </row>
    <row r="216" spans="1:5" ht="12.75">
      <c r="A216" s="36" t="s">
        <v>51</v>
      </c>
      <c r="E216" s="37" t="s">
        <v>774</v>
      </c>
    </row>
    <row r="217" spans="1:5" ht="76.5">
      <c r="A217" t="s">
        <v>53</v>
      </c>
      <c r="E217" s="35" t="s">
        <v>770</v>
      </c>
    </row>
    <row r="218" spans="1:16" ht="25.5">
      <c r="A218" s="25" t="s">
        <v>44</v>
      </c>
      <c r="B218" s="29" t="s">
        <v>672</v>
      </c>
      <c r="C218" s="29" t="s">
        <v>775</v>
      </c>
      <c r="D218" s="25" t="s">
        <v>63</v>
      </c>
      <c r="E218" s="30" t="s">
        <v>776</v>
      </c>
      <c r="F218" s="31" t="s">
        <v>539</v>
      </c>
      <c r="G218" s="32">
        <v>48</v>
      </c>
      <c r="H218" s="33">
        <v>0</v>
      </c>
      <c r="I218" s="33">
        <f>ROUND(ROUND(H218,2)*ROUND(G218,1),2)</f>
      </c>
      <c r="J218" s="31" t="s">
        <v>472</v>
      </c>
      <c r="O218">
        <f>(I218*21)/100</f>
      </c>
      <c r="P218" t="s">
        <v>21</v>
      </c>
    </row>
    <row r="219" spans="1:5" ht="25.5">
      <c r="A219" s="34" t="s">
        <v>49</v>
      </c>
      <c r="E219" s="35" t="s">
        <v>777</v>
      </c>
    </row>
    <row r="220" spans="1:5" ht="12.75">
      <c r="A220" s="36" t="s">
        <v>51</v>
      </c>
      <c r="E220" s="37" t="s">
        <v>778</v>
      </c>
    </row>
    <row r="221" spans="1:5" ht="63.75">
      <c r="A221" t="s">
        <v>53</v>
      </c>
      <c r="E221" s="35" t="s">
        <v>779</v>
      </c>
    </row>
    <row r="222" spans="1:18" ht="12.75" customHeight="1">
      <c r="A222" s="6" t="s">
        <v>42</v>
      </c>
      <c r="B222" s="6"/>
      <c r="C222" s="39" t="s">
        <v>731</v>
      </c>
      <c r="D222" s="6"/>
      <c r="E222" s="27" t="s">
        <v>732</v>
      </c>
      <c r="F222" s="6"/>
      <c r="G222" s="6"/>
      <c r="H222" s="6"/>
      <c r="I222" s="40">
        <f>0+Q222</f>
      </c>
      <c r="J222" s="6"/>
      <c r="O222">
        <f>0+R222</f>
      </c>
      <c r="Q222">
        <f>0+I223</f>
      </c>
      <c r="R222">
        <f>0+O223</f>
      </c>
    </row>
    <row r="223" spans="1:16" ht="12.75">
      <c r="A223" s="25" t="s">
        <v>44</v>
      </c>
      <c r="B223" s="29" t="s">
        <v>675</v>
      </c>
      <c r="C223" s="29" t="s">
        <v>734</v>
      </c>
      <c r="D223" s="25" t="s">
        <v>63</v>
      </c>
      <c r="E223" s="30" t="s">
        <v>735</v>
      </c>
      <c r="F223" s="31" t="s">
        <v>539</v>
      </c>
      <c r="G223" s="32">
        <v>119.8</v>
      </c>
      <c r="H223" s="33">
        <v>0</v>
      </c>
      <c r="I223" s="33">
        <f>ROUND(ROUND(H223,2)*ROUND(G223,1),2)</f>
      </c>
      <c r="J223" s="31" t="s">
        <v>472</v>
      </c>
      <c r="O223">
        <f>(I223*21)/100</f>
      </c>
      <c r="P223" t="s">
        <v>21</v>
      </c>
    </row>
    <row r="224" spans="1:5" ht="38.25">
      <c r="A224" s="34" t="s">
        <v>49</v>
      </c>
      <c r="E224" s="35" t="s">
        <v>736</v>
      </c>
    </row>
    <row r="225" spans="1:5" ht="12.75">
      <c r="A225" s="36" t="s">
        <v>51</v>
      </c>
      <c r="E225" s="37" t="s">
        <v>63</v>
      </c>
    </row>
    <row r="226" spans="1:5" ht="38.25">
      <c r="A226" t="s">
        <v>53</v>
      </c>
      <c r="E226" s="35" t="s">
        <v>737</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