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600" windowHeight="6880"/>
  </bookViews>
  <sheets>
    <sheet name="Rekapitulace stavby" sheetId="1" r:id="rId1"/>
    <sheet name="SO 0 - DEMOLICE BUDOVY ZŠ" sheetId="2" r:id="rId2"/>
    <sheet name="Pokyny pro vyplnění" sheetId="3" r:id="rId3"/>
  </sheets>
  <definedNames>
    <definedName name="_xlnm._FilterDatabase" localSheetId="1" hidden="1">'SO 0 - DEMOLICE BUDOVY ZŠ'!$C$85:$K$434</definedName>
    <definedName name="_xlnm.Print_Area" localSheetId="0">'Rekapitulace stavby'!$D$4:$AO$36,'Rekapitulace stavby'!$C$42:$AQ$56</definedName>
    <definedName name="_xlnm.Print_Titles" localSheetId="0">'Rekapitulace stavby'!$52:$52</definedName>
    <definedName name="_xlnm.Print_Area" localSheetId="1">'SO 0 - DEMOLICE BUDOVY ZŠ'!$C$4:$J$39,'SO 0 - DEMOLICE BUDOVY ZŠ'!$C$45:$J$67,'SO 0 - DEMOLICE BUDOVY ZŠ'!$C$73:$K$434</definedName>
    <definedName name="_xlnm.Print_Titles" localSheetId="1">'SO 0 - DEMOLICE BUDOVY ZŠ'!$85:$85</definedName>
    <definedName name="_xlnm.Print_Area" localSheetId="2">'Pokyny pro vyplnění'!$B$2:$K$71,'Pokyny pro vyplnění'!$B$74:$K$118,'Pokyny pro vyplnění'!$B$121:$K$190,'Pokyny pro vyplnění'!$B$198:$K$218</definedName>
  </definedNames>
  <calcPr calcId="144525"/>
</workbook>
</file>

<file path=xl/sharedStrings.xml><?xml version="1.0" encoding="utf-8"?>
<sst xmlns="http://schemas.openxmlformats.org/spreadsheetml/2006/main" count="4218" uniqueCount="824">
  <si>
    <t>Export Komplet</t>
  </si>
  <si>
    <t>VZ</t>
  </si>
  <si>
    <t>2.0</t>
  </si>
  <si>
    <t>ZAMOK</t>
  </si>
  <si>
    <t>False</t>
  </si>
  <si>
    <t>{3e8369fb-e3f0-4e34-b93b-03cdb1e31b36}</t>
  </si>
  <si>
    <t>0,01</t>
  </si>
  <si>
    <t>21</t>
  </si>
  <si>
    <t>15</t>
  </si>
  <si>
    <t>REKAPITULACE STAVBY</t>
  </si>
  <si>
    <t>v ---  níže se nacházejí doplnkové a pomocné údaje k sestavám  --- v</t>
  </si>
  <si>
    <t>Návod na vyplnění</t>
  </si>
  <si>
    <t>0,001</t>
  </si>
  <si>
    <t>Kód:</t>
  </si>
  <si>
    <t>20-01</t>
  </si>
  <si>
    <t>Měnit lze pouze buňky se žlutým podbarvením!
1) v Rekapitulaci stavby vyplňte údaje o Uchazeči (přenesou se do ostatních sestav i v jiných listech)
2) na vybraných listech vyplňte v sestavě Soupis prací ceny u položek</t>
  </si>
  <si>
    <t>Stavba:</t>
  </si>
  <si>
    <t>SOCIÁLNÍ BYDLENÍ MĚSTA LIBERCE NA ŽIŽKOVĚ</t>
  </si>
  <si>
    <t>KSO:</t>
  </si>
  <si>
    <t/>
  </si>
  <si>
    <t>CC-CZ:</t>
  </si>
  <si>
    <t>Místo:</t>
  </si>
  <si>
    <t>LIBEREC - ROCHLICE</t>
  </si>
  <si>
    <t>Datum:</t>
  </si>
  <si>
    <t>7. 1. 2020</t>
  </si>
  <si>
    <t>Zadavatel:</t>
  </si>
  <si>
    <t>IČ:</t>
  </si>
  <si>
    <t>00262978</t>
  </si>
  <si>
    <t>STATUTÁRNÍ MĚSTO LIBEREC, NÁM.Dr.E.BENEŠE 1</t>
  </si>
  <si>
    <t>DIČ:</t>
  </si>
  <si>
    <t>CZ00262978</t>
  </si>
  <si>
    <t>Uchazeč:</t>
  </si>
  <si>
    <t>Vyplň údaj</t>
  </si>
  <si>
    <t>Projektant:</t>
  </si>
  <si>
    <t>44581581</t>
  </si>
  <si>
    <t>ING.JANA HŮLKOVÁ - LIBEREC</t>
  </si>
  <si>
    <t>CZ44581581</t>
  </si>
  <si>
    <t>True</t>
  </si>
  <si>
    <t>Zpracovatel:</t>
  </si>
  <si>
    <t>13041103</t>
  </si>
  <si>
    <t>JANA VYDROVÁ</t>
  </si>
  <si>
    <t>CZ13041103</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</si>
  <si>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</si>
  <si>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</si>
  <si>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</si>
  <si>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</si>
  <si>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</si>
  <si>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</si>
  <si>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</si>
  <si>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</si>
  <si>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</si>
  <si>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</si>
  <si>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</si>
  <si>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</si>
  <si>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</si>
  <si>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</si>
  <si>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</si>
  <si>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</si>
  <si>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</si>
  <si>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</si>
  <si>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</si>
  <si>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</si>
  <si>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</si>
  <si>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</si>
  <si>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
náklady [CZK]</t>
  </si>
  <si>
    <t>DPH [CZK]</t>
  </si>
  <si>
    <t>Normohodiny [h]</t>
  </si>
  <si>
    <t>DPH základní [CZK]</t>
  </si>
  <si>
    <t>DPH snížená [CZK]</t>
  </si>
  <si>
    <t>DPH základní přenesená
[CZK]</t>
  </si>
  <si>
    <t>DPH snížená přenesená
[CZK]</t>
  </si>
  <si>
    <t>Základna
DPH základní</t>
  </si>
  <si>
    <t>Základna
DPH snížená</t>
  </si>
  <si>
    <t>Základna
DPH zákl. přenesená</t>
  </si>
  <si>
    <t>Základna
DPH sníž. přenesená</t>
  </si>
  <si>
    <t>Základna
DPH nulová</t>
  </si>
  <si>
    <t>Náklady stavby celkem</t>
  </si>
  <si>
    <t>D</t>
  </si>
  <si>
    <t>0</t>
  </si>
  <si>
    <t>###NOIMPORT###</t>
  </si>
  <si>
    <t>IMPORT</t>
  </si>
  <si>
    <t>{00000000-0000-0000-0000-000000000000}</t>
  </si>
  <si>
    <t>/</t>
  </si>
  <si>
    <t>SO 0</t>
  </si>
  <si>
    <t>DEMOLICE BUDOVY ZŠ</t>
  </si>
  <si>
    <t>STA</t>
  </si>
  <si>
    <t>1</t>
  </si>
  <si>
    <t>{e45610ca-62ec-4559-859a-fa84d93c6cd2}</t>
  </si>
  <si>
    <t>2</t>
  </si>
  <si>
    <t>KRYCÍ LIST SOUPISU PRACÍ</t>
  </si>
  <si>
    <t>Objekt:</t>
  </si>
  <si>
    <t>SO 0 - DEMOLICE BUDOVY ZŠ</t>
  </si>
  <si>
    <t>REKAPITULACE ČLENĚNÍ SOUPISU PRACÍ</t>
  </si>
  <si>
    <t>Kód dílu - Popis</t>
  </si>
  <si>
    <t>Cena celkem [CZK]</t>
  </si>
  <si>
    <t>-1</t>
  </si>
  <si>
    <t>HSV - Práce a dodávky HSV</t>
  </si>
  <si>
    <t xml:space="preserve">    1 - Zemní práce</t>
  </si>
  <si>
    <t xml:space="preserve">    9 - Ostatní konstrukce a práce</t>
  </si>
  <si>
    <t xml:space="preserve">    98 - Demolice a sanace</t>
  </si>
  <si>
    <t xml:space="preserve">    998 - Přesun hmot</t>
  </si>
  <si>
    <t xml:space="preserve">    997 - Přesun sutě</t>
  </si>
  <si>
    <t xml:space="preserve">    765 - Krytina skládaná</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</si>
  <si>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</si>
  <si>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</si>
  <si>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</si>
  <si>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</si>
  <si>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</si>
  <si>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</si>
  <si>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</si>
  <si>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</si>
  <si>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</si>
  <si>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</si>
  <si>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</si>
  <si>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</si>
  <si>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</si>
  <si>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</si>
  <si>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</si>
  <si>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</si>
  <si>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</si>
  <si>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</si>
  <si>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171151112</t>
  </si>
  <si>
    <t>Uložení sypanin do násypů s rozprostřením sypaniny ve vrstvách a s hrubým urovnáním zhutněných z hornin nesoudržných kamenitých</t>
  </si>
  <si>
    <t>m3</t>
  </si>
  <si>
    <t>CS ÚRS 2020 01</t>
  </si>
  <si>
    <t>4</t>
  </si>
  <si>
    <t>1255305146</t>
  </si>
  <si>
    <t>PSC</t>
  </si>
  <si>
    <t xml:space="preserve">Poznámka k souboru cen:
1. Ceny lze použít i pro uložení sypaniny s předepsaným zhutněním na trvalé skládky, do koryt vodotečí a do prohlubní terénu.
2. Cenu 25-1101 lze použít i pro:
a) rozprostření zbylého výkopu na místě po zásypu jam a rýh pro podzemní vedení a zářezů pro podzemní vedení; toto množství se určí v m3 uloženého výkopku, měřeného v rostlém stavu,
b) uložení výkopku do násypů pod vodou.
3. Ceny nelze použít:
a) pro uložení sypaniny do hrází; uložení netříděné sypaniny do hrází se oceňuje cenami souboru cen 171 uložení netříděných sypanin do hrází,
b) pro uložení sypaniny do ochranných valů nebo těch jejich částí, jejichž šířka je menší než 3 m. Toto uložení se oceňuje cenami souboru cen 175 Obsyp objektů.
</t>
  </si>
  <si>
    <t>VV</t>
  </si>
  <si>
    <t xml:space="preserve">"srovnání po demolici s okolním terénem </t>
  </si>
  <si>
    <t xml:space="preserve">  19,10*6,30*0,30</t>
  </si>
  <si>
    <t xml:space="preserve">  19,10*6,20*(3,60+1,30+0,80+0,20)/4</t>
  </si>
  <si>
    <t xml:space="preserve">  9,20*5,35*(2,00+0,60+0,30+0,20)/4</t>
  </si>
  <si>
    <t>Součet</t>
  </si>
  <si>
    <t>162751137</t>
  </si>
  <si>
    <t>Vodorovné přemístění suti do drtičky na vzdálenost do 10 000m a zpět</t>
  </si>
  <si>
    <t>1677711122</t>
  </si>
  <si>
    <t xml:space="preserve">Poznámka k souboru cen:
1. Přemísťuje-li se výkopek z dočasných skládek vzdálených do 50 m, neoceňuje se nakládání výkopku, i když se provádí. Toto ustanovení neplatí, vylučuje-li projekt použití dozeru.
2. Ceny nelze použít, předepisuje-li projekt přemístit výkopek na místo nepřístupné obvyklým dopravním prostředkům; toto přemístění se oceňuje individuálně.
</t>
  </si>
  <si>
    <t>"suť k zásypu pro vyrovnání terénu"     248,915*2</t>
  </si>
  <si>
    <t>3</t>
  </si>
  <si>
    <t>997006005</t>
  </si>
  <si>
    <t>Drcení stavebního odpadu z demolic s dopravou na vzdálenost do 100 m a naložením do drtícího zařízení ze zdiva cihelného, kamenného a smíšeného</t>
  </si>
  <si>
    <t>t</t>
  </si>
  <si>
    <t>1809178371</t>
  </si>
  <si>
    <t xml:space="preserve">Poznámka k souboru cen:
1. V cenách jsou započteny i náklady na případné oddělení kovového odpadu (např. výztuže).
</t>
  </si>
  <si>
    <t>"pro srovnání terénu je potřeba 248,915 m3 recyklátu</t>
  </si>
  <si>
    <t xml:space="preserve">  248,915*1,650*1,01</t>
  </si>
  <si>
    <t>9</t>
  </si>
  <si>
    <t>Ostatní konstrukce a práce</t>
  </si>
  <si>
    <t>941112132</t>
  </si>
  <si>
    <t>Montáž lešení řadového trubkového lehkého pracovního bez podlah s provozním zatížením tř. 3 do 200 kg/m2 šířky tř. W12 přes 1,2 do 1,5 m, výšky přes 10 do 25 m</t>
  </si>
  <si>
    <t>m2</t>
  </si>
  <si>
    <t>270618334</t>
  </si>
  <si>
    <t xml:space="preserve">Poznámka k souboru cen:
1. Ceny jsou určeny jen pro řadová lešení, která nemají pracovní podlahy ve všech patrech.
2. V ceně jsou započteny i náklady na kotvení lešení.
3. Montáž lešení řadového trubkového lehkého výšky přes 25 m se oceňuje individuálně.
4. Šířkou se rozumí půdorysná vzdálenost, měřená od vnitřního líce sloupků zábradlí k protilehlému volnému okraji podlahy nebo mezi vnitřními líci.
</t>
  </si>
  <si>
    <t>"pro demontáž azbestocementové krytiny</t>
  </si>
  <si>
    <t xml:space="preserve">  (19,10+2*1,50)*(19,20+17,20)/2</t>
  </si>
  <si>
    <t xml:space="preserve">  (12,35+2*1,50)*(17,20+18,40)/2</t>
  </si>
  <si>
    <t xml:space="preserve">  (12,35+2*1,50)*(19,60+20,30)/2</t>
  </si>
  <si>
    <t xml:space="preserve">  (6,05+1,50)*19,60</t>
  </si>
  <si>
    <t xml:space="preserve">  (3,85+1,50)*(19,40+18,60)/2</t>
  </si>
  <si>
    <t xml:space="preserve">  (5,40+1,50)*(18,60+17,80)</t>
  </si>
  <si>
    <t>5</t>
  </si>
  <si>
    <t>941112232</t>
  </si>
  <si>
    <t>Montáž lešení řadového trubkového lehkého pracovního bez podlah s provozním zatížením tř. 3 do 200 kg/m2 Příplatek za první a každý další den použití lešení k ceně -2132</t>
  </si>
  <si>
    <t>1218669612</t>
  </si>
  <si>
    <t>1482,473*30 'Přepočtené koeficientem množství</t>
  </si>
  <si>
    <t>6</t>
  </si>
  <si>
    <t>941112832</t>
  </si>
  <si>
    <t>Demontáž lešení řadového trubkového lehkého pracovního bez podlah s provozním zatížením tř. 3 do 200 kg/m2 šířky W12 přes 1,2 do 1,5 m, výšky přes 10 do 25 m</t>
  </si>
  <si>
    <t>-83001695</t>
  </si>
  <si>
    <t xml:space="preserve">Poznámka k souboru cen:
1. Ceny jsou určeny jen pro řadová lešení, která nemají pracovní podlahy ve všech patrech.
2. Demontáž lešení řadového trubkového lehkého výšky přes 25 m se oceňuje individuálně.
</t>
  </si>
  <si>
    <t>7</t>
  </si>
  <si>
    <t>944611111</t>
  </si>
  <si>
    <t>Montáž ochranné plachty zavěšené na konstrukci lešení z textilie z umělých vláken</t>
  </si>
  <si>
    <t>-501706819</t>
  </si>
  <si>
    <t xml:space="preserve">Poznámka k souboru cen:
1. V cenách nejsou započteny náklady na lešení potřebné pro zavěšení plachty; toto lešení se oceňuje příslušnými cenami lešení.
</t>
  </si>
  <si>
    <t>8</t>
  </si>
  <si>
    <t>944611211</t>
  </si>
  <si>
    <t>Montáž ochranné plachty Příplatek za první a každý další den použití plachty k ceně -1111</t>
  </si>
  <si>
    <t>-1482902642</t>
  </si>
  <si>
    <t>966073810</t>
  </si>
  <si>
    <t>Rozebrání vrat a vrátek k oplocení plochy jednotlivě do 2 m2</t>
  </si>
  <si>
    <t>kus</t>
  </si>
  <si>
    <t>395661969</t>
  </si>
  <si>
    <t xml:space="preserve">Poznámka k souboru cen:
1. V cenách jsou započteny i náklady na odklizení materiálu na vzdálenost do 20 m nebo naložení na dopravní prostředek.
</t>
  </si>
  <si>
    <t>"k opětovnému použití"     1</t>
  </si>
  <si>
    <t>10</t>
  </si>
  <si>
    <t>966073812</t>
  </si>
  <si>
    <t>Rozebrání vrat a vrátek k oplocení plochy jednotlivě přes 6 do 10 m2</t>
  </si>
  <si>
    <t>1191435147</t>
  </si>
  <si>
    <t>"k opětovnému použití"    1</t>
  </si>
  <si>
    <t>11</t>
  </si>
  <si>
    <t>Město LBC</t>
  </si>
  <si>
    <t>Zábor chodníku dle vyhlášky Statutárního města Liberce</t>
  </si>
  <si>
    <t>-1466349397</t>
  </si>
  <si>
    <t>"celkem 100 m2 na 40 dní"        100*40</t>
  </si>
  <si>
    <t>12</t>
  </si>
  <si>
    <t>Předběžně 1</t>
  </si>
  <si>
    <t>Přeložení veřejného osvětlení na nový sloup - upřesní správce sítě na základě stavebního povolení</t>
  </si>
  <si>
    <t>kpl</t>
  </si>
  <si>
    <t>919685459</t>
  </si>
  <si>
    <t>13</t>
  </si>
  <si>
    <t>Předběžně 2</t>
  </si>
  <si>
    <t>Přeložka telefonu - upřesní správce sítě na základě stavebního povolení</t>
  </si>
  <si>
    <t>553667631</t>
  </si>
  <si>
    <t>14</t>
  </si>
  <si>
    <t>Předběžně 3</t>
  </si>
  <si>
    <t>Přeložka elektro NN - upřesní správce sítě na základě stavebního povolení</t>
  </si>
  <si>
    <t>-1133362340</t>
  </si>
  <si>
    <t>Předběžně 4</t>
  </si>
  <si>
    <t>Zaslepení venkovní kanalizace - upřesní správce sítě na základě stavebního povolení</t>
  </si>
  <si>
    <t>-427147331</t>
  </si>
  <si>
    <t>"obetonování kanalizace dešťové a splaškové</t>
  </si>
  <si>
    <t xml:space="preserve">  2</t>
  </si>
  <si>
    <t>16</t>
  </si>
  <si>
    <t>Předběžně 5</t>
  </si>
  <si>
    <t>Zaslepení vodovodu - upřesní správce sítě na základě stavebního povolení</t>
  </si>
  <si>
    <t>621073337</t>
  </si>
  <si>
    <t>98</t>
  </si>
  <si>
    <t>Demolice a sanace</t>
  </si>
  <si>
    <t>17</t>
  </si>
  <si>
    <t>981511111</t>
  </si>
  <si>
    <t>Demolice konstrukcí objektů postupným rozebíráním zdiva na maltu vápennou nebo vápenocementovou z cihel, tvárnic, kamene, zdiva smíšeného nebo hrázděného</t>
  </si>
  <si>
    <t>557016740</t>
  </si>
  <si>
    <t xml:space="preserve">Poznámka k souboru cen:
1. Ceny jsou stanoveny na měrnou jednotku m3 skutečného objemu konstrukcí.
2. Skutečný objem konstrukcí se určí součtem objemů obvodových, schodišťových, středních nosných zdí, schodišť a stropů. Od celkového objemu se neodečítá objem okenních a dveřních otvorů, parapetních ústupků. Tloušťka stropní konstrukce se určí včetně podlahových konstrukcí a podhledů. Tloušťka klenby se určuje v průměrné tloušťce jako aritmetický průměr tloušťky v patě a ve vrcholu klenby až k nášlapné ploše podlahové konstrukce, která na ní spočívá. U stropů s viditelnými trámy se objem trámů jednotlivě připočítává k objemu stropů. Totéž platí pro průvlaky a samostatné trámy. Objem stropů schodiště se započítává objemem daným součinem půdorysné plochy schodiště a tloušťky patrové podesty.
</t>
  </si>
  <si>
    <t>"suterén</t>
  </si>
  <si>
    <t xml:space="preserve">  (1,60+5,35*2+1,55)*0,50*3,30</t>
  </si>
  <si>
    <t xml:space="preserve">  5,05*0,70*3,30</t>
  </si>
  <si>
    <t xml:space="preserve">  (10,00+8,30+4,50)*0,65*3,10</t>
  </si>
  <si>
    <t xml:space="preserve">  (5,50*0,50+2,80*0,60)*3,10</t>
  </si>
  <si>
    <t xml:space="preserve">  (1,95*0,70+4,35*0,60)*3,10</t>
  </si>
  <si>
    <t xml:space="preserve">  (8,15+4,50+3,90+4,35)*1,00*3,30</t>
  </si>
  <si>
    <t xml:space="preserve">  (12,40+3,00)*0,70*3,30</t>
  </si>
  <si>
    <t xml:space="preserve">  1,70*0,90*3,30</t>
  </si>
  <si>
    <t xml:space="preserve">  (1,45+1,95)*0,50*3,10</t>
  </si>
  <si>
    <t xml:space="preserve">  2,35*0,30*3,10</t>
  </si>
  <si>
    <t xml:space="preserve">  19,10*1,00*(0,60+2,90)/2</t>
  </si>
  <si>
    <t xml:space="preserve">  6,30*1,00*(0,60+3,30)/2</t>
  </si>
  <si>
    <t xml:space="preserve">  6,30*1,00*(2,90+3,30)/2</t>
  </si>
  <si>
    <t>suterén celkem</t>
  </si>
  <si>
    <t>"1.NP</t>
  </si>
  <si>
    <t xml:space="preserve">  (1,70+5,25*2+1,75)*0,35*2,40</t>
  </si>
  <si>
    <t xml:space="preserve">  5,05*0,50*3,55</t>
  </si>
  <si>
    <t xml:space="preserve">  (8,10+10,75+19,10+10,75+3,75)*0,80*3,55</t>
  </si>
  <si>
    <t xml:space="preserve">  (16,30+10,30+6,00+7,30+7,32)*0,50*3,10</t>
  </si>
  <si>
    <t xml:space="preserve">  4,60*0,30*3,55</t>
  </si>
  <si>
    <t xml:space="preserve">  (1,70+1,75)*0,15*2,40</t>
  </si>
  <si>
    <t xml:space="preserve">  (4,20+5,50)*0,15*3,10</t>
  </si>
  <si>
    <t xml:space="preserve">  (1,75+2,40+0,90)*0,10*2,40</t>
  </si>
  <si>
    <t xml:space="preserve">  (1,50+5,50+1,88)*0,10*3,10</t>
  </si>
  <si>
    <t>1.NP celkem</t>
  </si>
  <si>
    <t>"2.NP</t>
  </si>
  <si>
    <t xml:space="preserve">  (1,70+5,25*2+1,75)*0,30*3,25</t>
  </si>
  <si>
    <t xml:space="preserve">  5,05*0,50*4,45</t>
  </si>
  <si>
    <t xml:space="preserve">  (8,10+10,75+19,10+10,75+5,95)*0,80*4,45</t>
  </si>
  <si>
    <t xml:space="preserve">  (10,30*2+8,50)*0,50*4,00</t>
  </si>
  <si>
    <t xml:space="preserve">  4,30*0,30*4,45</t>
  </si>
  <si>
    <t xml:space="preserve">  (5,30+3,70+5,50)*0,30*4,00</t>
  </si>
  <si>
    <t xml:space="preserve">  (1,70+1,75)*0,15*3,25</t>
  </si>
  <si>
    <t xml:space="preserve">  (0,80*2+2,85+0,85*2+1,95)*0,10*2,50</t>
  </si>
  <si>
    <t>2.NP celkem</t>
  </si>
  <si>
    <t>"3.NP</t>
  </si>
  <si>
    <t xml:space="preserve">  (1,70+5,25*2+1,75)*0,30*4,15</t>
  </si>
  <si>
    <t xml:space="preserve">  (1,70+1,75)*0,15*4,00</t>
  </si>
  <si>
    <t>3.NP celkem</t>
  </si>
  <si>
    <t>"podkroví</t>
  </si>
  <si>
    <t xml:space="preserve">  (1,70+5,25*2+1,75)*0,35*3,10</t>
  </si>
  <si>
    <t xml:space="preserve">  (1,70+1,75)*0,30*3,10</t>
  </si>
  <si>
    <t xml:space="preserve">  5,05*0,50*4,80</t>
  </si>
  <si>
    <t xml:space="preserve">  5,20*0,50*4,80*2</t>
  </si>
  <si>
    <t xml:space="preserve">  (8,10+11,45+19,10+11,45+5,95)*0,45*1,20</t>
  </si>
  <si>
    <t xml:space="preserve">  (8,35+11,45+19,60+11,45+6,20)*(0,10+0,25)/2*0,30</t>
  </si>
  <si>
    <t xml:space="preserve">  4,25*0,30*3,10</t>
  </si>
  <si>
    <t xml:space="preserve">  (5,10*2+8,20)*0,50*3,50</t>
  </si>
  <si>
    <t xml:space="preserve">  4,90*0,30*3,50+1,00*0,30*(3,50+1,20)/2</t>
  </si>
  <si>
    <t xml:space="preserve">  2,05*0,20*3,50+1,00*0,20*(3,50+1,20)/2</t>
  </si>
  <si>
    <t xml:space="preserve">  (3,60+4,30+4,85+5,00)*0,10*3,50</t>
  </si>
  <si>
    <t xml:space="preserve">  (4,85*2+3,05+4,50)*0,10*3,50</t>
  </si>
  <si>
    <t xml:space="preserve">  1,00*0,10*(3,50+1,20)/2*8</t>
  </si>
  <si>
    <t xml:space="preserve">  1,50*0,50*0,80*2</t>
  </si>
  <si>
    <t>podkroví celkem</t>
  </si>
  <si>
    <t>18</t>
  </si>
  <si>
    <t>981511112</t>
  </si>
  <si>
    <t>Demolice konstrukcí objektů postupným rozebíráním zdiva na maltu cementovou z cihel nebo tvárnic</t>
  </si>
  <si>
    <t>-1712932087</t>
  </si>
  <si>
    <t>"klenba nad suterénem</t>
  </si>
  <si>
    <t xml:space="preserve">  (19,10*12,50+2,85*5,35)*0,30</t>
  </si>
  <si>
    <t>"klenba nad schodištěm</t>
  </si>
  <si>
    <t xml:space="preserve">  5,05*7,00*0,30</t>
  </si>
  <si>
    <t>19</t>
  </si>
  <si>
    <t>981511114</t>
  </si>
  <si>
    <t>Demolice konstrukcí objektů postupným rozebíráním konstrukcí ze železobetonu</t>
  </si>
  <si>
    <t>621535126</t>
  </si>
  <si>
    <t>"stropy nad sociálním zařízením</t>
  </si>
  <si>
    <t xml:space="preserve">  2,25*5,60*0,25*2*5</t>
  </si>
  <si>
    <t xml:space="preserve">  (1,75+5,50)*0,50*0,20*2</t>
  </si>
  <si>
    <t xml:space="preserve">  (1,85+5,40)*0,35*0,25*2*4</t>
  </si>
  <si>
    <t>"podesty schodiště</t>
  </si>
  <si>
    <t xml:space="preserve">  (2,10*1,60+1,90*1,85)*0,25</t>
  </si>
  <si>
    <t xml:space="preserve">  1,90*1,50*0,25</t>
  </si>
  <si>
    <t xml:space="preserve">  4,05*1,90*0,25*3</t>
  </si>
  <si>
    <t>20</t>
  </si>
  <si>
    <t>981511116</t>
  </si>
  <si>
    <t>Demolice konstrukcí objektů postupným rozebíráním konstrukcí z betonu prostého</t>
  </si>
  <si>
    <t>-1545148778</t>
  </si>
  <si>
    <t xml:space="preserve">  (9,20*5,35+19,10*6,20)*0,30</t>
  </si>
  <si>
    <t xml:space="preserve">  19,10*7,00*0,30</t>
  </si>
  <si>
    <t>962081131</t>
  </si>
  <si>
    <t>Bourání zdiva příček nebo vybourání otvorů ze skleněných tvárnic, tl. do 100 mm</t>
  </si>
  <si>
    <t>774950128</t>
  </si>
  <si>
    <t>"suterén"   1,20*0,30</t>
  </si>
  <si>
    <t>22</t>
  </si>
  <si>
    <t>963022819</t>
  </si>
  <si>
    <t xml:space="preserve">Bourání kamenných schodišťových stupňů oblých, rovných nebo kosých </t>
  </si>
  <si>
    <t>m</t>
  </si>
  <si>
    <t>-736759083</t>
  </si>
  <si>
    <t xml:space="preserve">  3,40+2,80+2,20+0,60*2+0,30*2+1,65*2</t>
  </si>
  <si>
    <t xml:space="preserve">  1,85*15</t>
  </si>
  <si>
    <t xml:space="preserve">  2,20*(16+10)</t>
  </si>
  <si>
    <t xml:space="preserve">  2,20*(15+14)*2</t>
  </si>
  <si>
    <t>23</t>
  </si>
  <si>
    <t>964072231</t>
  </si>
  <si>
    <t>Vybourání válcovaných nosníků uložených ve zdivu smíšeném nebo kamenném délky do 4 m, hmotnosti do 35 kg/m</t>
  </si>
  <si>
    <t>-836049932</t>
  </si>
  <si>
    <t xml:space="preserve">  16,00*26,20*0,001</t>
  </si>
  <si>
    <t>24</t>
  </si>
  <si>
    <t>964072331</t>
  </si>
  <si>
    <t>Vybourání válcovaných nosníků uložených ve zdivu smíšeném nebo kamenném délky do 6 m, hmotnosti do 35 kg/m</t>
  </si>
  <si>
    <t>109568339</t>
  </si>
  <si>
    <t xml:space="preserve">  95,00*26,20*0,001</t>
  </si>
  <si>
    <t>25</t>
  </si>
  <si>
    <t>964073331</t>
  </si>
  <si>
    <t>Vybourání válcovaných nosníků uložených ve zdivu cihelném délky do 6 m, hmotnosti do 35 kg/m</t>
  </si>
  <si>
    <t>-84999899</t>
  </si>
  <si>
    <t xml:space="preserve">  31,50*26,20*0,001</t>
  </si>
  <si>
    <t>26</t>
  </si>
  <si>
    <t>968062374</t>
  </si>
  <si>
    <t>Vybourání dřevěných rámů oken s křídly zdvojených, plochy do 1 m2</t>
  </si>
  <si>
    <t>-992718321</t>
  </si>
  <si>
    <t xml:space="preserve">Poznámka k souboru cen:
1. V cenách -2244 až -2747 jsou započteny i náklady na vyvěšení křídel.
</t>
  </si>
  <si>
    <t>"suterén"  0,30*0,90*4+0,90*0,90*2</t>
  </si>
  <si>
    <t>"1.NP"       0,45*0,90*9</t>
  </si>
  <si>
    <t>"2.NP"       0,45*1,20*8+0,45*0,90</t>
  </si>
  <si>
    <t>"3.NP"      0,45*1,20*8+0,45*0,90</t>
  </si>
  <si>
    <t>"4.NP"      0,45*1,20*8+0,45*0,90</t>
  </si>
  <si>
    <t>27</t>
  </si>
  <si>
    <t>968062375</t>
  </si>
  <si>
    <t>Vybourání dřevěných rámů oken s křídly zdvojených, plochy do 2 m2</t>
  </si>
  <si>
    <t>-556752574</t>
  </si>
  <si>
    <t>"1.NP"    1,20*1,20*2</t>
  </si>
  <si>
    <t>"4.NP"    0,90*1,50*15</t>
  </si>
  <si>
    <t>28</t>
  </si>
  <si>
    <t>968062376</t>
  </si>
  <si>
    <t>Vybourání dřevěných rámů oken s křídly zdvojených, plochy do 4 m2</t>
  </si>
  <si>
    <t>-663141991</t>
  </si>
  <si>
    <t>"1.NP"   1,10*2,00*17</t>
  </si>
  <si>
    <t>"2.NP"   1,10*2,10*16+1,20*2,10*2</t>
  </si>
  <si>
    <t>"3.NP"   1,10*2,10*16+1,20*2,10*2</t>
  </si>
  <si>
    <t>"4.NP"   1,20*2,10*2</t>
  </si>
  <si>
    <t>29</t>
  </si>
  <si>
    <t>968062455</t>
  </si>
  <si>
    <t>Vybourání dřevěných dveřních zárubní, plochy do 2 m2</t>
  </si>
  <si>
    <t>-308137980</t>
  </si>
  <si>
    <t xml:space="preserve">  1,00*2,00+0,70*2,00</t>
  </si>
  <si>
    <t xml:space="preserve">  0,90*2,00*5+0,80*2,00+1,00*2,00*4</t>
  </si>
  <si>
    <t>30</t>
  </si>
  <si>
    <t>968062456</t>
  </si>
  <si>
    <t>Vybourání dřevěných dveřních zárubní, plochy přes 2 m2</t>
  </si>
  <si>
    <t>-521392653</t>
  </si>
  <si>
    <t xml:space="preserve">  1,65*2,60</t>
  </si>
  <si>
    <t xml:space="preserve">  1,25*2,00*2+1,35*2,00+1,10*2,00</t>
  </si>
  <si>
    <t>31</t>
  </si>
  <si>
    <t>968062558</t>
  </si>
  <si>
    <t>Vybourání dřevěných vrat, plochy do 5 m2</t>
  </si>
  <si>
    <t>-836513513</t>
  </si>
  <si>
    <t xml:space="preserve">  2,25*2,20</t>
  </si>
  <si>
    <t>32</t>
  </si>
  <si>
    <t>968072455</t>
  </si>
  <si>
    <t>Vybourání kovových dveřních zárubní, plochy do 2 m2</t>
  </si>
  <si>
    <t>-1309574878</t>
  </si>
  <si>
    <t xml:space="preserve">Poznámka k souboru cen:
1. V cenách -2244 až -2559 jsou započteny i náklady na vyvěšení křídel.
2. Cenou -2641 se oceňuje i vybourání nosné ocelové konstrukce pro sádrokartonové příčky.
</t>
  </si>
  <si>
    <t xml:space="preserve">  0,70*2,00*2+0,80*2,00+0,90*2,00*3</t>
  </si>
  <si>
    <t xml:space="preserve">  1,00*2,00+1,00*2,50</t>
  </si>
  <si>
    <t xml:space="preserve">  0,80*2,00+0,70*2,00*3+0,60*2,00*3</t>
  </si>
  <si>
    <t xml:space="preserve">  0,90*2,00*2</t>
  </si>
  <si>
    <t xml:space="preserve">  0,80*2,00*2+0,70*2,00*7+0,90*2,00*4</t>
  </si>
  <si>
    <t xml:space="preserve">  0,80*2,00*4</t>
  </si>
  <si>
    <t>33</t>
  </si>
  <si>
    <t>712300833</t>
  </si>
  <si>
    <t>Odstranění ze střech plochých do 10° krytiny povlakové třívrstvé</t>
  </si>
  <si>
    <t>-1947281199</t>
  </si>
  <si>
    <t xml:space="preserve">  16,20*9,50+2,80*1,50</t>
  </si>
  <si>
    <t xml:space="preserve">  5,50*5,40</t>
  </si>
  <si>
    <t>34</t>
  </si>
  <si>
    <t>713110833</t>
  </si>
  <si>
    <t>Odstranění tepelné izolace stropů nebo podhledů z rohoží, pásů, dílců, desek, bloků připevněných přibitím nebo nastřelením z vláknitých materiálů suchých, tloušťka izolace přes 100 mm</t>
  </si>
  <si>
    <t>-1273520482</t>
  </si>
  <si>
    <t xml:space="preserve">Poznámka k souboru cen:
1. Ceny se používají pro odstraňování jednovrstvé a dvouvrstvé izolace, další vrstvy se oceňují individuálně.
2. U cen odstraňování polystyrenu připevněného lepením nerozlišujeme způsob nalepení.
3. V ceně nejsou započteny náklady na odstranění separačních vrstev. Tyto práce lze oceňovat příslušnými cenami katalogu 800–711 Izolace proti vodě, vlhkosti a plynům.
</t>
  </si>
  <si>
    <t>"v krovu</t>
  </si>
  <si>
    <t xml:space="preserve">  18,50*11,70+2,80*1,50</t>
  </si>
  <si>
    <t xml:space="preserve">  1,80*5,10*2</t>
  </si>
  <si>
    <t>35</t>
  </si>
  <si>
    <t>713130831</t>
  </si>
  <si>
    <t>Odstranění tepelné izolace stěn a příček z rohoží, pásů, dílců, desek, bloků připevněných přibitím nebo nastřelením z vláknitých materiálů, tloušťka izolace do 100 mm</t>
  </si>
  <si>
    <t>-1322718114</t>
  </si>
  <si>
    <t>"vikýře"  6,00*15+8,00</t>
  </si>
  <si>
    <t>36</t>
  </si>
  <si>
    <t>721242805</t>
  </si>
  <si>
    <t>Demontáž lapačů střešních splavenin DN 150</t>
  </si>
  <si>
    <t>567586762</t>
  </si>
  <si>
    <t>37</t>
  </si>
  <si>
    <t>725110811</t>
  </si>
  <si>
    <t>Demontáž klozetů splachovacích s nádrží nebo tlakovým splachovačem</t>
  </si>
  <si>
    <t>soubor</t>
  </si>
  <si>
    <t>-794379279</t>
  </si>
  <si>
    <t>38</t>
  </si>
  <si>
    <t>725122813</t>
  </si>
  <si>
    <t>Demontáž pisoárů s nádrží a 1 záchodkem</t>
  </si>
  <si>
    <t>-1075341173</t>
  </si>
  <si>
    <t>39</t>
  </si>
  <si>
    <t>725210821</t>
  </si>
  <si>
    <t>Demontáž umyvadel bez výtokových armatur umyvadel</t>
  </si>
  <si>
    <t>-1720480603</t>
  </si>
  <si>
    <t>40</t>
  </si>
  <si>
    <t>725530826</t>
  </si>
  <si>
    <t>Demontáž elektrických zásobníkových ohřívačů vody akumulačních do 800 l</t>
  </si>
  <si>
    <t>260182291</t>
  </si>
  <si>
    <t>41</t>
  </si>
  <si>
    <t>725820802</t>
  </si>
  <si>
    <t>Demontáž baterií stojánkových do 1 otvoru</t>
  </si>
  <si>
    <t>-761474075</t>
  </si>
  <si>
    <t>42</t>
  </si>
  <si>
    <t>725860812</t>
  </si>
  <si>
    <t>Demontáž zápachových uzávěrek pro zařizovací předměty dvojitých</t>
  </si>
  <si>
    <t>-310057223</t>
  </si>
  <si>
    <t>43</t>
  </si>
  <si>
    <t>725530828</t>
  </si>
  <si>
    <t>Demontáž vodoměrné sestavy</t>
  </si>
  <si>
    <t>-488539794</t>
  </si>
  <si>
    <t>44</t>
  </si>
  <si>
    <t>735111810</t>
  </si>
  <si>
    <t>Demontáž otopných těles litinových článkových</t>
  </si>
  <si>
    <t>1789541303</t>
  </si>
  <si>
    <t>45</t>
  </si>
  <si>
    <t>741421823</t>
  </si>
  <si>
    <t>Demontáž hromosvodného vedení bez zachování funkčnosti svodových drátů nebo lan na rovné střeše, průměru přes 8 mm</t>
  </si>
  <si>
    <t>-352221216</t>
  </si>
  <si>
    <t xml:space="preserve">  19,40*2+3,80*4+15,80*2+13,80*2</t>
  </si>
  <si>
    <t>46</t>
  </si>
  <si>
    <t>741371823</t>
  </si>
  <si>
    <t>Demontáž svítidel bez zachování funkčnosti (do suti) v bytových nebo společenských místnostech modulového systému zářivkových, délky přes 1100 mm</t>
  </si>
  <si>
    <t>833278176</t>
  </si>
  <si>
    <t>47</t>
  </si>
  <si>
    <t>741372821</t>
  </si>
  <si>
    <t>Demontáž svítidel bez zachování funkčnosti (do suti) průmyslových výbojkových venkovních na výložníku do 3 m</t>
  </si>
  <si>
    <t>1278171030</t>
  </si>
  <si>
    <t>48</t>
  </si>
  <si>
    <t>741211827</t>
  </si>
  <si>
    <t>Demontáž rozvodnic kovových, uložených pod omítkou, krytí přes IPx 4, plochy přes 0,8 m2</t>
  </si>
  <si>
    <t>1307754814</t>
  </si>
  <si>
    <t>49</t>
  </si>
  <si>
    <t>741134056</t>
  </si>
  <si>
    <t>Ukončení kabelů formami s prozvoněním</t>
  </si>
  <si>
    <t>1031410421</t>
  </si>
  <si>
    <t>"odpojení a zaslepení kabelů - kpl"     1</t>
  </si>
  <si>
    <t>50</t>
  </si>
  <si>
    <t>762134811</t>
  </si>
  <si>
    <t>Demontáž střešních vikýřů</t>
  </si>
  <si>
    <t>90569794</t>
  </si>
  <si>
    <t xml:space="preserve">  6,00*15+8,00</t>
  </si>
  <si>
    <t>51</t>
  </si>
  <si>
    <t>762331819</t>
  </si>
  <si>
    <t>Demontáž vázaných konstrukcí krovů sklonu do 60° z hranolů, hranolků, fošen</t>
  </si>
  <si>
    <t>-1584837646</t>
  </si>
  <si>
    <t xml:space="preserve">  2,30*5,40*2</t>
  </si>
  <si>
    <t xml:space="preserve">  (16,20+19,40)/2*3,40*2</t>
  </si>
  <si>
    <t xml:space="preserve">  (9,50+12,70)/2*3,40*2</t>
  </si>
  <si>
    <t>52</t>
  </si>
  <si>
    <t>762522812</t>
  </si>
  <si>
    <t>Demontáž podlah s polštáři z prken nebo fošen tl. přes 32 mm</t>
  </si>
  <si>
    <t>-1885979547</t>
  </si>
  <si>
    <t xml:space="preserve">  8,50+11,50+34,50+25,10</t>
  </si>
  <si>
    <t xml:space="preserve">  17,00+36,00+54,00+40,00+25,00</t>
  </si>
  <si>
    <t>"4.NP</t>
  </si>
  <si>
    <t xml:space="preserve">  17,00+16,00+17,50+25,50</t>
  </si>
  <si>
    <t xml:space="preserve">  26,00+20,00+16,50+21,00</t>
  </si>
  <si>
    <t>53</t>
  </si>
  <si>
    <t>762631802</t>
  </si>
  <si>
    <t>Demontáž vrat s demontáží kování, plochy do 8 m2</t>
  </si>
  <si>
    <t>-1792433401</t>
  </si>
  <si>
    <t xml:space="preserve">  1,90*2,20</t>
  </si>
  <si>
    <t>54</t>
  </si>
  <si>
    <t>762822820</t>
  </si>
  <si>
    <t>Demontáž stropních trámů z hraněného řeziva, průřezové plochy přes 144 do 288 cm2</t>
  </si>
  <si>
    <t>-1338126932</t>
  </si>
  <si>
    <t xml:space="preserve">   583,10/0,50</t>
  </si>
  <si>
    <t>55</t>
  </si>
  <si>
    <t>762822830</t>
  </si>
  <si>
    <t>Demontáž stropních trámů z hraněného řeziva, průřezové plochy přes 288 do 450 cm2</t>
  </si>
  <si>
    <t>-1101871182</t>
  </si>
  <si>
    <t xml:space="preserve">  583,10/0,60</t>
  </si>
  <si>
    <t>56</t>
  </si>
  <si>
    <t>762822850</t>
  </si>
  <si>
    <t>Demontáž stropních trámů z hraněného řeziva, průřezové plochy přes 540 cm2</t>
  </si>
  <si>
    <t>-1102722929</t>
  </si>
  <si>
    <t>"4.NP"       159,50/0,60</t>
  </si>
  <si>
    <t>57</t>
  </si>
  <si>
    <t>762841812</t>
  </si>
  <si>
    <t>Demontáž podbíjení obkladů stropů a střech sklonu do 60° z hrubých prken tl. do 35 mm s omítkou</t>
  </si>
  <si>
    <t>1040854211</t>
  </si>
  <si>
    <t>58</t>
  </si>
  <si>
    <t>764001821</t>
  </si>
  <si>
    <t>Demontáž klempířských konstrukcí krytiny ze svitků nebo tabulí do suti</t>
  </si>
  <si>
    <t>-1778777680</t>
  </si>
  <si>
    <t>"nad sociálním zařízením</t>
  </si>
  <si>
    <t xml:space="preserve">  2,50*5,80*2</t>
  </si>
  <si>
    <t>59</t>
  </si>
  <si>
    <t>764001871</t>
  </si>
  <si>
    <t>Demontáž klempířských konstrukcí oplechování nároží s větrací mřížkou nebo podkladním plechem do suti</t>
  </si>
  <si>
    <t>600456168</t>
  </si>
  <si>
    <t xml:space="preserve">  (16,50+9,50)*2+1,50*2</t>
  </si>
  <si>
    <t xml:space="preserve">  5,50+2*5,40</t>
  </si>
  <si>
    <t xml:space="preserve">  0,80*2*15</t>
  </si>
  <si>
    <t>60</t>
  </si>
  <si>
    <t>764002811</t>
  </si>
  <si>
    <t>Demontáž klempířských konstrukcí okapového plechu do suti, v krytině povlakové</t>
  </si>
  <si>
    <t>-654399543</t>
  </si>
  <si>
    <t xml:space="preserve">  (16,20+9,50)*2</t>
  </si>
  <si>
    <t xml:space="preserve">  1,80+0,90*2</t>
  </si>
  <si>
    <t>61</t>
  </si>
  <si>
    <t>764002812</t>
  </si>
  <si>
    <t>Demontáž klempířských konstrukcí okapového plechu do suti, v krytině skládané</t>
  </si>
  <si>
    <t>1663588534</t>
  </si>
  <si>
    <t xml:space="preserve">  19,40+12,65*2+6,20+4,00</t>
  </si>
  <si>
    <t xml:space="preserve">  5,40*2+1,00*2</t>
  </si>
  <si>
    <t>62</t>
  </si>
  <si>
    <t>764002851</t>
  </si>
  <si>
    <t>Demontáž klempířských konstrukcí oplechování parapetů do suti</t>
  </si>
  <si>
    <t>327864605</t>
  </si>
  <si>
    <t xml:space="preserve">  0,35*4+0,95*2+1,25*8</t>
  </si>
  <si>
    <t xml:space="preserve">  0,50*36+1,15*49+0,95*15</t>
  </si>
  <si>
    <t>63</t>
  </si>
  <si>
    <t>764002861</t>
  </si>
  <si>
    <t>Demontáž klempířských konstrukcí oplechování říms do suti</t>
  </si>
  <si>
    <t>1446439570</t>
  </si>
  <si>
    <t xml:space="preserve">  19,40+12,65*2+6,20+4,00+6,40*2</t>
  </si>
  <si>
    <t>64</t>
  </si>
  <si>
    <t>764004821</t>
  </si>
  <si>
    <t>Demontáž klempířských konstrukcí žlabu nástřešního do suti</t>
  </si>
  <si>
    <t>-1824746058</t>
  </si>
  <si>
    <t xml:space="preserve">  1,00*2+6,40*2</t>
  </si>
  <si>
    <t>65</t>
  </si>
  <si>
    <t>764004861</t>
  </si>
  <si>
    <t>Demontáž klempířských konstrukcí svodu do suti</t>
  </si>
  <si>
    <t>-724047243</t>
  </si>
  <si>
    <t xml:space="preserve">  17,20+15,20+17,60+15,80+13,80*2</t>
  </si>
  <si>
    <t>66</t>
  </si>
  <si>
    <t>767661811</t>
  </si>
  <si>
    <t>Demontáž mříží pevných nebo otevíravých</t>
  </si>
  <si>
    <t>-1649482437</t>
  </si>
  <si>
    <t xml:space="preserve">  0,90*0,90*2</t>
  </si>
  <si>
    <t xml:space="preserve">  1,10*1,20*6</t>
  </si>
  <si>
    <t>67</t>
  </si>
  <si>
    <t>776201812</t>
  </si>
  <si>
    <t>Demontáž povlakových podlahovin lepených ručně s podložkou</t>
  </si>
  <si>
    <t>1209923586</t>
  </si>
  <si>
    <t xml:space="preserve">  11,50+14,00+25,50+34,50+25,10</t>
  </si>
  <si>
    <t xml:space="preserve">  25,50+14,50+3,00+5,00</t>
  </si>
  <si>
    <t>"3.NP"    25,00</t>
  </si>
  <si>
    <t xml:space="preserve">  "4.NP</t>
  </si>
  <si>
    <t xml:space="preserve">  17,50+16,00+17,50+25,50+26,00</t>
  </si>
  <si>
    <t xml:space="preserve">  20,00+16,50+21,00+9,00+9,00</t>
  </si>
  <si>
    <t>998</t>
  </si>
  <si>
    <t>Přesun hmot</t>
  </si>
  <si>
    <t>68</t>
  </si>
  <si>
    <t>998001123</t>
  </si>
  <si>
    <t>Přesun hmot pro demolice objektů výšky do 21 m</t>
  </si>
  <si>
    <t>-2033308041</t>
  </si>
  <si>
    <t>997</t>
  </si>
  <si>
    <t>Přesun sutě</t>
  </si>
  <si>
    <t>69</t>
  </si>
  <si>
    <t>99701359/1</t>
  </si>
  <si>
    <t>Likvidace stavebních odpadů - přistavení kontejneru a odvoz suti z betonu prostého včetně uložení</t>
  </si>
  <si>
    <t>-1914051513</t>
  </si>
  <si>
    <t>70</t>
  </si>
  <si>
    <t>99701359/2</t>
  </si>
  <si>
    <t>Likvidace stavebních odpadů - přistavení kontejneru a odvoz suti ze železobetonu včetně uložení</t>
  </si>
  <si>
    <t>-1441003098</t>
  </si>
  <si>
    <t>71</t>
  </si>
  <si>
    <t>99701359/3</t>
  </si>
  <si>
    <t>Likvidace stavebních odpadů - přistavení kontejneru a odvoz suti z cihel, tvárnic a kamene včetně uložení</t>
  </si>
  <si>
    <t>-717167731</t>
  </si>
  <si>
    <t>"suť kromě recyklované pro zásyp</t>
  </si>
  <si>
    <t xml:space="preserve">  2558,792-414,817</t>
  </si>
  <si>
    <t>72</t>
  </si>
  <si>
    <t>99701359/4</t>
  </si>
  <si>
    <t>Likvidace stavebních odpadů - přistavení kontejneru a odvoz směsného odpadu včetně uložení</t>
  </si>
  <si>
    <t>1167419295</t>
  </si>
  <si>
    <t>73</t>
  </si>
  <si>
    <t>99701359/5</t>
  </si>
  <si>
    <t>Likvidace stavebních odpadů - přistavení kontejneru a odvoz oken se sklem včetně uložení</t>
  </si>
  <si>
    <t>-1078416614</t>
  </si>
  <si>
    <t>74</t>
  </si>
  <si>
    <t>99701359/6</t>
  </si>
  <si>
    <t>Likvidace stavebních odpadů - přistavení kontejneru a odvoz dřevěného odpadu včetně uložení</t>
  </si>
  <si>
    <t>-1228457218</t>
  </si>
  <si>
    <t>75</t>
  </si>
  <si>
    <t>99701359/7</t>
  </si>
  <si>
    <t>Likvidace stavebních odpadů - přistavení kontejneru a odvoz suti z izolačních materiálů a PVC včetně uložení</t>
  </si>
  <si>
    <t>-1153088822</t>
  </si>
  <si>
    <t>76</t>
  </si>
  <si>
    <t>99701359/8</t>
  </si>
  <si>
    <t>Likvidace stavebních odpadů - přistavení kontejneru a odvoz nebezpečného odpadu (zářivky) včetně uložení</t>
  </si>
  <si>
    <t>2114102981</t>
  </si>
  <si>
    <t>77</t>
  </si>
  <si>
    <t>99701359/9</t>
  </si>
  <si>
    <t>Likvidace stavebních odpadů - přistavení kontejneru a odvoz ocelové suti a litiny do sběrny</t>
  </si>
  <si>
    <t>287362051</t>
  </si>
  <si>
    <t>765</t>
  </si>
  <si>
    <t>Krytina skládaná</t>
  </si>
  <si>
    <t>78</t>
  </si>
  <si>
    <t>Nabídka</t>
  </si>
  <si>
    <t>Demontáž, odvoz a likvidace azbestocementové krytiny</t>
  </si>
  <si>
    <t>2049938525</t>
  </si>
  <si>
    <t>"Poznámka: tyto práce múže provádět pouze odborná firma</t>
  </si>
  <si>
    <t xml:space="preserve">"(např.Ekostar)  </t>
  </si>
  <si>
    <t xml:space="preserve">  (16,20+19,40)/2*3,50-1,20*1,80*2,00*5</t>
  </si>
  <si>
    <t xml:space="preserve">  ((9,50+12,70)/2*3,50-1,20*1,80*2,00*4)*2</t>
  </si>
  <si>
    <t xml:space="preserve">  (16,20+19,40)/2*3,50-5,05*2,00*2,00</t>
  </si>
  <si>
    <t xml:space="preserve">  -1,20*1,80*2,00*2</t>
  </si>
  <si>
    <t xml:space="preserve">  (5,40+6,40)/2*2,60*2</t>
  </si>
  <si>
    <t xml:space="preserve">  5,35*1,60/2</t>
  </si>
  <si>
    <t>"vikýře</t>
  </si>
  <si>
    <t xml:space="preserve">  (1,20*(1,80+2,20)/2-0,90*1,50)*15</t>
  </si>
  <si>
    <t xml:space="preserve">  (1,40+1,15)/2*0,80*2*15</t>
  </si>
  <si>
    <t xml:space="preserve">  2,00*0,80/2*2*15</t>
  </si>
  <si>
    <t xml:space="preserve">  3,60*0,90/2*2</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</si>
  <si>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</si>
  <si>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</si>
  <si>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</si>
  <si>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</si>
  <si>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9"/>
        <rFont val="Trebuchet MS"/>
        <charset val="238"/>
      </rPr>
      <t xml:space="preserve">Rekapitulace stavby </t>
    </r>
    <r>
      <rPr>
        <sz val="9"/>
        <rFont val="Trebuchet MS"/>
        <charset val="238"/>
      </rPr>
      <t>obsahuje sestavu Rekapitulace stavby a Rekapitulace objektů stavby a soupisů prací.</t>
    </r>
  </si>
  <si>
    <r>
      <rPr>
        <sz val="9"/>
        <rFont val="Trebuchet MS"/>
        <charset val="238"/>
      </rPr>
      <t xml:space="preserve">V sestavě </t>
    </r>
    <r>
      <rPr>
        <b/>
        <sz val="9"/>
        <rFont val="Trebuchet MS"/>
        <charset val="238"/>
      </rPr>
      <t>Rekapitulace stavby</t>
    </r>
    <r>
      <rPr>
        <sz val="9"/>
        <rFont val="Trebuchet MS"/>
        <charset val="238"/>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</si>
  <si>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</si>
  <si>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</si>
  <si>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rPr>
        <sz val="9"/>
        <rFont val="Trebuchet MS"/>
        <charset val="238"/>
      </rPr>
      <t xml:space="preserve">V sestavě </t>
    </r>
    <r>
      <rPr>
        <b/>
        <sz val="9"/>
        <rFont val="Trebuchet MS"/>
        <charset val="238"/>
      </rPr>
      <t>Rekapitulace objektů stavby a soupisů prací</t>
    </r>
    <r>
      <rPr>
        <sz val="9"/>
        <rFont val="Trebuchet MS"/>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</si>
  <si>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</si>
  <si>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</si>
  <si>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</si>
  <si>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</si>
  <si>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</si>
  <si>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</si>
  <si>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</si>
  <si>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</si>
  <si>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</si>
  <si>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</si>
  <si>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</si>
  <si>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t>
  </si>
  <si>
    <t>Soupis prací pro daný typ objektu</t>
  </si>
  <si>
    <r>
      <rPr>
        <i/>
        <sz val="9"/>
        <rFont val="Trebuchet MS"/>
        <charset val="238"/>
      </rPr>
      <t xml:space="preserve">Soupis prací </t>
    </r>
    <r>
      <rPr>
        <sz val="9"/>
        <rFont val="Trebuchet MS"/>
        <charset val="238"/>
      </rPr>
      <t>pro jednotlivé objekty obsahuje sestavy Krycí list soupisu prací, Rekapitulace členění soupisu prací, Soupis prací. Za soupis prací může být považován</t>
    </r>
  </si>
  <si>
    <t>i objekt stavby v případě, že neobsahuje podřízenou zakázku.</t>
  </si>
  <si>
    <r>
      <rPr>
        <b/>
        <sz val="9"/>
        <rFont val="Trebuchet MS"/>
        <charset val="238"/>
      </rPr>
      <t>Krycí list soupisu</t>
    </r>
    <r>
      <rPr>
        <sz val="9"/>
        <rFont val="Trebuchet MS"/>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</si>
  <si>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</si>
  <si>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9"/>
        <rFont val="Trebuchet MS"/>
        <charset val="238"/>
      </rPr>
      <t>Rekapitulace členění soupisu prací</t>
    </r>
    <r>
      <rPr>
        <sz val="9"/>
        <rFont val="Trebuchet MS"/>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</si>
  <si>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</si>
  <si>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9"/>
        <rFont val="Trebuchet MS"/>
        <charset val="238"/>
      </rPr>
      <t xml:space="preserve">Soupis prací </t>
    </r>
    <r>
      <rPr>
        <sz val="9"/>
        <rFont val="Trebuchet MS"/>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</si>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</sst>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numFmts count="8">
    <numFmt numFmtId="44" formatCode="_(&quot;$&quot;* #,##0.00_);_(&quot;$&quot;* \(#,##0.00\);_(&quot;$&quot;* &quot;-&quot;??_);_(@_)"/>
    <numFmt numFmtId="176" formatCode="_ * #,##0_ ;_ * \-#,##0_ ;_ * &quot;-&quot;_ ;_ @_ "/>
    <numFmt numFmtId="177" formatCode="_ * #,##0.00_ ;_ * \-#,##0.00_ ;_ * &quot;-&quot;??_ ;_ @_ "/>
    <numFmt numFmtId="42" formatCode="_(&quot;$&quot;* #,##0_);_(&quot;$&quot;* \(#,##0\);_(&quot;$&quot;* &quot;-&quot;_);_(@_)"/>
    <numFmt numFmtId="178" formatCode="dd.mm.yyyy"/>
    <numFmt numFmtId="179" formatCode="#,##0.00%"/>
    <numFmt numFmtId="180" formatCode="#,##0.000"/>
    <numFmt numFmtId="181" formatCode="#,##0.00000"/>
  </numFmts>
  <fonts count="64">
    <font>
      <sz val="8"/>
      <name val="Arial CE"/>
      <charset val="134"/>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sz val="12"/>
      <color rgb="FF003366"/>
      <name val="Arial CE"/>
      <charset val="134"/>
    </font>
    <font>
      <sz val="10"/>
      <color rgb="FF003366"/>
      <name val="Arial CE"/>
      <charset val="134"/>
    </font>
    <font>
      <sz val="8"/>
      <color rgb="FF003366"/>
      <name val="Arial CE"/>
      <charset val="134"/>
    </font>
    <font>
      <sz val="8"/>
      <color rgb="FF800080"/>
      <name val="Arial CE"/>
      <charset val="134"/>
    </font>
    <font>
      <sz val="8"/>
      <color rgb="FF505050"/>
      <name val="Arial CE"/>
      <charset val="134"/>
    </font>
    <font>
      <sz val="8"/>
      <color rgb="FFFF0000"/>
      <name val="Arial CE"/>
      <charset val="134"/>
    </font>
    <font>
      <sz val="8"/>
      <color rgb="FF0000A8"/>
      <name val="Arial CE"/>
      <charset val="134"/>
    </font>
    <font>
      <b/>
      <sz val="14"/>
      <name val="Arial CE"/>
      <charset val="134"/>
    </font>
    <font>
      <sz val="10"/>
      <color rgb="FF969696"/>
      <name val="Arial CE"/>
      <charset val="134"/>
    </font>
    <font>
      <b/>
      <sz val="11"/>
      <name val="Arial CE"/>
      <charset val="134"/>
    </font>
    <font>
      <sz val="10"/>
      <name val="Arial CE"/>
      <charset val="134"/>
    </font>
    <font>
      <b/>
      <sz val="10"/>
      <name val="Arial CE"/>
      <charset val="134"/>
    </font>
    <font>
      <sz val="8"/>
      <color rgb="FF969696"/>
      <name val="Arial CE"/>
      <charset val="134"/>
    </font>
    <font>
      <b/>
      <sz val="12"/>
      <name val="Arial CE"/>
      <charset val="134"/>
    </font>
    <font>
      <sz val="9"/>
      <name val="Arial CE"/>
      <charset val="134"/>
    </font>
    <font>
      <b/>
      <sz val="12"/>
      <color rgb="FF800000"/>
      <name val="Arial CE"/>
      <charset val="134"/>
    </font>
    <font>
      <sz val="10"/>
      <color rgb="FF3366FF"/>
      <name val="Arial CE"/>
      <charset val="134"/>
    </font>
    <font>
      <b/>
      <sz val="12"/>
      <color rgb="FF960000"/>
      <name val="Arial CE"/>
      <charset val="134"/>
    </font>
    <font>
      <sz val="7"/>
      <color rgb="FF969696"/>
      <name val="Arial CE"/>
      <charset val="134"/>
    </font>
    <font>
      <i/>
      <sz val="7"/>
      <color rgb="FF969696"/>
      <name val="Arial CE"/>
      <charset val="134"/>
    </font>
    <font>
      <sz val="9"/>
      <color rgb="FF969696"/>
      <name val="Arial CE"/>
      <charset val="134"/>
    </font>
    <font>
      <sz val="8"/>
      <color rgb="FF960000"/>
      <name val="Arial CE"/>
      <charset val="134"/>
    </font>
    <font>
      <b/>
      <sz val="8"/>
      <name val="Arial CE"/>
      <charset val="134"/>
    </font>
    <font>
      <sz val="11"/>
      <name val="Arial CE"/>
      <charset val="134"/>
    </font>
    <font>
      <sz val="8"/>
      <color rgb="FFFFFFFF"/>
      <name val="Arial CE"/>
      <charset val="134"/>
    </font>
    <font>
      <sz val="18"/>
      <color theme="10"/>
      <name val="Wingdings 2"/>
      <charset val="134"/>
    </font>
    <font>
      <b/>
      <sz val="11"/>
      <color rgb="FF003366"/>
      <name val="Arial CE"/>
      <charset val="134"/>
    </font>
    <font>
      <sz val="11"/>
      <color rgb="FF003366"/>
      <name val="Arial CE"/>
      <charset val="134"/>
    </font>
    <font>
      <b/>
      <sz val="10"/>
      <color rgb="FF969696"/>
      <name val="Arial CE"/>
      <charset val="134"/>
    </font>
    <font>
      <sz val="8"/>
      <color rgb="FF3366FF"/>
      <name val="Arial CE"/>
      <charset val="134"/>
    </font>
    <font>
      <sz val="12"/>
      <color rgb="FF969696"/>
      <name val="Arial CE"/>
      <charset val="134"/>
    </font>
    <font>
      <sz val="11"/>
      <color rgb="FF969696"/>
      <name val="Arial CE"/>
      <charset val="134"/>
    </font>
    <font>
      <b/>
      <sz val="12"/>
      <color rgb="FF969696"/>
      <name val="Arial CE"/>
      <charset val="134"/>
    </font>
    <font>
      <b/>
      <sz val="8"/>
      <color rgb="FF969696"/>
      <name val="Arial CE"/>
      <charset val="134"/>
    </font>
    <font>
      <sz val="12"/>
      <name val="Arial CE"/>
      <charset val="134"/>
    </font>
    <font>
      <sz val="11"/>
      <color rgb="FFFF0000"/>
      <name val="Calibri"/>
      <charset val="0"/>
      <scheme val="minor"/>
    </font>
    <font>
      <sz val="11"/>
      <color theme="1"/>
      <name val="Calibri"/>
      <charset val="0"/>
      <scheme val="minor"/>
    </font>
    <font>
      <sz val="11"/>
      <color theme="1"/>
      <name val="Calibri"/>
      <charset val="134"/>
      <scheme val="minor"/>
    </font>
    <font>
      <b/>
      <sz val="11"/>
      <color rgb="FFFFFFFF"/>
      <name val="Calibri"/>
      <charset val="0"/>
      <scheme val="minor"/>
    </font>
    <font>
      <b/>
      <sz val="13"/>
      <color theme="3"/>
      <name val="Calibri"/>
      <charset val="134"/>
      <scheme val="minor"/>
    </font>
    <font>
      <sz val="11"/>
      <color rgb="FF9C0006"/>
      <name val="Calibri"/>
      <charset val="0"/>
      <scheme val="minor"/>
    </font>
    <font>
      <b/>
      <sz val="11"/>
      <color theme="3"/>
      <name val="Calibri"/>
      <charset val="134"/>
      <scheme val="minor"/>
    </font>
    <font>
      <i/>
      <sz val="11"/>
      <color rgb="FF7F7F7F"/>
      <name val="Calibri"/>
      <charset val="0"/>
      <scheme val="minor"/>
    </font>
    <font>
      <u/>
      <sz val="11"/>
      <color rgb="FF800080"/>
      <name val="Calibri"/>
      <charset val="0"/>
      <scheme val="minor"/>
    </font>
    <font>
      <sz val="11"/>
      <color theme="0"/>
      <name val="Calibri"/>
      <charset val="0"/>
      <scheme val="minor"/>
    </font>
    <font>
      <b/>
      <sz val="11"/>
      <color theme="1"/>
      <name val="Calibri"/>
      <charset val="0"/>
      <scheme val="minor"/>
    </font>
    <font>
      <b/>
      <sz val="18"/>
      <color theme="3"/>
      <name val="Calibri"/>
      <charset val="134"/>
      <scheme val="minor"/>
    </font>
    <font>
      <u/>
      <sz val="11"/>
      <color theme="10"/>
      <name val="Calibri"/>
      <charset val="134"/>
      <scheme val="minor"/>
    </font>
    <font>
      <b/>
      <sz val="11"/>
      <color rgb="FF3F3F3F"/>
      <name val="Calibri"/>
      <charset val="0"/>
      <scheme val="minor"/>
    </font>
    <font>
      <b/>
      <sz val="15"/>
      <color theme="3"/>
      <name val="Calibri"/>
      <charset val="134"/>
      <scheme val="minor"/>
    </font>
    <font>
      <sz val="11"/>
      <color rgb="FF9C6500"/>
      <name val="Calibri"/>
      <charset val="0"/>
      <scheme val="minor"/>
    </font>
    <font>
      <sz val="11"/>
      <color rgb="FF3F3F76"/>
      <name val="Calibri"/>
      <charset val="0"/>
      <scheme val="minor"/>
    </font>
    <font>
      <sz val="11"/>
      <color rgb="FFFA7D00"/>
      <name val="Calibri"/>
      <charset val="0"/>
      <scheme val="minor"/>
    </font>
    <font>
      <sz val="11"/>
      <color rgb="FF006100"/>
      <name val="Calibri"/>
      <charset val="0"/>
      <scheme val="minor"/>
    </font>
    <font>
      <b/>
      <sz val="11"/>
      <color rgb="FFFA7D00"/>
      <name val="Calibri"/>
      <charset val="0"/>
      <scheme val="minor"/>
    </font>
    <font>
      <i/>
      <sz val="9"/>
      <name val="Trebuchet MS"/>
      <charset val="238"/>
    </font>
  </fonts>
  <fills count="36">
    <fill>
      <patternFill patternType="none"/>
    </fill>
    <fill>
      <patternFill patternType="gray125"/>
    </fill>
    <fill>
      <patternFill patternType="solid">
        <fgColor rgb="FFFFFFCC"/>
        <bgColor indexed="64"/>
      </patternFill>
    </fill>
    <fill>
      <patternFill patternType="solid">
        <fgColor rgb="FFD2D2D2"/>
        <bgColor indexed="64"/>
      </patternFill>
    </fill>
    <fill>
      <patternFill patternType="solid">
        <fgColor rgb="FFBEBEBE"/>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7" tint="0.599993896298105"/>
        <bgColor indexed="64"/>
      </patternFill>
    </fill>
    <fill>
      <patternFill patternType="solid">
        <fgColor rgb="FFFFC7CE"/>
        <bgColor indexed="64"/>
      </patternFill>
    </fill>
    <fill>
      <patternFill patternType="solid">
        <fgColor theme="5" tint="0.599993896298105"/>
        <bgColor indexed="64"/>
      </patternFill>
    </fill>
    <fill>
      <patternFill patternType="solid">
        <fgColor theme="7"/>
        <bgColor indexed="64"/>
      </patternFill>
    </fill>
    <fill>
      <patternFill patternType="solid">
        <fgColor theme="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5" tint="0.399975585192419"/>
        <bgColor indexed="64"/>
      </patternFill>
    </fill>
    <fill>
      <patternFill patternType="solid">
        <fgColor rgb="FFFFEB9C"/>
        <bgColor indexed="64"/>
      </patternFill>
    </fill>
    <fill>
      <patternFill patternType="solid">
        <fgColor rgb="FFFFCC9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6" tint="0.799981688894314"/>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9">
    <border>
      <left/>
      <right/>
      <top/>
      <bottom/>
      <diagonal/>
    </border>
    <border>
      <left style="thin">
        <color auto="1"/>
      </left>
      <right/>
      <top style="thin">
        <color auto="1"/>
      </top>
      <bottom/>
      <diagonal/>
    </border>
    <border>
      <left/>
      <right/>
      <top style="thin">
        <color auto="1"/>
      </top>
      <bottom/>
      <diagonal/>
    </border>
    <border>
      <left style="thin">
        <color auto="1"/>
      </left>
      <right/>
      <top/>
      <bottom/>
      <diagonal/>
    </border>
    <border>
      <left/>
      <right/>
      <top/>
      <bottom style="thin">
        <color auto="1"/>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969696"/>
      </top>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right/>
      <top/>
      <bottom style="hair">
        <color rgb="FF969696"/>
      </bottom>
      <diagonal/>
    </border>
    <border>
      <left/>
      <right style="hair">
        <color rgb="FF000000"/>
      </right>
      <top style="hair">
        <color rgb="FF000000"/>
      </top>
      <bottom style="hair">
        <color rgb="FF000000"/>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style="hair">
        <color rgb="FF969696"/>
      </left>
      <right style="hair">
        <color rgb="FF969696"/>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style="hair">
        <color rgb="FF969696"/>
      </top>
      <bottom/>
      <diagonal/>
    </border>
    <border>
      <left style="hair">
        <color rgb="FF969696"/>
      </left>
      <right/>
      <top/>
      <bottom/>
      <diagonal/>
    </border>
    <border>
      <left/>
      <right style="hair">
        <color rgb="FF969696"/>
      </right>
      <top style="hair">
        <color rgb="FF969696"/>
      </top>
      <bottom/>
      <diagonal/>
    </border>
    <border>
      <left/>
      <right style="hair">
        <color rgb="FF969696"/>
      </right>
      <top/>
      <bottom/>
      <diagonal/>
    </border>
    <border>
      <left style="hair">
        <color rgb="FF969696"/>
      </left>
      <right/>
      <top/>
      <bottom style="hair">
        <color rgb="FF969696"/>
      </bottom>
      <diagonal/>
    </border>
    <border>
      <left/>
      <right style="hair">
        <color rgb="FF969696"/>
      </right>
      <top/>
      <bottom style="hair">
        <color rgb="FF969696"/>
      </bottom>
      <diagonal/>
    </border>
    <border>
      <left/>
      <right/>
      <top style="hair">
        <color rgb="FF000000"/>
      </top>
      <bottom/>
      <diagonal/>
    </border>
    <border>
      <left/>
      <right/>
      <top/>
      <bottom style="hair">
        <color rgb="FF000000"/>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xf numFmtId="0" fontId="44" fillId="6" borderId="0" applyNumberFormat="0" applyBorder="0" applyAlignment="0" applyProtection="0">
      <alignment vertical="center"/>
    </xf>
    <xf numFmtId="177" fontId="45" fillId="0" borderId="0" applyFont="0" applyFill="0" applyBorder="0" applyAlignment="0" applyProtection="0">
      <alignment vertical="center"/>
    </xf>
    <xf numFmtId="176" fontId="45" fillId="0" borderId="0" applyFont="0" applyFill="0" applyBorder="0" applyAlignment="0" applyProtection="0">
      <alignment vertical="center"/>
    </xf>
    <xf numFmtId="42" fontId="45" fillId="0" borderId="0" applyFont="0" applyFill="0" applyBorder="0" applyAlignment="0" applyProtection="0">
      <alignment vertical="center"/>
    </xf>
    <xf numFmtId="44" fontId="45" fillId="0" borderId="0" applyFont="0" applyFill="0" applyBorder="0" applyAlignment="0" applyProtection="0">
      <alignment vertical="center"/>
    </xf>
    <xf numFmtId="9" fontId="45" fillId="0" borderId="0" applyFont="0" applyFill="0" applyBorder="0" applyAlignment="0" applyProtection="0">
      <alignment vertical="center"/>
    </xf>
    <xf numFmtId="0" fontId="46" fillId="7" borderId="31" applyNumberFormat="0" applyAlignment="0" applyProtection="0">
      <alignment vertical="center"/>
    </xf>
    <xf numFmtId="0" fontId="47" fillId="0" borderId="32" applyNumberFormat="0" applyFill="0" applyAlignment="0" applyProtection="0">
      <alignment vertical="center"/>
    </xf>
    <xf numFmtId="0" fontId="45" fillId="17" borderId="36" applyNumberFormat="0" applyFont="0" applyAlignment="0" applyProtection="0">
      <alignment vertical="center"/>
    </xf>
    <xf numFmtId="0" fontId="55" fillId="0" borderId="0" applyNumberFormat="0" applyFill="0" applyBorder="0" applyAlignment="0" applyProtection="0"/>
    <xf numFmtId="0" fontId="52" fillId="21" borderId="0" applyNumberFormat="0" applyBorder="0" applyAlignment="0" applyProtection="0">
      <alignment vertical="center"/>
    </xf>
    <xf numFmtId="0" fontId="51" fillId="0" borderId="0" applyNumberFormat="0" applyFill="0" applyBorder="0" applyAlignment="0" applyProtection="0">
      <alignment vertical="center"/>
    </xf>
    <xf numFmtId="0" fontId="44" fillId="5" borderId="0" applyNumberFormat="0" applyBorder="0" applyAlignment="0" applyProtection="0">
      <alignment vertical="center"/>
    </xf>
    <xf numFmtId="0" fontId="43" fillId="0" borderId="0" applyNumberFormat="0" applyFill="0" applyBorder="0" applyAlignment="0" applyProtection="0">
      <alignment vertical="center"/>
    </xf>
    <xf numFmtId="0" fontId="44" fillId="10" borderId="0" applyNumberFormat="0" applyBorder="0" applyAlignment="0" applyProtection="0">
      <alignment vertical="center"/>
    </xf>
    <xf numFmtId="0" fontId="54"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7" fillId="0" borderId="32" applyNumberFormat="0" applyFill="0" applyAlignment="0" applyProtection="0">
      <alignment vertical="center"/>
    </xf>
    <xf numFmtId="0" fontId="49" fillId="0" borderId="34" applyNumberFormat="0" applyFill="0" applyAlignment="0" applyProtection="0">
      <alignment vertical="center"/>
    </xf>
    <xf numFmtId="0" fontId="49" fillId="0" borderId="0" applyNumberFormat="0" applyFill="0" applyBorder="0" applyAlignment="0" applyProtection="0">
      <alignment vertical="center"/>
    </xf>
    <xf numFmtId="0" fontId="59" fillId="20" borderId="37" applyNumberFormat="0" applyAlignment="0" applyProtection="0">
      <alignment vertical="center"/>
    </xf>
    <xf numFmtId="0" fontId="52" fillId="23" borderId="0" applyNumberFormat="0" applyBorder="0" applyAlignment="0" applyProtection="0">
      <alignment vertical="center"/>
    </xf>
    <xf numFmtId="0" fontId="61" fillId="26" borderId="0" applyNumberFormat="0" applyBorder="0" applyAlignment="0" applyProtection="0">
      <alignment vertical="center"/>
    </xf>
    <xf numFmtId="0" fontId="56" fillId="16" borderId="35" applyNumberFormat="0" applyAlignment="0" applyProtection="0">
      <alignment vertical="center"/>
    </xf>
    <xf numFmtId="0" fontId="44" fillId="29" borderId="0" applyNumberFormat="0" applyBorder="0" applyAlignment="0" applyProtection="0">
      <alignment vertical="center"/>
    </xf>
    <xf numFmtId="0" fontId="62" fillId="16" borderId="37" applyNumberFormat="0" applyAlignment="0" applyProtection="0">
      <alignment vertical="center"/>
    </xf>
    <xf numFmtId="0" fontId="60" fillId="0" borderId="38" applyNumberFormat="0" applyFill="0" applyAlignment="0" applyProtection="0">
      <alignment vertical="center"/>
    </xf>
    <xf numFmtId="0" fontId="53" fillId="0" borderId="33" applyNumberFormat="0" applyFill="0" applyAlignment="0" applyProtection="0">
      <alignment vertical="center"/>
    </xf>
    <xf numFmtId="0" fontId="48" fillId="9" borderId="0" applyNumberFormat="0" applyBorder="0" applyAlignment="0" applyProtection="0">
      <alignment vertical="center"/>
    </xf>
    <xf numFmtId="0" fontId="58" fillId="19" borderId="0" applyNumberFormat="0" applyBorder="0" applyAlignment="0" applyProtection="0">
      <alignment vertical="center"/>
    </xf>
    <xf numFmtId="0" fontId="52" fillId="15" borderId="0" applyNumberFormat="0" applyBorder="0" applyAlignment="0" applyProtection="0">
      <alignment vertical="center"/>
    </xf>
    <xf numFmtId="0" fontId="44" fillId="28" borderId="0" applyNumberFormat="0" applyBorder="0" applyAlignment="0" applyProtection="0">
      <alignment vertical="center"/>
    </xf>
    <xf numFmtId="0" fontId="52" fillId="22" borderId="0" applyNumberFormat="0" applyBorder="0" applyAlignment="0" applyProtection="0">
      <alignment vertical="center"/>
    </xf>
    <xf numFmtId="0" fontId="52" fillId="12" borderId="0" applyNumberFormat="0" applyBorder="0" applyAlignment="0" applyProtection="0">
      <alignment vertical="center"/>
    </xf>
    <xf numFmtId="0" fontId="44" fillId="25" borderId="0" applyNumberFormat="0" applyBorder="0" applyAlignment="0" applyProtection="0">
      <alignment vertical="center"/>
    </xf>
    <xf numFmtId="0" fontId="44" fillId="30" borderId="0" applyNumberFormat="0" applyBorder="0" applyAlignment="0" applyProtection="0">
      <alignment vertical="center"/>
    </xf>
    <xf numFmtId="0" fontId="52" fillId="18" borderId="0" applyNumberFormat="0" applyBorder="0" applyAlignment="0" applyProtection="0">
      <alignment vertical="center"/>
    </xf>
    <xf numFmtId="0" fontId="52" fillId="14" borderId="0" applyNumberFormat="0" applyBorder="0" applyAlignment="0" applyProtection="0">
      <alignment vertical="center"/>
    </xf>
    <xf numFmtId="0" fontId="44" fillId="27" borderId="0" applyNumberFormat="0" applyBorder="0" applyAlignment="0" applyProtection="0">
      <alignment vertical="center"/>
    </xf>
    <xf numFmtId="0" fontId="52" fillId="11" borderId="0" applyNumberFormat="0" applyBorder="0" applyAlignment="0" applyProtection="0">
      <alignment vertical="center"/>
    </xf>
    <xf numFmtId="0" fontId="44" fillId="24" borderId="0" applyNumberFormat="0" applyBorder="0" applyAlignment="0" applyProtection="0">
      <alignment vertical="center"/>
    </xf>
    <xf numFmtId="0" fontId="44" fillId="8" borderId="0" applyNumberFormat="0" applyBorder="0" applyAlignment="0" applyProtection="0">
      <alignment vertical="center"/>
    </xf>
    <xf numFmtId="0" fontId="52" fillId="13" borderId="0" applyNumberFormat="0" applyBorder="0" applyAlignment="0" applyProtection="0">
      <alignment vertical="center"/>
    </xf>
    <xf numFmtId="0" fontId="44" fillId="31" borderId="0" applyNumberFormat="0" applyBorder="0" applyAlignment="0" applyProtection="0">
      <alignment vertical="center"/>
    </xf>
    <xf numFmtId="0" fontId="52" fillId="32" borderId="0" applyNumberFormat="0" applyBorder="0" applyAlignment="0" applyProtection="0">
      <alignment vertical="center"/>
    </xf>
    <xf numFmtId="0" fontId="52" fillId="33" borderId="0" applyNumberFormat="0" applyBorder="0" applyAlignment="0" applyProtection="0">
      <alignment vertical="center"/>
    </xf>
    <xf numFmtId="0" fontId="44" fillId="34" borderId="0" applyNumberFormat="0" applyBorder="0" applyAlignment="0" applyProtection="0">
      <alignment vertical="center"/>
    </xf>
    <xf numFmtId="0" fontId="52" fillId="35" borderId="0" applyNumberFormat="0" applyBorder="0" applyAlignment="0" applyProtection="0">
      <alignment vertical="center"/>
    </xf>
  </cellStyleXfs>
  <cellXfs count="360">
    <xf numFmtId="0" fontId="0" fillId="0" borderId="0" xfId="0"/>
    <xf numFmtId="0" fontId="0" fillId="0" borderId="0" xfId="0" applyAlignment="1">
      <alignment horizontal="center" vertical="center"/>
    </xf>
    <xf numFmtId="0" fontId="0" fillId="0" borderId="0" xfId="0" applyAlignment="1">
      <alignment vertical="top"/>
    </xf>
    <xf numFmtId="0" fontId="1" fillId="0" borderId="1" xfId="0" applyFont="1" applyBorder="1" applyAlignment="1">
      <alignment vertical="center" wrapText="1"/>
    </xf>
    <xf numFmtId="0" fontId="1" fillId="0" borderId="2" xfId="0" applyFont="1" applyBorder="1" applyAlignment="1">
      <alignment vertical="center" wrapText="1"/>
    </xf>
    <xf numFmtId="0" fontId="1" fillId="0" borderId="3" xfId="0" applyFont="1" applyBorder="1" applyAlignment="1">
      <alignment horizontal="center" vertical="center" wrapText="1"/>
    </xf>
    <xf numFmtId="0" fontId="2" fillId="0" borderId="0" xfId="0" applyFont="1" applyBorder="1" applyAlignment="1">
      <alignment horizontal="center" vertical="center" wrapText="1"/>
    </xf>
    <xf numFmtId="0" fontId="1" fillId="0" borderId="3" xfId="0" applyFont="1" applyBorder="1" applyAlignment="1">
      <alignment vertical="center" wrapText="1"/>
    </xf>
    <xf numFmtId="0" fontId="3" fillId="0" borderId="4" xfId="0" applyFont="1" applyBorder="1" applyAlignment="1">
      <alignment horizontal="left"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0" fontId="4" fillId="0" borderId="3" xfId="0" applyFont="1" applyBorder="1" applyAlignment="1">
      <alignment vertical="center" wrapText="1"/>
    </xf>
    <xf numFmtId="0" fontId="4" fillId="0" borderId="0" xfId="0" applyFont="1" applyBorder="1" applyAlignment="1">
      <alignment vertical="center" wrapText="1"/>
    </xf>
    <xf numFmtId="0" fontId="4" fillId="0" borderId="0" xfId="0" applyFont="1" applyBorder="1" applyAlignment="1">
      <alignment horizontal="left" vertical="center"/>
    </xf>
    <xf numFmtId="0" fontId="4" fillId="0" borderId="0" xfId="0" applyFont="1" applyBorder="1" applyAlignment="1">
      <alignment vertical="center"/>
    </xf>
    <xf numFmtId="49" fontId="4" fillId="0" borderId="0" xfId="0" applyNumberFormat="1" applyFont="1" applyBorder="1" applyAlignment="1">
      <alignment horizontal="left" vertical="center" wrapText="1"/>
    </xf>
    <xf numFmtId="49" fontId="4" fillId="0" borderId="0" xfId="0" applyNumberFormat="1" applyFont="1" applyBorder="1" applyAlignment="1">
      <alignment vertical="center" wrapText="1"/>
    </xf>
    <xf numFmtId="0" fontId="1" fillId="0" borderId="5" xfId="0" applyFont="1" applyBorder="1" applyAlignment="1">
      <alignment vertical="center" wrapText="1"/>
    </xf>
    <xf numFmtId="0" fontId="1" fillId="0" borderId="6" xfId="0" applyFont="1" applyBorder="1" applyAlignment="1">
      <alignment horizontal="center" vertical="center" wrapText="1"/>
    </xf>
    <xf numFmtId="0" fontId="1" fillId="0" borderId="6" xfId="0" applyFont="1" applyBorder="1" applyAlignment="1">
      <alignment vertical="center" wrapText="1"/>
    </xf>
    <xf numFmtId="0" fontId="1" fillId="0" borderId="7" xfId="0" applyFont="1" applyBorder="1" applyAlignment="1">
      <alignment vertical="center" wrapText="1"/>
    </xf>
    <xf numFmtId="0" fontId="5" fillId="0" borderId="4" xfId="0" applyFont="1" applyBorder="1" applyAlignment="1">
      <alignment vertical="center" wrapText="1"/>
    </xf>
    <xf numFmtId="0" fontId="1" fillId="0" borderId="0" xfId="0" applyFont="1" applyBorder="1" applyAlignment="1">
      <alignment vertical="top"/>
    </xf>
    <xf numFmtId="0" fontId="1" fillId="0" borderId="0" xfId="0" applyFont="1" applyAlignment="1">
      <alignment vertical="top"/>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2" fillId="0" borderId="0" xfId="0" applyFont="1" applyBorder="1" applyAlignment="1">
      <alignment horizontal="center" vertical="center"/>
    </xf>
    <xf numFmtId="0" fontId="3" fillId="0" borderId="0" xfId="0" applyFont="1" applyBorder="1" applyAlignment="1">
      <alignment horizontal="left" vertical="center"/>
    </xf>
    <xf numFmtId="0" fontId="6" fillId="0" borderId="0" xfId="0" applyFont="1" applyAlignment="1">
      <alignment horizontal="left" vertical="center"/>
    </xf>
    <xf numFmtId="0" fontId="3" fillId="0" borderId="4" xfId="0" applyFont="1" applyBorder="1" applyAlignment="1">
      <alignment horizontal="left" vertical="center"/>
    </xf>
    <xf numFmtId="0" fontId="3" fillId="0" borderId="4" xfId="0" applyFont="1" applyBorder="1" applyAlignment="1">
      <alignment horizontal="center" vertical="center"/>
    </xf>
    <xf numFmtId="0" fontId="6" fillId="0" borderId="4" xfId="0" applyFont="1" applyBorder="1" applyAlignment="1">
      <alignment horizontal="left" vertical="center"/>
    </xf>
    <xf numFmtId="0" fontId="7" fillId="0" borderId="0" xfId="0" applyFont="1" applyBorder="1" applyAlignment="1">
      <alignment horizontal="left" vertical="center"/>
    </xf>
    <xf numFmtId="0" fontId="4" fillId="0" borderId="0" xfId="0" applyFont="1" applyAlignment="1">
      <alignment horizontal="left" vertical="center"/>
    </xf>
    <xf numFmtId="0" fontId="4" fillId="0" borderId="0" xfId="0" applyFont="1" applyBorder="1" applyAlignment="1">
      <alignment horizontal="center" vertical="center"/>
    </xf>
    <xf numFmtId="0" fontId="4" fillId="0" borderId="3" xfId="0" applyFont="1" applyBorder="1" applyAlignment="1">
      <alignment horizontal="left" vertical="center"/>
    </xf>
    <xf numFmtId="0" fontId="4" fillId="0" borderId="0" xfId="0" applyFont="1" applyFill="1" applyBorder="1" applyAlignment="1">
      <alignment horizontal="left" vertical="center"/>
    </xf>
    <xf numFmtId="0" fontId="4" fillId="0" borderId="0" xfId="0" applyFont="1" applyFill="1" applyBorder="1" applyAlignment="1">
      <alignment horizontal="center" vertical="center"/>
    </xf>
    <xf numFmtId="0" fontId="1" fillId="0" borderId="7" xfId="0" applyFont="1" applyBorder="1" applyAlignment="1">
      <alignment horizontal="left" vertical="center"/>
    </xf>
    <xf numFmtId="0" fontId="5" fillId="0" borderId="4" xfId="0" applyFont="1" applyBorder="1" applyAlignment="1">
      <alignment horizontal="left" vertical="center"/>
    </xf>
    <xf numFmtId="0" fontId="1" fillId="0" borderId="0" xfId="0" applyFont="1" applyBorder="1" applyAlignment="1">
      <alignment horizontal="left" vertical="center"/>
    </xf>
    <xf numFmtId="0" fontId="5" fillId="0" borderId="0" xfId="0" applyFont="1" applyBorder="1" applyAlignment="1">
      <alignment horizontal="left" vertical="center"/>
    </xf>
    <xf numFmtId="0" fontId="6" fillId="0" borderId="0" xfId="0" applyFont="1" applyBorder="1" applyAlignment="1">
      <alignment horizontal="left" vertical="center"/>
    </xf>
    <xf numFmtId="0" fontId="4" fillId="0" borderId="4" xfId="0" applyFont="1" applyBorder="1" applyAlignment="1">
      <alignment horizontal="left" vertical="center"/>
    </xf>
    <xf numFmtId="0" fontId="1" fillId="0" borderId="0" xfId="0" applyFont="1" applyBorder="1" applyAlignment="1">
      <alignment horizontal="left" vertical="center" wrapText="1"/>
    </xf>
    <xf numFmtId="0" fontId="4" fillId="0" borderId="0" xfId="0" applyFont="1" applyBorder="1" applyAlignment="1">
      <alignment horizontal="center" vertical="center" wrapText="1"/>
    </xf>
    <xf numFmtId="0" fontId="1" fillId="0" borderId="1" xfId="0" applyFont="1" applyBorder="1" applyAlignment="1">
      <alignment horizontal="left"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6" fillId="0" borderId="3" xfId="0" applyFont="1" applyBorder="1" applyAlignment="1">
      <alignment horizontal="left" vertical="center" wrapText="1"/>
    </xf>
    <xf numFmtId="0" fontId="4" fillId="0" borderId="3" xfId="0" applyFont="1" applyBorder="1" applyAlignment="1">
      <alignment horizontal="left" vertical="center" wrapText="1"/>
    </xf>
    <xf numFmtId="0" fontId="1" fillId="0" borderId="8" xfId="0" applyFont="1" applyBorder="1" applyAlignment="1">
      <alignment vertical="center" wrapText="1"/>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8" xfId="0" applyFont="1" applyBorder="1" applyAlignment="1">
      <alignment horizontal="left" vertical="center"/>
    </xf>
    <xf numFmtId="0" fontId="1" fillId="0" borderId="5" xfId="0" applyFont="1" applyBorder="1" applyAlignment="1">
      <alignment horizontal="left" vertical="center" wrapText="1"/>
    </xf>
    <xf numFmtId="0" fontId="1" fillId="0" borderId="6" xfId="0" applyFont="1" applyBorder="1" applyAlignment="1">
      <alignment horizontal="left" vertical="center" wrapText="1"/>
    </xf>
    <xf numFmtId="0" fontId="6" fillId="0" borderId="6" xfId="0" applyFont="1" applyBorder="1" applyAlignment="1">
      <alignment horizontal="left" vertical="center" wrapText="1"/>
    </xf>
    <xf numFmtId="0" fontId="4" fillId="0" borderId="6" xfId="0" applyFont="1" applyBorder="1" applyAlignment="1">
      <alignment horizontal="left" vertical="center" wrapText="1"/>
    </xf>
    <xf numFmtId="0" fontId="4" fillId="0" borderId="6" xfId="0" applyFont="1" applyBorder="1" applyAlignment="1">
      <alignment horizontal="left" vertical="center"/>
    </xf>
    <xf numFmtId="0" fontId="4" fillId="0" borderId="7" xfId="0" applyFont="1" applyBorder="1" applyAlignment="1">
      <alignment horizontal="left" vertical="center" wrapText="1"/>
    </xf>
    <xf numFmtId="0" fontId="4" fillId="0" borderId="4" xfId="0" applyFont="1" applyBorder="1" applyAlignment="1">
      <alignment horizontal="left" vertical="center" wrapText="1"/>
    </xf>
    <xf numFmtId="0" fontId="4" fillId="0" borderId="0" xfId="0" applyFont="1" applyBorder="1" applyAlignment="1">
      <alignment horizontal="left" vertical="top"/>
    </xf>
    <xf numFmtId="0" fontId="4" fillId="0" borderId="0" xfId="0" applyFont="1" applyBorder="1" applyAlignment="1">
      <alignment horizontal="center" vertical="top"/>
    </xf>
    <xf numFmtId="0" fontId="4" fillId="0" borderId="7" xfId="0" applyFont="1" applyBorder="1" applyAlignment="1">
      <alignment horizontal="left" vertical="center"/>
    </xf>
    <xf numFmtId="0" fontId="6" fillId="0" borderId="0" xfId="0" applyFont="1" applyAlignment="1">
      <alignment vertical="center"/>
    </xf>
    <xf numFmtId="0" fontId="3" fillId="0" borderId="0" xfId="0" applyFont="1" applyBorder="1" applyAlignment="1">
      <alignment vertical="center"/>
    </xf>
    <xf numFmtId="0" fontId="6" fillId="0" borderId="4" xfId="0" applyFont="1" applyBorder="1" applyAlignment="1">
      <alignment vertical="center"/>
    </xf>
    <xf numFmtId="0" fontId="3" fillId="0" borderId="4" xfId="0" applyFont="1" applyBorder="1" applyAlignment="1">
      <alignment vertical="center"/>
    </xf>
    <xf numFmtId="0" fontId="0" fillId="0" borderId="0" xfId="0" applyBorder="1" applyAlignment="1">
      <alignment vertical="top"/>
    </xf>
    <xf numFmtId="0" fontId="4" fillId="0" borderId="8" xfId="0" applyFont="1" applyBorder="1" applyAlignment="1">
      <alignment horizontal="left" vertical="center" wrapText="1"/>
    </xf>
    <xf numFmtId="0" fontId="4" fillId="0" borderId="8" xfId="0" applyFont="1" applyBorder="1" applyAlignment="1">
      <alignment horizontal="left" vertical="center"/>
    </xf>
    <xf numFmtId="49" fontId="4" fillId="0" borderId="0" xfId="0" applyNumberFormat="1" applyFont="1" applyBorder="1" applyAlignment="1">
      <alignment horizontal="left" vertical="center"/>
    </xf>
    <xf numFmtId="0" fontId="0" fillId="0" borderId="4" xfId="0" applyBorder="1" applyAlignment="1">
      <alignment vertical="top"/>
    </xf>
    <xf numFmtId="0" fontId="3" fillId="0" borderId="4" xfId="0" applyFont="1" applyBorder="1" applyAlignment="1">
      <alignment horizontal="left"/>
    </xf>
    <xf numFmtId="0" fontId="6" fillId="0" borderId="4" xfId="0" applyFont="1" applyBorder="1" applyAlignment="1"/>
    <xf numFmtId="0" fontId="1" fillId="0" borderId="3" xfId="0" applyFont="1" applyBorder="1" applyAlignment="1">
      <alignment vertical="top"/>
    </xf>
    <xf numFmtId="0" fontId="1" fillId="0" borderId="0" xfId="0" applyFont="1" applyBorder="1" applyAlignment="1">
      <alignment horizontal="center" vertical="center"/>
    </xf>
    <xf numFmtId="0" fontId="1" fillId="0" borderId="0" xfId="0" applyFont="1" applyBorder="1" applyAlignment="1">
      <alignment horizontal="left" vertical="top"/>
    </xf>
    <xf numFmtId="0" fontId="1" fillId="0" borderId="7" xfId="0" applyFont="1" applyBorder="1" applyAlignment="1">
      <alignment vertical="top"/>
    </xf>
    <xf numFmtId="0" fontId="1" fillId="0" borderId="4" xfId="0" applyFont="1" applyBorder="1" applyAlignment="1">
      <alignment vertical="top"/>
    </xf>
    <xf numFmtId="0" fontId="1" fillId="0" borderId="6" xfId="0" applyFont="1" applyBorder="1" applyAlignment="1">
      <alignment vertical="top"/>
    </xf>
    <xf numFmtId="0" fontId="1" fillId="0" borderId="8" xfId="0" applyFont="1" applyBorder="1" applyAlignment="1">
      <alignment vertical="top"/>
    </xf>
    <xf numFmtId="0" fontId="0" fillId="0" borderId="0" xfId="0" applyAlignment="1">
      <alignment vertical="center"/>
    </xf>
    <xf numFmtId="0" fontId="0" fillId="0" borderId="0" xfId="0" applyAlignment="1">
      <alignment vertical="center" wrapText="1"/>
    </xf>
    <xf numFmtId="0" fontId="8" fillId="0" borderId="0" xfId="0" applyFont="1" applyAlignment="1">
      <alignment vertical="center"/>
    </xf>
    <xf numFmtId="0" fontId="9" fillId="0" borderId="0" xfId="0" applyFont="1" applyAlignment="1">
      <alignment vertical="center"/>
    </xf>
    <xf numFmtId="0" fontId="0" fillId="0" borderId="0" xfId="0" applyAlignment="1">
      <alignment horizontal="center" vertical="center" wrapText="1"/>
    </xf>
    <xf numFmtId="0" fontId="10" fillId="0" borderId="0" xfId="0" applyFont="1" applyAlignment="1"/>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vertical="center"/>
    </xf>
    <xf numFmtId="0" fontId="14" fillId="0" borderId="0" xfId="0" applyFont="1" applyAlignment="1">
      <alignment vertical="center"/>
    </xf>
    <xf numFmtId="0" fontId="0" fillId="0" borderId="0" xfId="0" applyProtection="1">
      <protection locked="0"/>
    </xf>
    <xf numFmtId="0" fontId="0" fillId="0" borderId="9" xfId="0" applyBorder="1"/>
    <xf numFmtId="0" fontId="0" fillId="0" borderId="10" xfId="0" applyBorder="1"/>
    <xf numFmtId="0" fontId="0" fillId="0" borderId="11" xfId="0" applyBorder="1"/>
    <xf numFmtId="0" fontId="15" fillId="0" borderId="0" xfId="0" applyFont="1" applyAlignment="1">
      <alignment horizontal="left" vertical="center"/>
    </xf>
    <xf numFmtId="0" fontId="16" fillId="0" borderId="0" xfId="0" applyFont="1" applyAlignment="1">
      <alignment horizontal="left" vertical="center"/>
    </xf>
    <xf numFmtId="0" fontId="16" fillId="0" borderId="0" xfId="0" applyFont="1" applyAlignment="1">
      <alignment horizontal="left" vertical="center" wrapText="1"/>
    </xf>
    <xf numFmtId="0" fontId="0" fillId="0" borderId="0" xfId="0" applyFont="1" applyAlignment="1">
      <alignment vertical="center"/>
    </xf>
    <xf numFmtId="0" fontId="0" fillId="0" borderId="11" xfId="0" applyFont="1" applyBorder="1" applyAlignment="1">
      <alignment vertical="center"/>
    </xf>
    <xf numFmtId="0" fontId="17" fillId="0" borderId="0" xfId="0" applyFont="1" applyAlignment="1">
      <alignment horizontal="left" vertical="center" wrapText="1"/>
    </xf>
    <xf numFmtId="0" fontId="18" fillId="0" borderId="0" xfId="0" applyFont="1" applyAlignment="1">
      <alignment horizontal="left" vertical="center"/>
    </xf>
    <xf numFmtId="0" fontId="18" fillId="2" borderId="0" xfId="0" applyFont="1" applyFill="1" applyAlignment="1" applyProtection="1">
      <alignment horizontal="left" vertical="center"/>
      <protection locked="0"/>
    </xf>
    <xf numFmtId="0" fontId="0" fillId="0" borderId="0" xfId="0" applyFont="1" applyAlignment="1">
      <alignment vertical="center" wrapText="1"/>
    </xf>
    <xf numFmtId="0" fontId="0" fillId="0" borderId="11" xfId="0" applyFont="1" applyBorder="1" applyAlignment="1">
      <alignment vertical="center" wrapText="1"/>
    </xf>
    <xf numFmtId="0" fontId="18" fillId="0" borderId="0" xfId="0" applyFont="1" applyAlignment="1">
      <alignment horizontal="left" vertical="center" wrapText="1"/>
    </xf>
    <xf numFmtId="0" fontId="0" fillId="0" borderId="12" xfId="0" applyFont="1" applyBorder="1" applyAlignment="1">
      <alignment vertical="center"/>
    </xf>
    <xf numFmtId="0" fontId="19" fillId="0" borderId="0" xfId="0" applyFont="1" applyAlignment="1">
      <alignment horizontal="left" vertical="center"/>
    </xf>
    <xf numFmtId="0" fontId="16" fillId="0" borderId="0" xfId="0" applyFont="1" applyAlignment="1">
      <alignment horizontal="right" vertical="center"/>
    </xf>
    <xf numFmtId="0" fontId="20" fillId="0" borderId="0" xfId="0" applyFont="1" applyAlignment="1">
      <alignment horizontal="left" vertical="center"/>
    </xf>
    <xf numFmtId="4" fontId="16" fillId="0" borderId="0" xfId="0" applyNumberFormat="1" applyFont="1" applyAlignment="1">
      <alignment vertical="center"/>
    </xf>
    <xf numFmtId="0" fontId="0" fillId="3" borderId="0" xfId="0" applyFont="1" applyFill="1" applyAlignment="1">
      <alignment vertical="center"/>
    </xf>
    <xf numFmtId="0" fontId="21" fillId="3" borderId="13" xfId="0" applyFont="1" applyFill="1" applyBorder="1" applyAlignment="1">
      <alignment horizontal="left" vertical="center"/>
    </xf>
    <xf numFmtId="0" fontId="0" fillId="3" borderId="14" xfId="0" applyFont="1" applyFill="1" applyBorder="1" applyAlignment="1">
      <alignment vertical="center"/>
    </xf>
    <xf numFmtId="0" fontId="21" fillId="3" borderId="14" xfId="0" applyFont="1" applyFill="1" applyBorder="1" applyAlignment="1">
      <alignment horizontal="right" vertical="center"/>
    </xf>
    <xf numFmtId="0" fontId="21" fillId="3" borderId="14" xfId="0" applyFont="1" applyFill="1" applyBorder="1" applyAlignment="1">
      <alignment horizontal="center" vertical="center"/>
    </xf>
    <xf numFmtId="0" fontId="0" fillId="0" borderId="15" xfId="0" applyFont="1" applyBorder="1" applyAlignment="1">
      <alignment vertical="center"/>
    </xf>
    <xf numFmtId="0" fontId="0" fillId="0" borderId="16"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1" xfId="0" applyFont="1" applyBorder="1" applyAlignment="1" applyProtection="1">
      <alignment vertical="center"/>
    </xf>
    <xf numFmtId="0" fontId="15" fillId="0" borderId="0" xfId="0" applyFont="1" applyAlignment="1" applyProtection="1">
      <alignment horizontal="left" vertical="center"/>
    </xf>
    <xf numFmtId="0" fontId="0" fillId="0" borderId="0" xfId="0" applyFont="1" applyAlignment="1" applyProtection="1">
      <alignment vertical="center"/>
    </xf>
    <xf numFmtId="0" fontId="16" fillId="0" borderId="0" xfId="0" applyFont="1" applyAlignment="1" applyProtection="1">
      <alignment horizontal="left" vertical="center"/>
    </xf>
    <xf numFmtId="0" fontId="16" fillId="0" borderId="0" xfId="0" applyFont="1" applyAlignment="1" applyProtection="1">
      <alignment horizontal="left" vertical="center" wrapText="1"/>
    </xf>
    <xf numFmtId="0" fontId="17" fillId="0" borderId="0" xfId="0" applyFont="1" applyAlignment="1" applyProtection="1">
      <alignment horizontal="left" vertical="center" wrapText="1"/>
    </xf>
    <xf numFmtId="0" fontId="18" fillId="0" borderId="0" xfId="0" applyFont="1" applyAlignment="1" applyProtection="1">
      <alignment horizontal="left" vertical="center"/>
    </xf>
    <xf numFmtId="0" fontId="22" fillId="3" borderId="0" xfId="0" applyFont="1" applyFill="1" applyAlignment="1" applyProtection="1">
      <alignment horizontal="left" vertical="center"/>
    </xf>
    <xf numFmtId="0" fontId="0" fillId="3" borderId="0" xfId="0" applyFont="1" applyFill="1" applyAlignment="1" applyProtection="1">
      <alignment vertical="center"/>
    </xf>
    <xf numFmtId="0" fontId="23" fillId="0" borderId="0" xfId="0" applyFont="1" applyAlignment="1" applyProtection="1">
      <alignment horizontal="left" vertical="center"/>
    </xf>
    <xf numFmtId="0" fontId="8" fillId="0" borderId="11" xfId="0" applyFont="1" applyBorder="1" applyAlignment="1" applyProtection="1">
      <alignment vertical="center"/>
    </xf>
    <xf numFmtId="0" fontId="8" fillId="0" borderId="0" xfId="0" applyFont="1" applyAlignment="1" applyProtection="1">
      <alignment vertical="center"/>
    </xf>
    <xf numFmtId="0" fontId="8" fillId="0" borderId="17" xfId="0" applyFont="1" applyBorder="1" applyAlignment="1" applyProtection="1">
      <alignment horizontal="left" vertical="center"/>
    </xf>
    <xf numFmtId="0" fontId="8" fillId="0" borderId="17" xfId="0" applyFont="1" applyBorder="1" applyAlignment="1" applyProtection="1">
      <alignment vertical="center"/>
    </xf>
    <xf numFmtId="0" fontId="9" fillId="0" borderId="11" xfId="0" applyFont="1" applyBorder="1" applyAlignment="1" applyProtection="1">
      <alignment vertical="center"/>
    </xf>
    <xf numFmtId="0" fontId="9" fillId="0" borderId="0" xfId="0" applyFont="1" applyAlignment="1" applyProtection="1">
      <alignment vertical="center"/>
    </xf>
    <xf numFmtId="0" fontId="9" fillId="0" borderId="17" xfId="0" applyFont="1" applyBorder="1" applyAlignment="1" applyProtection="1">
      <alignment horizontal="left" vertical="center"/>
    </xf>
    <xf numFmtId="0" fontId="9" fillId="0" borderId="17" xfId="0" applyFont="1" applyBorder="1" applyAlignment="1" applyProtection="1">
      <alignment vertical="center"/>
    </xf>
    <xf numFmtId="0" fontId="0" fillId="0" borderId="10" xfId="0" applyBorder="1" applyProtection="1">
      <protection locked="0"/>
    </xf>
    <xf numFmtId="0" fontId="24" fillId="0" borderId="0" xfId="0" applyFont="1" applyAlignment="1">
      <alignment horizontal="left" vertical="center"/>
    </xf>
    <xf numFmtId="0" fontId="0" fillId="0" borderId="0" xfId="0" applyFont="1" applyAlignment="1" applyProtection="1">
      <alignment vertical="center"/>
      <protection locked="0"/>
    </xf>
    <xf numFmtId="0" fontId="0" fillId="0" borderId="11" xfId="0" applyBorder="1" applyAlignment="1">
      <alignment vertical="center"/>
    </xf>
    <xf numFmtId="0" fontId="16" fillId="0" borderId="0" xfId="0" applyFont="1" applyAlignment="1" applyProtection="1">
      <alignment horizontal="left" vertical="center"/>
      <protection locked="0"/>
    </xf>
    <xf numFmtId="178" fontId="18" fillId="0" borderId="0" xfId="0" applyNumberFormat="1" applyFont="1" applyAlignment="1">
      <alignment horizontal="left" vertical="center"/>
    </xf>
    <xf numFmtId="0" fontId="0" fillId="0" borderId="0" xfId="0" applyFont="1" applyAlignment="1" applyProtection="1">
      <alignment vertical="center" wrapText="1"/>
      <protection locked="0"/>
    </xf>
    <xf numFmtId="0" fontId="0" fillId="0" borderId="11" xfId="0" applyBorder="1" applyAlignment="1">
      <alignment vertical="center" wrapText="1"/>
    </xf>
    <xf numFmtId="0" fontId="0" fillId="0" borderId="12" xfId="0" applyFont="1" applyBorder="1" applyAlignment="1" applyProtection="1">
      <alignment vertical="center"/>
      <protection locked="0"/>
    </xf>
    <xf numFmtId="4" fontId="25" fillId="0" borderId="0" xfId="0" applyNumberFormat="1" applyFont="1" applyAlignment="1">
      <alignment vertical="center"/>
    </xf>
    <xf numFmtId="0" fontId="16" fillId="0" borderId="0" xfId="0" applyFont="1" applyAlignment="1" applyProtection="1">
      <alignment horizontal="right" vertical="center"/>
      <protection locked="0"/>
    </xf>
    <xf numFmtId="179" fontId="16" fillId="0" borderId="0" xfId="0" applyNumberFormat="1" applyFont="1" applyAlignment="1" applyProtection="1">
      <alignment horizontal="right" vertical="center"/>
      <protection locked="0"/>
    </xf>
    <xf numFmtId="0" fontId="0" fillId="3" borderId="14" xfId="0" applyFont="1" applyFill="1" applyBorder="1" applyAlignment="1" applyProtection="1">
      <alignment vertical="center"/>
      <protection locked="0"/>
    </xf>
    <xf numFmtId="4" fontId="21" fillId="3" borderId="14" xfId="0" applyNumberFormat="1" applyFont="1" applyFill="1" applyBorder="1" applyAlignment="1">
      <alignment vertical="center"/>
    </xf>
    <xf numFmtId="0" fontId="0" fillId="3" borderId="18" xfId="0" applyFont="1" applyFill="1" applyBorder="1" applyAlignment="1">
      <alignment vertical="center"/>
    </xf>
    <xf numFmtId="0" fontId="0" fillId="0" borderId="16" xfId="0" applyFont="1" applyBorder="1" applyAlignment="1" applyProtection="1">
      <alignment vertical="center"/>
      <protection locked="0"/>
    </xf>
    <xf numFmtId="0" fontId="0" fillId="0" borderId="10" xfId="0" applyFont="1" applyBorder="1" applyAlignment="1" applyProtection="1">
      <alignment vertical="center"/>
      <protection locked="0"/>
    </xf>
    <xf numFmtId="178" fontId="18" fillId="0" borderId="0" xfId="0" applyNumberFormat="1" applyFont="1" applyAlignment="1" applyProtection="1">
      <alignment horizontal="left" vertical="center"/>
    </xf>
    <xf numFmtId="0" fontId="18" fillId="0" borderId="0" xfId="0" applyFont="1" applyAlignment="1" applyProtection="1">
      <alignment horizontal="left" vertical="center" wrapText="1"/>
    </xf>
    <xf numFmtId="0" fontId="0" fillId="3" borderId="0" xfId="0" applyFont="1" applyFill="1" applyAlignment="1" applyProtection="1">
      <alignment vertical="center"/>
      <protection locked="0"/>
    </xf>
    <xf numFmtId="0" fontId="22" fillId="3" borderId="0" xfId="0" applyFont="1" applyFill="1" applyAlignment="1" applyProtection="1">
      <alignment horizontal="right" vertical="center"/>
    </xf>
    <xf numFmtId="4" fontId="25" fillId="0" borderId="0" xfId="0" applyNumberFormat="1" applyFont="1" applyAlignment="1" applyProtection="1">
      <alignment vertical="center"/>
    </xf>
    <xf numFmtId="0" fontId="8" fillId="0" borderId="17" xfId="0" applyFont="1" applyBorder="1" applyAlignment="1" applyProtection="1">
      <alignment vertical="center"/>
      <protection locked="0"/>
    </xf>
    <xf numFmtId="4" fontId="8" fillId="0" borderId="17" xfId="0" applyNumberFormat="1" applyFont="1" applyBorder="1" applyAlignment="1" applyProtection="1">
      <alignment vertical="center"/>
    </xf>
    <xf numFmtId="0" fontId="8" fillId="0" borderId="11" xfId="0" applyFont="1" applyBorder="1" applyAlignment="1">
      <alignment vertical="center"/>
    </xf>
    <xf numFmtId="0" fontId="9" fillId="0" borderId="17" xfId="0" applyFont="1" applyBorder="1" applyAlignment="1" applyProtection="1">
      <alignment vertical="center"/>
      <protection locked="0"/>
    </xf>
    <xf numFmtId="4" fontId="9" fillId="0" borderId="17" xfId="0" applyNumberFormat="1" applyFont="1" applyBorder="1" applyAlignment="1" applyProtection="1">
      <alignment vertical="center"/>
    </xf>
    <xf numFmtId="0" fontId="9" fillId="0" borderId="11" xfId="0" applyFont="1" applyBorder="1" applyAlignment="1">
      <alignment vertical="center"/>
    </xf>
    <xf numFmtId="0" fontId="0" fillId="0" borderId="0" xfId="0" applyFont="1" applyAlignment="1">
      <alignment horizontal="left" vertical="center"/>
    </xf>
    <xf numFmtId="0" fontId="0" fillId="0" borderId="15" xfId="0" applyFont="1" applyBorder="1" applyAlignment="1" applyProtection="1">
      <alignment vertical="center"/>
    </xf>
    <xf numFmtId="0" fontId="0" fillId="0" borderId="16" xfId="0" applyFont="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0" xfId="0" applyFont="1" applyAlignment="1">
      <alignment horizontal="center" vertical="center" wrapText="1"/>
    </xf>
    <xf numFmtId="0" fontId="0" fillId="0" borderId="11" xfId="0" applyFont="1" applyBorder="1" applyAlignment="1" applyProtection="1">
      <alignment horizontal="center" vertical="center" wrapText="1"/>
    </xf>
    <xf numFmtId="0" fontId="22" fillId="3" borderId="19" xfId="0" applyFont="1" applyFill="1" applyBorder="1" applyAlignment="1" applyProtection="1">
      <alignment horizontal="center" vertical="center" wrapText="1"/>
    </xf>
    <xf numFmtId="0" fontId="22" fillId="3" borderId="20" xfId="0" applyFont="1" applyFill="1" applyBorder="1" applyAlignment="1" applyProtection="1">
      <alignment horizontal="center" vertical="center" wrapText="1"/>
    </xf>
    <xf numFmtId="0" fontId="25" fillId="0" borderId="0" xfId="0" applyFont="1" applyAlignment="1" applyProtection="1">
      <alignment horizontal="left" vertical="center"/>
    </xf>
    <xf numFmtId="0" fontId="10" fillId="0" borderId="11" xfId="0" applyFont="1" applyBorder="1" applyAlignment="1" applyProtection="1"/>
    <xf numFmtId="0" fontId="10" fillId="0" borderId="0" xfId="0" applyFont="1" applyAlignment="1" applyProtection="1"/>
    <xf numFmtId="0" fontId="10" fillId="0" borderId="0" xfId="0" applyFont="1" applyAlignment="1" applyProtection="1">
      <alignment horizontal="left"/>
    </xf>
    <xf numFmtId="0" fontId="8" fillId="0" borderId="0" xfId="0" applyFont="1" applyAlignment="1" applyProtection="1">
      <alignment horizontal="left"/>
    </xf>
    <xf numFmtId="0" fontId="9" fillId="0" borderId="0" xfId="0" applyFont="1" applyAlignment="1" applyProtection="1">
      <alignment horizontal="left"/>
    </xf>
    <xf numFmtId="0" fontId="22" fillId="0" borderId="21" xfId="0" applyFont="1" applyBorder="1" applyAlignment="1" applyProtection="1">
      <alignment horizontal="center" vertical="center"/>
    </xf>
    <xf numFmtId="49" fontId="22" fillId="0" borderId="21" xfId="0" applyNumberFormat="1" applyFont="1" applyBorder="1" applyAlignment="1" applyProtection="1">
      <alignment horizontal="left" vertical="center" wrapText="1"/>
    </xf>
    <xf numFmtId="0" fontId="22" fillId="0" borderId="21" xfId="0" applyFont="1" applyBorder="1" applyAlignment="1" applyProtection="1">
      <alignment horizontal="left" vertical="center" wrapText="1"/>
    </xf>
    <xf numFmtId="0" fontId="22" fillId="0" borderId="21" xfId="0" applyFont="1" applyBorder="1" applyAlignment="1" applyProtection="1">
      <alignment horizontal="center" vertical="center" wrapText="1"/>
    </xf>
    <xf numFmtId="180" fontId="22" fillId="0" borderId="21" xfId="0" applyNumberFormat="1" applyFont="1" applyBorder="1" applyAlignment="1" applyProtection="1">
      <alignment vertical="center"/>
    </xf>
    <xf numFmtId="0" fontId="26" fillId="0" borderId="0" xfId="0" applyFont="1" applyAlignment="1" applyProtection="1">
      <alignment horizontal="left" vertical="center"/>
    </xf>
    <xf numFmtId="0" fontId="27" fillId="0" borderId="0" xfId="0" applyFont="1" applyAlignment="1" applyProtection="1">
      <alignment vertical="center" wrapText="1"/>
    </xf>
    <xf numFmtId="0" fontId="11" fillId="0" borderId="11"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0" fontId="12" fillId="0" borderId="11"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80" fontId="12" fillId="0" borderId="0" xfId="0" applyNumberFormat="1" applyFont="1" applyAlignment="1" applyProtection="1">
      <alignment vertical="center"/>
    </xf>
    <xf numFmtId="0" fontId="13" fillId="0" borderId="11" xfId="0" applyFont="1" applyBorder="1" applyAlignment="1" applyProtection="1">
      <alignment vertical="center"/>
    </xf>
    <xf numFmtId="0" fontId="13" fillId="0" borderId="0" xfId="0" applyFont="1" applyAlignment="1" applyProtection="1">
      <alignment vertical="center"/>
    </xf>
    <xf numFmtId="0" fontId="13" fillId="0" borderId="0" xfId="0" applyFont="1" applyAlignment="1" applyProtection="1">
      <alignment horizontal="left" vertical="center"/>
    </xf>
    <xf numFmtId="0" fontId="13" fillId="0" borderId="0" xfId="0" applyFont="1" applyAlignment="1" applyProtection="1">
      <alignment horizontal="left" vertical="center" wrapText="1"/>
    </xf>
    <xf numFmtId="180" fontId="13" fillId="0" borderId="0" xfId="0" applyNumberFormat="1" applyFont="1" applyAlignment="1" applyProtection="1">
      <alignment vertical="center"/>
    </xf>
    <xf numFmtId="0" fontId="22" fillId="3" borderId="20" xfId="0" applyFont="1" applyFill="1" applyBorder="1" applyAlignment="1" applyProtection="1">
      <alignment horizontal="center" vertical="center" wrapText="1"/>
      <protection locked="0"/>
    </xf>
    <xf numFmtId="0" fontId="22" fillId="3" borderId="22" xfId="0" applyFont="1" applyFill="1" applyBorder="1" applyAlignment="1" applyProtection="1">
      <alignment horizontal="center" vertical="center" wrapText="1"/>
    </xf>
    <xf numFmtId="0" fontId="0" fillId="0" borderId="11" xfId="0" applyBorder="1" applyAlignment="1">
      <alignment horizontal="center" vertical="center" wrapText="1"/>
    </xf>
    <xf numFmtId="0" fontId="28" fillId="0" borderId="19" xfId="0" applyFont="1" applyBorder="1" applyAlignment="1" applyProtection="1">
      <alignment horizontal="center" vertical="center" wrapText="1"/>
    </xf>
    <xf numFmtId="0" fontId="28" fillId="0" borderId="20" xfId="0" applyFont="1" applyBorder="1" applyAlignment="1" applyProtection="1">
      <alignment horizontal="center" vertical="center" wrapText="1"/>
    </xf>
    <xf numFmtId="4" fontId="25" fillId="0" borderId="0" xfId="0" applyNumberFormat="1" applyFont="1" applyAlignment="1" applyProtection="1"/>
    <xf numFmtId="0" fontId="0" fillId="0" borderId="23" xfId="0" applyFont="1" applyBorder="1" applyAlignment="1" applyProtection="1">
      <alignment vertical="center"/>
    </xf>
    <xf numFmtId="0" fontId="0" fillId="0" borderId="12" xfId="0" applyBorder="1" applyAlignment="1" applyProtection="1">
      <alignment vertical="center"/>
    </xf>
    <xf numFmtId="0" fontId="0" fillId="0" borderId="12" xfId="0" applyFont="1" applyBorder="1" applyAlignment="1" applyProtection="1">
      <alignment vertical="center"/>
    </xf>
    <xf numFmtId="181" fontId="29" fillId="0" borderId="12" xfId="0" applyNumberFormat="1" applyFont="1" applyBorder="1" applyAlignment="1" applyProtection="1"/>
    <xf numFmtId="0" fontId="10" fillId="0" borderId="0" xfId="0" applyFont="1" applyAlignment="1" applyProtection="1">
      <protection locked="0"/>
    </xf>
    <xf numFmtId="4" fontId="8" fillId="0" borderId="0" xfId="0" applyNumberFormat="1" applyFont="1" applyAlignment="1" applyProtection="1"/>
    <xf numFmtId="0" fontId="10" fillId="0" borderId="11" xfId="0" applyFont="1" applyBorder="1" applyAlignment="1"/>
    <xf numFmtId="0" fontId="10" fillId="0" borderId="24" xfId="0" applyFont="1" applyBorder="1" applyAlignment="1" applyProtection="1"/>
    <xf numFmtId="0" fontId="10" fillId="0" borderId="0" xfId="0" applyFont="1" applyBorder="1" applyAlignment="1" applyProtection="1"/>
    <xf numFmtId="181" fontId="10" fillId="0" borderId="0" xfId="0" applyNumberFormat="1" applyFont="1" applyBorder="1" applyAlignment="1" applyProtection="1"/>
    <xf numFmtId="4" fontId="9" fillId="0" borderId="0" xfId="0" applyNumberFormat="1" applyFont="1" applyAlignment="1" applyProtection="1"/>
    <xf numFmtId="4" fontId="22" fillId="2" borderId="21" xfId="0" applyNumberFormat="1" applyFont="1" applyFill="1" applyBorder="1" applyAlignment="1" applyProtection="1">
      <alignment vertical="center"/>
      <protection locked="0"/>
    </xf>
    <xf numFmtId="4" fontId="22" fillId="0" borderId="21" xfId="0" applyNumberFormat="1" applyFont="1" applyBorder="1" applyAlignment="1" applyProtection="1">
      <alignment vertical="center"/>
    </xf>
    <xf numFmtId="0" fontId="28" fillId="2" borderId="24" xfId="0" applyFont="1" applyFill="1" applyBorder="1" applyAlignment="1" applyProtection="1">
      <alignment horizontal="left" vertical="center"/>
      <protection locked="0"/>
    </xf>
    <xf numFmtId="0" fontId="28" fillId="0" borderId="0" xfId="0" applyFont="1" applyBorder="1" applyAlignment="1" applyProtection="1">
      <alignment horizontal="center" vertical="center"/>
    </xf>
    <xf numFmtId="0" fontId="0" fillId="0" borderId="0" xfId="0" applyFont="1" applyBorder="1" applyAlignment="1" applyProtection="1">
      <alignment vertical="center"/>
    </xf>
    <xf numFmtId="181" fontId="28" fillId="0" borderId="0" xfId="0" applyNumberFormat="1" applyFont="1" applyBorder="1" applyAlignment="1" applyProtection="1">
      <alignment vertical="center"/>
    </xf>
    <xf numFmtId="0" fontId="0" fillId="0" borderId="24" xfId="0" applyFont="1" applyBorder="1" applyAlignment="1" applyProtection="1">
      <alignment vertical="center"/>
    </xf>
    <xf numFmtId="0" fontId="0" fillId="0" borderId="0" xfId="0" applyBorder="1" applyAlignment="1" applyProtection="1">
      <alignment vertical="center"/>
    </xf>
    <xf numFmtId="0" fontId="11" fillId="0" borderId="0" xfId="0" applyFont="1" applyAlignment="1" applyProtection="1">
      <alignment vertical="center"/>
      <protection locked="0"/>
    </xf>
    <xf numFmtId="0" fontId="11" fillId="0" borderId="11" xfId="0" applyFont="1" applyBorder="1" applyAlignment="1">
      <alignment vertical="center"/>
    </xf>
    <xf numFmtId="0" fontId="11" fillId="0" borderId="24" xfId="0" applyFont="1" applyBorder="1" applyAlignment="1" applyProtection="1">
      <alignment vertical="center"/>
    </xf>
    <xf numFmtId="0" fontId="11" fillId="0" borderId="0" xfId="0" applyFont="1" applyBorder="1" applyAlignment="1" applyProtection="1">
      <alignment vertical="center"/>
    </xf>
    <xf numFmtId="0" fontId="12" fillId="0" borderId="0" xfId="0" applyFont="1" applyAlignment="1" applyProtection="1">
      <alignment vertical="center"/>
      <protection locked="0"/>
    </xf>
    <xf numFmtId="0" fontId="12" fillId="0" borderId="11" xfId="0" applyFont="1" applyBorder="1" applyAlignment="1">
      <alignment vertical="center"/>
    </xf>
    <xf numFmtId="0" fontId="12" fillId="0" borderId="24" xfId="0" applyFont="1" applyBorder="1" applyAlignment="1" applyProtection="1">
      <alignment vertical="center"/>
    </xf>
    <xf numFmtId="0" fontId="12" fillId="0" borderId="0" xfId="0" applyFont="1" applyBorder="1" applyAlignment="1" applyProtection="1">
      <alignment vertical="center"/>
    </xf>
    <xf numFmtId="0" fontId="13" fillId="0" borderId="0" xfId="0" applyFont="1" applyAlignment="1" applyProtection="1">
      <alignment vertical="center"/>
      <protection locked="0"/>
    </xf>
    <xf numFmtId="0" fontId="13" fillId="0" borderId="11" xfId="0" applyFont="1" applyBorder="1" applyAlignment="1">
      <alignment vertical="center"/>
    </xf>
    <xf numFmtId="0" fontId="13" fillId="0" borderId="24" xfId="0" applyFont="1" applyBorder="1" applyAlignment="1" applyProtection="1">
      <alignment vertical="center"/>
    </xf>
    <xf numFmtId="0" fontId="13" fillId="0" borderId="0" xfId="0" applyFont="1" applyBorder="1" applyAlignment="1" applyProtection="1">
      <alignment vertical="center"/>
    </xf>
    <xf numFmtId="0" fontId="28" fillId="0" borderId="22" xfId="0" applyFont="1" applyBorder="1" applyAlignment="1" applyProtection="1">
      <alignment horizontal="center" vertical="center" wrapText="1"/>
    </xf>
    <xf numFmtId="181" fontId="29" fillId="0" borderId="25" xfId="0" applyNumberFormat="1" applyFont="1" applyBorder="1" applyAlignment="1" applyProtection="1"/>
    <xf numFmtId="181" fontId="10" fillId="0" borderId="26" xfId="0" applyNumberFormat="1" applyFont="1" applyBorder="1" applyAlignment="1" applyProtection="1"/>
    <xf numFmtId="181" fontId="28" fillId="0" borderId="26" xfId="0" applyNumberFormat="1" applyFont="1" applyBorder="1" applyAlignment="1" applyProtection="1">
      <alignment vertical="center"/>
    </xf>
    <xf numFmtId="0" fontId="0" fillId="0" borderId="26" xfId="0" applyFont="1" applyBorder="1" applyAlignment="1" applyProtection="1">
      <alignment vertical="center"/>
    </xf>
    <xf numFmtId="0" fontId="11" fillId="0" borderId="26" xfId="0" applyFont="1" applyBorder="1" applyAlignment="1" applyProtection="1">
      <alignment vertical="center"/>
    </xf>
    <xf numFmtId="0" fontId="12" fillId="0" borderId="26" xfId="0" applyFont="1" applyBorder="1" applyAlignment="1" applyProtection="1">
      <alignment vertical="center"/>
    </xf>
    <xf numFmtId="0" fontId="13" fillId="0" borderId="26" xfId="0" applyFont="1" applyBorder="1" applyAlignment="1" applyProtection="1">
      <alignment vertical="center"/>
    </xf>
    <xf numFmtId="0" fontId="10" fillId="0" borderId="0" xfId="0" applyFont="1" applyAlignment="1">
      <alignment horizontal="left"/>
    </xf>
    <xf numFmtId="0" fontId="10" fillId="0" borderId="0" xfId="0" applyFont="1" applyAlignment="1">
      <alignment horizontal="center"/>
    </xf>
    <xf numFmtId="0" fontId="22" fillId="0" borderId="0" xfId="0" applyFont="1" applyAlignment="1">
      <alignment horizontal="left" vertical="center"/>
    </xf>
    <xf numFmtId="0" fontId="11" fillId="0" borderId="0" xfId="0" applyFont="1" applyAlignment="1">
      <alignment horizontal="left" vertical="center"/>
    </xf>
    <xf numFmtId="0" fontId="12" fillId="0" borderId="0" xfId="0" applyFont="1" applyAlignment="1">
      <alignment horizontal="left" vertical="center"/>
    </xf>
    <xf numFmtId="0" fontId="13" fillId="0" borderId="0" xfId="0" applyFont="1" applyAlignment="1">
      <alignment horizontal="left" vertical="center"/>
    </xf>
    <xf numFmtId="4" fontId="30" fillId="0" borderId="0" xfId="0" applyNumberFormat="1" applyFont="1" applyAlignment="1">
      <alignment vertical="center"/>
    </xf>
    <xf numFmtId="4" fontId="10" fillId="0" borderId="0" xfId="0" applyNumberFormat="1" applyFont="1" applyAlignment="1">
      <alignment vertical="center"/>
    </xf>
    <xf numFmtId="4" fontId="0" fillId="0" borderId="0" xfId="0" applyNumberFormat="1" applyFont="1" applyAlignment="1">
      <alignment vertical="center"/>
    </xf>
    <xf numFmtId="0" fontId="14" fillId="0" borderId="11" xfId="0" applyFont="1" applyBorder="1" applyAlignment="1" applyProtection="1">
      <alignment vertical="center"/>
    </xf>
    <xf numFmtId="0" fontId="14" fillId="0" borderId="0" xfId="0" applyFont="1" applyAlignment="1" applyProtection="1">
      <alignment vertical="center"/>
    </xf>
    <xf numFmtId="0" fontId="14" fillId="0" borderId="0" xfId="0" applyFont="1" applyAlignment="1" applyProtection="1">
      <alignment horizontal="left" vertical="center"/>
    </xf>
    <xf numFmtId="0" fontId="14" fillId="0" borderId="0" xfId="0" applyFont="1" applyAlignment="1" applyProtection="1">
      <alignment horizontal="left" vertical="center" wrapText="1"/>
    </xf>
    <xf numFmtId="180" fontId="14" fillId="0" borderId="0" xfId="0" applyNumberFormat="1" applyFont="1" applyAlignment="1" applyProtection="1">
      <alignment vertical="center"/>
    </xf>
    <xf numFmtId="0" fontId="14" fillId="0" borderId="0" xfId="0" applyFont="1" applyAlignment="1" applyProtection="1">
      <alignment vertical="center"/>
      <protection locked="0"/>
    </xf>
    <xf numFmtId="0" fontId="14" fillId="0" borderId="11" xfId="0" applyFont="1" applyBorder="1" applyAlignment="1">
      <alignment vertical="center"/>
    </xf>
    <xf numFmtId="0" fontId="14" fillId="0" borderId="24" xfId="0" applyFont="1" applyBorder="1" applyAlignment="1" applyProtection="1">
      <alignment vertical="center"/>
    </xf>
    <xf numFmtId="0" fontId="14" fillId="0" borderId="0" xfId="0" applyFont="1" applyBorder="1" applyAlignment="1" applyProtection="1">
      <alignment vertical="center"/>
    </xf>
    <xf numFmtId="0" fontId="14" fillId="0" borderId="26" xfId="0" applyFont="1" applyBorder="1" applyAlignment="1" applyProtection="1">
      <alignment vertical="center"/>
    </xf>
    <xf numFmtId="0" fontId="14" fillId="0" borderId="0" xfId="0" applyFont="1" applyAlignment="1">
      <alignment horizontal="left" vertical="center"/>
    </xf>
    <xf numFmtId="0" fontId="13" fillId="0" borderId="27" xfId="0" applyFont="1" applyBorder="1" applyAlignment="1" applyProtection="1">
      <alignment vertical="center"/>
    </xf>
    <xf numFmtId="0" fontId="13" fillId="0" borderId="17" xfId="0" applyFont="1" applyBorder="1" applyAlignment="1" applyProtection="1">
      <alignment vertical="center"/>
    </xf>
    <xf numFmtId="0" fontId="13" fillId="0" borderId="28" xfId="0" applyFont="1" applyBorder="1" applyAlignment="1" applyProtection="1">
      <alignment vertical="center"/>
    </xf>
    <xf numFmtId="0" fontId="16" fillId="0" borderId="0" xfId="0" applyFont="1" applyAlignment="1">
      <alignment vertical="center"/>
    </xf>
    <xf numFmtId="0" fontId="18" fillId="0" borderId="0" xfId="0" applyFont="1" applyAlignment="1">
      <alignment vertical="center"/>
    </xf>
    <xf numFmtId="0" fontId="17" fillId="0" borderId="0" xfId="0" applyFont="1" applyAlignment="1">
      <alignment vertical="center"/>
    </xf>
    <xf numFmtId="0" fontId="21" fillId="0" borderId="0" xfId="0" applyFont="1" applyAlignment="1">
      <alignment vertical="center"/>
    </xf>
    <xf numFmtId="0" fontId="31" fillId="0" borderId="0" xfId="0" applyFont="1" applyAlignment="1">
      <alignment vertical="center"/>
    </xf>
    <xf numFmtId="0" fontId="32" fillId="0" borderId="0" xfId="0" applyFont="1" applyAlignment="1">
      <alignment horizontal="left" vertical="center"/>
    </xf>
    <xf numFmtId="0" fontId="0" fillId="0" borderId="9" xfId="0" applyBorder="1" applyProtection="1"/>
    <xf numFmtId="0" fontId="0" fillId="0" borderId="10" xfId="0" applyBorder="1" applyProtection="1"/>
    <xf numFmtId="0" fontId="0" fillId="0" borderId="11" xfId="0" applyBorder="1" applyProtection="1"/>
    <xf numFmtId="0" fontId="0" fillId="0" borderId="0" xfId="0" applyProtection="1"/>
    <xf numFmtId="0" fontId="16" fillId="0" borderId="0" xfId="0" applyFont="1" applyAlignment="1" applyProtection="1">
      <alignment horizontal="left" vertical="top"/>
    </xf>
    <xf numFmtId="0" fontId="17" fillId="0" borderId="0" xfId="0" applyFont="1" applyAlignment="1" applyProtection="1">
      <alignment horizontal="left" vertical="top"/>
    </xf>
    <xf numFmtId="49" fontId="18" fillId="2" borderId="0" xfId="0" applyNumberFormat="1" applyFont="1" applyFill="1" applyAlignment="1" applyProtection="1">
      <alignment horizontal="left" vertical="center"/>
      <protection locked="0"/>
    </xf>
    <xf numFmtId="49" fontId="18" fillId="0" borderId="0" xfId="0" applyNumberFormat="1" applyFont="1" applyAlignment="1" applyProtection="1">
      <alignment horizontal="left" vertical="center"/>
    </xf>
    <xf numFmtId="0" fontId="0" fillId="0" borderId="29" xfId="0" applyBorder="1" applyProtection="1"/>
    <xf numFmtId="0" fontId="19" fillId="0" borderId="30" xfId="0" applyFont="1" applyBorder="1" applyAlignment="1" applyProtection="1">
      <alignment horizontal="left" vertical="center"/>
    </xf>
    <xf numFmtId="0" fontId="0" fillId="0" borderId="30" xfId="0" applyFont="1" applyBorder="1" applyAlignment="1" applyProtection="1">
      <alignment vertical="center"/>
    </xf>
    <xf numFmtId="0" fontId="16" fillId="0" borderId="11" xfId="0" applyFont="1" applyBorder="1" applyAlignment="1" applyProtection="1">
      <alignment vertical="center"/>
    </xf>
    <xf numFmtId="0" fontId="16" fillId="0" borderId="0" xfId="0" applyFont="1" applyAlignment="1" applyProtection="1">
      <alignment vertical="center"/>
    </xf>
    <xf numFmtId="0" fontId="0" fillId="4" borderId="0" xfId="0" applyFont="1" applyFill="1" applyAlignment="1" applyProtection="1">
      <alignment vertical="center"/>
    </xf>
    <xf numFmtId="0" fontId="21" fillId="4" borderId="13" xfId="0" applyFont="1" applyFill="1" applyBorder="1" applyAlignment="1" applyProtection="1">
      <alignment horizontal="left" vertical="center"/>
    </xf>
    <xf numFmtId="0" fontId="0" fillId="4" borderId="14" xfId="0" applyFont="1" applyFill="1" applyBorder="1" applyAlignment="1" applyProtection="1">
      <alignment vertical="center"/>
    </xf>
    <xf numFmtId="0" fontId="18" fillId="0" borderId="11" xfId="0" applyFont="1" applyBorder="1" applyAlignment="1" applyProtection="1">
      <alignment vertical="center"/>
    </xf>
    <xf numFmtId="0" fontId="18" fillId="0" borderId="0" xfId="0" applyFont="1" applyAlignment="1" applyProtection="1">
      <alignment vertical="center"/>
    </xf>
    <xf numFmtId="0" fontId="17" fillId="0" borderId="11" xfId="0" applyFont="1" applyBorder="1" applyAlignment="1" applyProtection="1">
      <alignment vertical="center"/>
    </xf>
    <xf numFmtId="0" fontId="17" fillId="0" borderId="0" xfId="0" applyFont="1" applyAlignment="1" applyProtection="1">
      <alignment horizontal="left" vertical="center"/>
    </xf>
    <xf numFmtId="0" fontId="17" fillId="0" borderId="0" xfId="0" applyFont="1" applyAlignment="1" applyProtection="1">
      <alignment vertical="center"/>
    </xf>
    <xf numFmtId="0" fontId="22" fillId="3" borderId="13" xfId="0" applyFont="1" applyFill="1" applyBorder="1" applyAlignment="1" applyProtection="1">
      <alignment horizontal="center" vertical="center"/>
    </xf>
    <xf numFmtId="0" fontId="22" fillId="3" borderId="14" xfId="0" applyFont="1" applyFill="1" applyBorder="1" applyAlignment="1" applyProtection="1">
      <alignment horizontal="left" vertical="center"/>
    </xf>
    <xf numFmtId="0" fontId="0" fillId="3" borderId="14" xfId="0" applyFont="1" applyFill="1" applyBorder="1" applyAlignment="1" applyProtection="1">
      <alignment vertical="center"/>
    </xf>
    <xf numFmtId="0" fontId="21" fillId="0" borderId="11" xfId="0" applyFont="1" applyBorder="1" applyAlignment="1" applyProtection="1">
      <alignment vertical="center"/>
    </xf>
    <xf numFmtId="0" fontId="25" fillId="0" borderId="0" xfId="0" applyFont="1" applyAlignment="1" applyProtection="1">
      <alignment vertical="center"/>
    </xf>
    <xf numFmtId="0" fontId="33" fillId="0" borderId="0" xfId="10" applyFont="1" applyAlignment="1">
      <alignment horizontal="center" vertical="center"/>
    </xf>
    <xf numFmtId="0" fontId="31" fillId="0" borderId="11" xfId="0" applyFont="1" applyBorder="1" applyAlignment="1" applyProtection="1">
      <alignment vertical="center"/>
    </xf>
    <xf numFmtId="0" fontId="34" fillId="0" borderId="0" xfId="0" applyFont="1" applyAlignment="1" applyProtection="1">
      <alignment vertical="center"/>
    </xf>
    <xf numFmtId="0" fontId="34" fillId="0" borderId="0" xfId="0" applyFont="1" applyAlignment="1" applyProtection="1">
      <alignment horizontal="left" vertical="center" wrapText="1"/>
    </xf>
    <xf numFmtId="0" fontId="17" fillId="0" borderId="0" xfId="0" applyFont="1" applyAlignment="1" applyProtection="1">
      <alignment horizontal="left" vertical="top" wrapText="1"/>
    </xf>
    <xf numFmtId="0" fontId="16" fillId="0" borderId="0" xfId="0" applyFont="1" applyAlignment="1" applyProtection="1">
      <alignment horizontal="right" vertical="center"/>
    </xf>
    <xf numFmtId="179" fontId="16" fillId="0" borderId="0" xfId="0" applyNumberFormat="1" applyFont="1" applyAlignment="1" applyProtection="1">
      <alignment horizontal="left" vertical="center"/>
    </xf>
    <xf numFmtId="0" fontId="19" fillId="0" borderId="0" xfId="0" applyFont="1" applyAlignment="1" applyProtection="1">
      <alignment vertical="center"/>
    </xf>
    <xf numFmtId="0" fontId="22" fillId="3" borderId="14" xfId="0" applyFont="1" applyFill="1" applyBorder="1" applyAlignment="1" applyProtection="1">
      <alignment horizontal="center" vertical="center"/>
    </xf>
    <xf numFmtId="0" fontId="35" fillId="0" borderId="0" xfId="0" applyFont="1" applyAlignment="1" applyProtection="1">
      <alignment vertical="center"/>
    </xf>
    <xf numFmtId="4" fontId="36" fillId="0" borderId="0" xfId="0" applyNumberFormat="1" applyFont="1" applyAlignment="1" applyProtection="1">
      <alignment vertical="center"/>
    </xf>
    <xf numFmtId="0" fontId="21" fillId="4" borderId="14" xfId="0" applyFont="1" applyFill="1" applyBorder="1" applyAlignment="1" applyProtection="1">
      <alignment horizontal="center" vertical="center"/>
    </xf>
    <xf numFmtId="0" fontId="21" fillId="4" borderId="14" xfId="0" applyFont="1" applyFill="1" applyBorder="1" applyAlignment="1" applyProtection="1">
      <alignment horizontal="left" vertical="center"/>
    </xf>
    <xf numFmtId="4" fontId="19" fillId="0" borderId="30" xfId="0" applyNumberFormat="1" applyFont="1" applyBorder="1" applyAlignment="1" applyProtection="1">
      <alignment vertical="center"/>
    </xf>
    <xf numFmtId="4" fontId="21" fillId="4" borderId="14" xfId="0" applyNumberFormat="1" applyFont="1" applyFill="1" applyBorder="1" applyAlignment="1" applyProtection="1">
      <alignment vertical="center"/>
    </xf>
    <xf numFmtId="0" fontId="18" fillId="0" borderId="0" xfId="0" applyFont="1" applyAlignment="1" applyProtection="1">
      <alignment vertical="center" wrapText="1"/>
    </xf>
    <xf numFmtId="0" fontId="22" fillId="3" borderId="14" xfId="0" applyFont="1" applyFill="1" applyBorder="1" applyAlignment="1" applyProtection="1">
      <alignment horizontal="right" vertical="center"/>
    </xf>
    <xf numFmtId="4" fontId="25" fillId="0" borderId="0" xfId="0" applyNumberFormat="1" applyFont="1" applyAlignment="1" applyProtection="1">
      <alignment horizontal="right" vertical="center"/>
    </xf>
    <xf numFmtId="4" fontId="35" fillId="0" borderId="0" xfId="0" applyNumberFormat="1" applyFont="1" applyAlignment="1" applyProtection="1">
      <alignment vertical="center"/>
    </xf>
    <xf numFmtId="0" fontId="37" fillId="0" borderId="0" xfId="0" applyFont="1" applyAlignment="1">
      <alignment horizontal="left" vertical="center"/>
    </xf>
    <xf numFmtId="0" fontId="16" fillId="0" borderId="11" xfId="0" applyFont="1" applyBorder="1" applyAlignment="1">
      <alignment vertical="center"/>
    </xf>
    <xf numFmtId="0" fontId="0" fillId="4" borderId="18" xfId="0" applyFont="1" applyFill="1" applyBorder="1" applyAlignment="1" applyProtection="1">
      <alignment vertical="center"/>
    </xf>
    <xf numFmtId="0" fontId="18" fillId="0" borderId="11" xfId="0" applyFont="1" applyBorder="1" applyAlignment="1">
      <alignment vertical="center"/>
    </xf>
    <xf numFmtId="0" fontId="17" fillId="0" borderId="11" xfId="0" applyFont="1" applyBorder="1" applyAlignment="1">
      <alignment vertical="center"/>
    </xf>
    <xf numFmtId="0" fontId="38" fillId="0" borderId="23" xfId="0" applyFont="1" applyBorder="1" applyAlignment="1">
      <alignment horizontal="center" vertical="center"/>
    </xf>
    <xf numFmtId="0" fontId="38" fillId="0" borderId="12" xfId="0" applyFont="1" applyBorder="1" applyAlignment="1">
      <alignment horizontal="left" vertical="center"/>
    </xf>
    <xf numFmtId="0" fontId="0" fillId="0" borderId="12" xfId="0" applyBorder="1" applyAlignment="1">
      <alignment vertical="center"/>
    </xf>
    <xf numFmtId="0" fontId="20" fillId="0" borderId="24" xfId="0" applyFont="1" applyBorder="1" applyAlignment="1">
      <alignment horizontal="left" vertical="center"/>
    </xf>
    <xf numFmtId="0" fontId="20" fillId="0" borderId="0" xfId="0" applyFont="1" applyBorder="1" applyAlignment="1">
      <alignment horizontal="left" vertical="center"/>
    </xf>
    <xf numFmtId="0" fontId="0" fillId="0" borderId="0" xfId="0" applyFont="1" applyBorder="1" applyAlignment="1">
      <alignment vertical="center"/>
    </xf>
    <xf numFmtId="0" fontId="20" fillId="0" borderId="24" xfId="0" applyFont="1" applyBorder="1" applyAlignment="1" applyProtection="1">
      <alignment horizontal="left" vertical="center"/>
    </xf>
    <xf numFmtId="0" fontId="20" fillId="0" borderId="0" xfId="0" applyFont="1" applyBorder="1" applyAlignment="1" applyProtection="1">
      <alignment horizontal="left" vertical="center"/>
    </xf>
    <xf numFmtId="0" fontId="22" fillId="3" borderId="18" xfId="0" applyFont="1" applyFill="1" applyBorder="1" applyAlignment="1" applyProtection="1">
      <alignment horizontal="center" vertical="center"/>
    </xf>
    <xf numFmtId="0" fontId="21" fillId="0" borderId="0" xfId="0" applyFont="1" applyAlignment="1" applyProtection="1">
      <alignment horizontal="center" vertical="center"/>
    </xf>
    <xf numFmtId="0" fontId="21" fillId="0" borderId="11" xfId="0" applyFont="1" applyBorder="1" applyAlignment="1">
      <alignment vertical="center"/>
    </xf>
    <xf numFmtId="4" fontId="38" fillId="0" borderId="24" xfId="0" applyNumberFormat="1" applyFont="1" applyBorder="1" applyAlignment="1" applyProtection="1">
      <alignment vertical="center"/>
    </xf>
    <xf numFmtId="4" fontId="38" fillId="0" borderId="0" xfId="0" applyNumberFormat="1" applyFont="1" applyBorder="1" applyAlignment="1" applyProtection="1">
      <alignment vertical="center"/>
    </xf>
    <xf numFmtId="181" fontId="38" fillId="0" borderId="0" xfId="0" applyNumberFormat="1" applyFont="1" applyBorder="1" applyAlignment="1" applyProtection="1">
      <alignment vertical="center"/>
    </xf>
    <xf numFmtId="0" fontId="17" fillId="0" borderId="0" xfId="0" applyFont="1" applyAlignment="1" applyProtection="1">
      <alignment horizontal="center" vertical="center"/>
    </xf>
    <xf numFmtId="0" fontId="31" fillId="0" borderId="11" xfId="0" applyFont="1" applyBorder="1" applyAlignment="1">
      <alignment vertical="center"/>
    </xf>
    <xf numFmtId="4" fontId="39" fillId="0" borderId="27" xfId="0" applyNumberFormat="1" applyFont="1" applyBorder="1" applyAlignment="1" applyProtection="1">
      <alignment vertical="center"/>
    </xf>
    <xf numFmtId="4" fontId="39" fillId="0" borderId="17" xfId="0" applyNumberFormat="1" applyFont="1" applyBorder="1" applyAlignment="1" applyProtection="1">
      <alignment vertical="center"/>
    </xf>
    <xf numFmtId="181" fontId="39" fillId="0" borderId="17" xfId="0" applyNumberFormat="1" applyFont="1" applyBorder="1" applyAlignment="1" applyProtection="1">
      <alignment vertical="center"/>
    </xf>
    <xf numFmtId="0" fontId="0" fillId="0" borderId="25" xfId="0" applyBorder="1" applyAlignment="1">
      <alignment vertical="center"/>
    </xf>
    <xf numFmtId="0" fontId="0" fillId="0" borderId="26" xfId="0" applyFont="1" applyBorder="1" applyAlignment="1">
      <alignment vertical="center"/>
    </xf>
    <xf numFmtId="0" fontId="0" fillId="0" borderId="25" xfId="0" applyFont="1" applyBorder="1" applyAlignment="1" applyProtection="1">
      <alignment vertical="center"/>
    </xf>
    <xf numFmtId="4" fontId="38" fillId="0" borderId="26" xfId="0" applyNumberFormat="1" applyFont="1" applyBorder="1" applyAlignment="1" applyProtection="1">
      <alignment vertical="center"/>
    </xf>
    <xf numFmtId="4" fontId="39" fillId="0" borderId="28" xfId="0" applyNumberFormat="1" applyFont="1" applyBorder="1" applyAlignment="1" applyProtection="1">
      <alignment vertical="center"/>
    </xf>
    <xf numFmtId="0" fontId="40" fillId="0" borderId="0" xfId="0" applyFont="1" applyAlignment="1">
      <alignment horizontal="left" vertical="center"/>
    </xf>
    <xf numFmtId="0" fontId="41" fillId="0" borderId="0" xfId="0" applyFont="1" applyAlignment="1">
      <alignment horizontal="left" vertical="top" wrapText="1"/>
    </xf>
    <xf numFmtId="0" fontId="41" fillId="0" borderId="0" xfId="0" applyFont="1" applyAlignment="1">
      <alignment horizontal="left" vertical="center"/>
    </xf>
    <xf numFmtId="0" fontId="36" fillId="0" borderId="0" xfId="0" applyFont="1" applyAlignment="1">
      <alignment horizontal="left" vertical="center"/>
    </xf>
    <xf numFmtId="0" fontId="21" fillId="0" borderId="0" xfId="0" applyFont="1" applyAlignment="1">
      <alignment horizontal="left" vertical="center"/>
    </xf>
    <xf numFmtId="0" fontId="31" fillId="0" borderId="0" xfId="0" applyFont="1" applyAlignment="1">
      <alignment horizontal="left" vertical="center"/>
    </xf>
    <xf numFmtId="0" fontId="42" fillId="0" borderId="0" xfId="0" applyFont="1" applyAlignment="1">
      <alignment horizontal="left" vertical="center"/>
    </xf>
  </cellXfs>
  <cellStyles count="49">
    <cellStyle name="Normal" xfId="0" builtinId="0"/>
    <cellStyle name="40% - Accent1" xfId="1" builtinId="31"/>
    <cellStyle name="Comma" xfId="2" builtinId="3"/>
    <cellStyle name="Comma [0]" xfId="3" builtinId="6"/>
    <cellStyle name="Currency [0]" xfId="4" builtinId="7"/>
    <cellStyle name="Currency" xfId="5" builtinId="4"/>
    <cellStyle name="Percent" xfId="6" builtinId="5"/>
    <cellStyle name="Check Cell" xfId="7" builtinId="23"/>
    <cellStyle name="Heading 2" xfId="8" builtinId="17"/>
    <cellStyle name="Note" xfId="9" builtinId="10"/>
    <cellStyle name="Hyperlink" xfId="10" builtinId="8"/>
    <cellStyle name="60% - Accent4" xfId="11" builtinId="44"/>
    <cellStyle name="Followed Hyperlink" xfId="12" builtinId="9"/>
    <cellStyle name="40% - Accent3" xfId="13" builtinId="39"/>
    <cellStyle name="Warning Text" xfId="14" builtinId="11"/>
    <cellStyle name="40% - Accent2" xfId="15" builtinId="35"/>
    <cellStyle name="Title" xfId="16" builtinId="15"/>
    <cellStyle name="CExplanatory Text" xfId="17" builtinId="53"/>
    <cellStyle name="Heading 1" xfId="18" builtinId="16"/>
    <cellStyle name="Heading 3" xfId="19" builtinId="18"/>
    <cellStyle name="Heading 4" xfId="20" builtinId="19"/>
    <cellStyle name="Input" xfId="21" builtinId="20"/>
    <cellStyle name="60% - Accent3" xfId="22" builtinId="40"/>
    <cellStyle name="Good" xfId="23" builtinId="26"/>
    <cellStyle name="Output" xfId="24" builtinId="21"/>
    <cellStyle name="20% - Accent1" xfId="25" builtinId="30"/>
    <cellStyle name="Calculation" xfId="26" builtinId="22"/>
    <cellStyle name="Linked Cell" xfId="27" builtinId="24"/>
    <cellStyle name="Total" xfId="28" builtinId="25"/>
    <cellStyle name="Bad" xfId="29" builtinId="27"/>
    <cellStyle name="Neutral" xfId="30" builtinId="28"/>
    <cellStyle name="Accent1" xfId="31" builtinId="29"/>
    <cellStyle name="20% - Accent5" xfId="32" builtinId="46"/>
    <cellStyle name="60% - Accent1" xfId="33" builtinId="32"/>
    <cellStyle name="Accent2" xfId="34" builtinId="33"/>
    <cellStyle name="20% - Accent2" xfId="35" builtinId="34"/>
    <cellStyle name="20% - Accent6" xfId="36" builtinId="50"/>
    <cellStyle name="60% - Accent2" xfId="37" builtinId="36"/>
    <cellStyle name="Accent3" xfId="38" builtinId="37"/>
    <cellStyle name="20% - Accent3" xfId="39" builtinId="38"/>
    <cellStyle name="Accent4" xfId="40" builtinId="41"/>
    <cellStyle name="20% - Accent4" xfId="41" builtinId="42"/>
    <cellStyle name="40% - Accent4" xfId="42" builtinId="43"/>
    <cellStyle name="Accent5" xfId="43" builtinId="45"/>
    <cellStyle name="40% - Accent5" xfId="44" builtinId="47"/>
    <cellStyle name="60% - Accent5" xfId="45" builtinId="48"/>
    <cellStyle name="Accent6" xfId="46" builtinId="49"/>
    <cellStyle name="40% - Accent6" xfId="47" builtinId="51"/>
    <cellStyle name="60% - Accent6" xfId="48" builtinId="52"/>
  </cellStyles>
  <tableStyles count="0"/>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absolute">
    <xdr:from>
      <xdr:col>0</xdr:col>
      <xdr:colOff>0</xdr:colOff>
      <xdr:row>0</xdr:row>
      <xdr:rowOff>0</xdr:rowOff>
    </xdr:from>
    <xdr:to>
      <xdr:col>0</xdr:col>
      <xdr:colOff>285750</xdr:colOff>
      <xdr:row>1</xdr:row>
      <xdr:rowOff>158750</xdr:rowOff>
    </xdr:to>
    <xdr:pic>
      <xdr:nvPicPr>
        <xdr:cNvPr id="2" name="Picture 1">
          <a:hlinkClick xmlns:r="http://schemas.openxmlformats.org/officeDocument/2006/relationships" r:id="rId1"/>
        </xdr:cNvPr>
        <xdr:cNvPicPr/>
      </xdr:nvPicPr>
      <xdr:blipFill>
        <a:blip r:embed="rId2"/>
        <a:stretch>
          <a:fillRect/>
        </a:stretch>
      </xdr:blipFill>
      <xdr:spPr>
        <a:xfrm>
          <a:off x="0" y="0"/>
          <a:ext cx="285750" cy="285750"/>
        </a:xfrm>
        <a:prstGeom prst="rect">
          <a:avLst/>
        </a:prstGeom>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absolute">
    <xdr:from>
      <xdr:col>0</xdr:col>
      <xdr:colOff>0</xdr:colOff>
      <xdr:row>0</xdr:row>
      <xdr:rowOff>0</xdr:rowOff>
    </xdr:from>
    <xdr:to>
      <xdr:col>0</xdr:col>
      <xdr:colOff>285750</xdr:colOff>
      <xdr:row>1</xdr:row>
      <xdr:rowOff>158750</xdr:rowOff>
    </xdr:to>
    <xdr:pic>
      <xdr:nvPicPr>
        <xdr:cNvPr id="2" name="Picture 1">
          <a:hlinkClick xmlns:r="http://schemas.openxmlformats.org/officeDocument/2006/relationships" r:id="rId1"/>
        </xdr:cNvPr>
        <xdr:cNvPicPr/>
      </xdr:nvPicPr>
      <xdr:blipFill>
        <a:blip r:embed="rId2"/>
        <a:stretch>
          <a:fillRect/>
        </a:stretch>
      </xdr:blipFill>
      <xdr:spPr>
        <a:xfrm>
          <a:off x="0" y="0"/>
          <a:ext cx="285750" cy="2857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M57"/>
  <sheetViews>
    <sheetView showGridLines="0" tabSelected="1" workbookViewId="0">
      <selection activeCell="A1" sqref="A1"/>
    </sheetView>
  </sheetViews>
  <sheetFormatPr defaultColWidth="12" defaultRowHeight="10"/>
  <cols>
    <col min="1" max="1" width="8.33333333333333" customWidth="1"/>
    <col min="2" max="2" width="1.66666666666667" customWidth="1"/>
    <col min="3" max="3" width="4.15555555555556" customWidth="1"/>
    <col min="4" max="33" width="2.65555555555556" customWidth="1"/>
    <col min="34" max="34" width="3.33333333333333" customWidth="1"/>
    <col min="35" max="35" width="31.6555555555556" customWidth="1"/>
    <col min="36" max="37" width="2.5" customWidth="1"/>
    <col min="38" max="38" width="8.33333333333333" customWidth="1"/>
    <col min="39" max="39" width="3.33333333333333" customWidth="1"/>
    <col min="40" max="40" width="13.3333333333333" customWidth="1"/>
    <col min="41" max="41" width="7.5" customWidth="1"/>
    <col min="42" max="42" width="4.15555555555556" customWidth="1"/>
    <col min="43" max="43" width="15.6555555555556" customWidth="1"/>
    <col min="44" max="44" width="13.6555555555556" customWidth="1"/>
    <col min="45" max="47" width="25.8333333333333" hidden="1" customWidth="1"/>
    <col min="48" max="49" width="21.6555555555556" hidden="1" customWidth="1"/>
    <col min="50" max="51" width="25" hidden="1" customWidth="1"/>
    <col min="52" max="52" width="21.6555555555556" hidden="1" customWidth="1"/>
    <col min="53" max="53" width="19.1555555555556" hidden="1" customWidth="1"/>
    <col min="54" max="54" width="25" hidden="1" customWidth="1"/>
    <col min="55" max="55" width="21.6555555555556" hidden="1" customWidth="1"/>
    <col min="56" max="56" width="19.1555555555556" hidden="1" customWidth="1"/>
    <col min="57" max="57" width="66.5" customWidth="1"/>
    <col min="71" max="91" width="9.33333333333333" hidden="1"/>
  </cols>
  <sheetData>
    <row r="1" spans="1:74">
      <c r="A1" s="278" t="s">
        <v>0</v>
      </c>
      <c r="AZ1" s="278" t="s">
        <v>1</v>
      </c>
      <c r="BA1" s="278" t="s">
        <v>2</v>
      </c>
      <c r="BB1" s="278" t="s">
        <v>3</v>
      </c>
      <c r="BT1" s="278" t="s">
        <v>4</v>
      </c>
      <c r="BU1" s="278" t="s">
        <v>4</v>
      </c>
      <c r="BV1" s="278" t="s">
        <v>5</v>
      </c>
    </row>
    <row r="2" customFormat="1" ht="36.95" customHeight="1" spans="71:72">
      <c r="BS2" s="169" t="s">
        <v>6</v>
      </c>
      <c r="BT2" s="169" t="s">
        <v>7</v>
      </c>
    </row>
    <row r="3" customFormat="1" ht="6.95" customHeight="1" spans="2:72">
      <c r="B3" s="279"/>
      <c r="C3" s="280"/>
      <c r="D3" s="280"/>
      <c r="E3" s="280"/>
      <c r="F3" s="280"/>
      <c r="G3" s="280"/>
      <c r="H3" s="280"/>
      <c r="I3" s="280"/>
      <c r="J3" s="280"/>
      <c r="K3" s="280"/>
      <c r="L3" s="280"/>
      <c r="M3" s="280"/>
      <c r="N3" s="280"/>
      <c r="O3" s="280"/>
      <c r="P3" s="280"/>
      <c r="Q3" s="280"/>
      <c r="R3" s="280"/>
      <c r="S3" s="280"/>
      <c r="T3" s="280"/>
      <c r="U3" s="280"/>
      <c r="V3" s="280"/>
      <c r="W3" s="280"/>
      <c r="X3" s="280"/>
      <c r="Y3" s="280"/>
      <c r="Z3" s="280"/>
      <c r="AA3" s="280"/>
      <c r="AB3" s="280"/>
      <c r="AC3" s="280"/>
      <c r="AD3" s="280"/>
      <c r="AE3" s="280"/>
      <c r="AF3" s="280"/>
      <c r="AG3" s="280"/>
      <c r="AH3" s="280"/>
      <c r="AI3" s="280"/>
      <c r="AJ3" s="280"/>
      <c r="AK3" s="280"/>
      <c r="AL3" s="280"/>
      <c r="AM3" s="280"/>
      <c r="AN3" s="280"/>
      <c r="AO3" s="280"/>
      <c r="AP3" s="280"/>
      <c r="AQ3" s="280"/>
      <c r="AR3" s="97"/>
      <c r="BS3" s="169" t="s">
        <v>6</v>
      </c>
      <c r="BT3" s="169" t="s">
        <v>8</v>
      </c>
    </row>
    <row r="4" customFormat="1" ht="24.95" customHeight="1" spans="2:71">
      <c r="B4" s="281"/>
      <c r="C4" s="282"/>
      <c r="D4" s="124" t="s">
        <v>9</v>
      </c>
      <c r="E4" s="282"/>
      <c r="F4" s="282"/>
      <c r="G4" s="282"/>
      <c r="H4" s="282"/>
      <c r="I4" s="282"/>
      <c r="J4" s="282"/>
      <c r="K4" s="282"/>
      <c r="L4" s="282"/>
      <c r="M4" s="282"/>
      <c r="N4" s="282"/>
      <c r="O4" s="282"/>
      <c r="P4" s="282"/>
      <c r="Q4" s="282"/>
      <c r="R4" s="282"/>
      <c r="S4" s="282"/>
      <c r="T4" s="282"/>
      <c r="U4" s="282"/>
      <c r="V4" s="282"/>
      <c r="W4" s="282"/>
      <c r="X4" s="282"/>
      <c r="Y4" s="282"/>
      <c r="Z4" s="282"/>
      <c r="AA4" s="282"/>
      <c r="AB4" s="282"/>
      <c r="AC4" s="282"/>
      <c r="AD4" s="282"/>
      <c r="AE4" s="282"/>
      <c r="AF4" s="282"/>
      <c r="AG4" s="282"/>
      <c r="AH4" s="282"/>
      <c r="AI4" s="282"/>
      <c r="AJ4" s="282"/>
      <c r="AK4" s="282"/>
      <c r="AL4" s="282"/>
      <c r="AM4" s="282"/>
      <c r="AN4" s="282"/>
      <c r="AO4" s="282"/>
      <c r="AP4" s="282"/>
      <c r="AQ4" s="282"/>
      <c r="AR4" s="97"/>
      <c r="AS4" s="324" t="s">
        <v>10</v>
      </c>
      <c r="BE4" s="353" t="s">
        <v>11</v>
      </c>
      <c r="BS4" s="169" t="s">
        <v>12</v>
      </c>
    </row>
    <row r="5" customFormat="1" ht="12" customHeight="1" spans="2:71">
      <c r="B5" s="281"/>
      <c r="C5" s="282"/>
      <c r="D5" s="283" t="s">
        <v>13</v>
      </c>
      <c r="E5" s="282"/>
      <c r="F5" s="282"/>
      <c r="G5" s="282"/>
      <c r="H5" s="282"/>
      <c r="I5" s="282"/>
      <c r="J5" s="282"/>
      <c r="K5" s="129" t="s">
        <v>14</v>
      </c>
      <c r="L5" s="282"/>
      <c r="M5" s="282"/>
      <c r="N5" s="282"/>
      <c r="O5" s="282"/>
      <c r="P5" s="282"/>
      <c r="Q5" s="282"/>
      <c r="R5" s="282"/>
      <c r="S5" s="282"/>
      <c r="T5" s="282"/>
      <c r="U5" s="282"/>
      <c r="V5" s="282"/>
      <c r="W5" s="282"/>
      <c r="X5" s="282"/>
      <c r="Y5" s="282"/>
      <c r="Z5" s="282"/>
      <c r="AA5" s="282"/>
      <c r="AB5" s="282"/>
      <c r="AC5" s="282"/>
      <c r="AD5" s="282"/>
      <c r="AE5" s="282"/>
      <c r="AF5" s="282"/>
      <c r="AG5" s="282"/>
      <c r="AH5" s="282"/>
      <c r="AI5" s="282"/>
      <c r="AJ5" s="282"/>
      <c r="AK5" s="282"/>
      <c r="AL5" s="282"/>
      <c r="AM5" s="282"/>
      <c r="AN5" s="282"/>
      <c r="AO5" s="282"/>
      <c r="AP5" s="282"/>
      <c r="AQ5" s="282"/>
      <c r="AR5" s="97"/>
      <c r="BE5" s="354" t="s">
        <v>15</v>
      </c>
      <c r="BS5" s="169" t="s">
        <v>6</v>
      </c>
    </row>
    <row r="6" customFormat="1" ht="36.95" customHeight="1" spans="2:71">
      <c r="B6" s="281"/>
      <c r="C6" s="282"/>
      <c r="D6" s="284" t="s">
        <v>16</v>
      </c>
      <c r="E6" s="282"/>
      <c r="F6" s="282"/>
      <c r="G6" s="282"/>
      <c r="H6" s="282"/>
      <c r="I6" s="282"/>
      <c r="J6" s="282"/>
      <c r="K6" s="309" t="s">
        <v>17</v>
      </c>
      <c r="L6" s="282"/>
      <c r="M6" s="282"/>
      <c r="N6" s="282"/>
      <c r="O6" s="282"/>
      <c r="P6" s="282"/>
      <c r="Q6" s="282"/>
      <c r="R6" s="282"/>
      <c r="S6" s="282"/>
      <c r="T6" s="282"/>
      <c r="U6" s="282"/>
      <c r="V6" s="282"/>
      <c r="W6" s="282"/>
      <c r="X6" s="282"/>
      <c r="Y6" s="282"/>
      <c r="Z6" s="282"/>
      <c r="AA6" s="282"/>
      <c r="AB6" s="282"/>
      <c r="AC6" s="282"/>
      <c r="AD6" s="282"/>
      <c r="AE6" s="282"/>
      <c r="AF6" s="282"/>
      <c r="AG6" s="282"/>
      <c r="AH6" s="282"/>
      <c r="AI6" s="282"/>
      <c r="AJ6" s="282"/>
      <c r="AK6" s="282"/>
      <c r="AL6" s="282"/>
      <c r="AM6" s="282"/>
      <c r="AN6" s="282"/>
      <c r="AO6" s="282"/>
      <c r="AP6" s="282"/>
      <c r="AQ6" s="282"/>
      <c r="AR6" s="97"/>
      <c r="BE6" s="355"/>
      <c r="BS6" s="169" t="s">
        <v>6</v>
      </c>
    </row>
    <row r="7" customFormat="1" ht="12" customHeight="1" spans="2:71">
      <c r="B7" s="281"/>
      <c r="C7" s="282"/>
      <c r="D7" s="126" t="s">
        <v>18</v>
      </c>
      <c r="E7" s="282"/>
      <c r="F7" s="282"/>
      <c r="G7" s="282"/>
      <c r="H7" s="282"/>
      <c r="I7" s="282"/>
      <c r="J7" s="282"/>
      <c r="K7" s="129" t="s">
        <v>19</v>
      </c>
      <c r="L7" s="282"/>
      <c r="M7" s="282"/>
      <c r="N7" s="282"/>
      <c r="O7" s="282"/>
      <c r="P7" s="282"/>
      <c r="Q7" s="282"/>
      <c r="R7" s="282"/>
      <c r="S7" s="282"/>
      <c r="T7" s="282"/>
      <c r="U7" s="282"/>
      <c r="V7" s="282"/>
      <c r="W7" s="282"/>
      <c r="X7" s="282"/>
      <c r="Y7" s="282"/>
      <c r="Z7" s="282"/>
      <c r="AA7" s="282"/>
      <c r="AB7" s="282"/>
      <c r="AC7" s="282"/>
      <c r="AD7" s="282"/>
      <c r="AE7" s="282"/>
      <c r="AF7" s="282"/>
      <c r="AG7" s="282"/>
      <c r="AH7" s="282"/>
      <c r="AI7" s="282"/>
      <c r="AJ7" s="282"/>
      <c r="AK7" s="126" t="s">
        <v>20</v>
      </c>
      <c r="AL7" s="282"/>
      <c r="AM7" s="282"/>
      <c r="AN7" s="129" t="s">
        <v>19</v>
      </c>
      <c r="AO7" s="282"/>
      <c r="AP7" s="282"/>
      <c r="AQ7" s="282"/>
      <c r="AR7" s="97"/>
      <c r="BE7" s="355"/>
      <c r="BS7" s="169" t="s">
        <v>6</v>
      </c>
    </row>
    <row r="8" customFormat="1" ht="12" customHeight="1" spans="2:71">
      <c r="B8" s="281"/>
      <c r="C8" s="282"/>
      <c r="D8" s="126" t="s">
        <v>21</v>
      </c>
      <c r="E8" s="282"/>
      <c r="F8" s="282"/>
      <c r="G8" s="282"/>
      <c r="H8" s="282"/>
      <c r="I8" s="282"/>
      <c r="J8" s="282"/>
      <c r="K8" s="129" t="s">
        <v>22</v>
      </c>
      <c r="L8" s="282"/>
      <c r="M8" s="282"/>
      <c r="N8" s="282"/>
      <c r="O8" s="282"/>
      <c r="P8" s="282"/>
      <c r="Q8" s="282"/>
      <c r="R8" s="282"/>
      <c r="S8" s="282"/>
      <c r="T8" s="282"/>
      <c r="U8" s="282"/>
      <c r="V8" s="282"/>
      <c r="W8" s="282"/>
      <c r="X8" s="282"/>
      <c r="Y8" s="282"/>
      <c r="Z8" s="282"/>
      <c r="AA8" s="282"/>
      <c r="AB8" s="282"/>
      <c r="AC8" s="282"/>
      <c r="AD8" s="282"/>
      <c r="AE8" s="282"/>
      <c r="AF8" s="282"/>
      <c r="AG8" s="282"/>
      <c r="AH8" s="282"/>
      <c r="AI8" s="282"/>
      <c r="AJ8" s="282"/>
      <c r="AK8" s="126" t="s">
        <v>23</v>
      </c>
      <c r="AL8" s="282"/>
      <c r="AM8" s="282"/>
      <c r="AN8" s="105" t="s">
        <v>24</v>
      </c>
      <c r="AO8" s="282"/>
      <c r="AP8" s="282"/>
      <c r="AQ8" s="282"/>
      <c r="AR8" s="97"/>
      <c r="BE8" s="355"/>
      <c r="BS8" s="169" t="s">
        <v>6</v>
      </c>
    </row>
    <row r="9" customFormat="1" ht="14.4" customHeight="1" spans="2:71">
      <c r="B9" s="281"/>
      <c r="C9" s="282"/>
      <c r="D9" s="282"/>
      <c r="E9" s="282"/>
      <c r="F9" s="282"/>
      <c r="G9" s="282"/>
      <c r="H9" s="282"/>
      <c r="I9" s="282"/>
      <c r="J9" s="282"/>
      <c r="K9" s="282"/>
      <c r="L9" s="282"/>
      <c r="M9" s="282"/>
      <c r="N9" s="282"/>
      <c r="O9" s="282"/>
      <c r="P9" s="282"/>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97"/>
      <c r="BE9" s="355"/>
      <c r="BS9" s="169" t="s">
        <v>6</v>
      </c>
    </row>
    <row r="10" customFormat="1" ht="12" customHeight="1" spans="2:71">
      <c r="B10" s="281"/>
      <c r="C10" s="282"/>
      <c r="D10" s="126" t="s">
        <v>25</v>
      </c>
      <c r="E10" s="282"/>
      <c r="F10" s="282"/>
      <c r="G10" s="282"/>
      <c r="H10" s="282"/>
      <c r="I10" s="282"/>
      <c r="J10" s="282"/>
      <c r="K10" s="282"/>
      <c r="L10" s="282"/>
      <c r="M10" s="282"/>
      <c r="N10" s="282"/>
      <c r="O10" s="282"/>
      <c r="P10" s="282"/>
      <c r="Q10" s="282"/>
      <c r="R10" s="282"/>
      <c r="S10" s="282"/>
      <c r="T10" s="282"/>
      <c r="U10" s="282"/>
      <c r="V10" s="282"/>
      <c r="W10" s="282"/>
      <c r="X10" s="282"/>
      <c r="Y10" s="282"/>
      <c r="Z10" s="282"/>
      <c r="AA10" s="282"/>
      <c r="AB10" s="282"/>
      <c r="AC10" s="282"/>
      <c r="AD10" s="282"/>
      <c r="AE10" s="282"/>
      <c r="AF10" s="282"/>
      <c r="AG10" s="282"/>
      <c r="AH10" s="282"/>
      <c r="AI10" s="282"/>
      <c r="AJ10" s="282"/>
      <c r="AK10" s="126" t="s">
        <v>26</v>
      </c>
      <c r="AL10" s="282"/>
      <c r="AM10" s="282"/>
      <c r="AN10" s="129" t="s">
        <v>27</v>
      </c>
      <c r="AO10" s="282"/>
      <c r="AP10" s="282"/>
      <c r="AQ10" s="282"/>
      <c r="AR10" s="97"/>
      <c r="BE10" s="355"/>
      <c r="BS10" s="169" t="s">
        <v>6</v>
      </c>
    </row>
    <row r="11" customFormat="1" ht="18.5" customHeight="1" spans="2:71">
      <c r="B11" s="281"/>
      <c r="C11" s="282"/>
      <c r="D11" s="282"/>
      <c r="E11" s="129" t="s">
        <v>28</v>
      </c>
      <c r="F11" s="282"/>
      <c r="G11" s="282"/>
      <c r="H11" s="282"/>
      <c r="I11" s="282"/>
      <c r="J11" s="282"/>
      <c r="K11" s="282"/>
      <c r="L11" s="282"/>
      <c r="M11" s="282"/>
      <c r="N11" s="282"/>
      <c r="O11" s="282"/>
      <c r="P11" s="282"/>
      <c r="Q11" s="282"/>
      <c r="R11" s="282"/>
      <c r="S11" s="282"/>
      <c r="T11" s="282"/>
      <c r="U11" s="282"/>
      <c r="V11" s="282"/>
      <c r="W11" s="282"/>
      <c r="X11" s="282"/>
      <c r="Y11" s="282"/>
      <c r="Z11" s="282"/>
      <c r="AA11" s="282"/>
      <c r="AB11" s="282"/>
      <c r="AC11" s="282"/>
      <c r="AD11" s="282"/>
      <c r="AE11" s="282"/>
      <c r="AF11" s="282"/>
      <c r="AG11" s="282"/>
      <c r="AH11" s="282"/>
      <c r="AI11" s="282"/>
      <c r="AJ11" s="282"/>
      <c r="AK11" s="126" t="s">
        <v>29</v>
      </c>
      <c r="AL11" s="282"/>
      <c r="AM11" s="282"/>
      <c r="AN11" s="129" t="s">
        <v>30</v>
      </c>
      <c r="AO11" s="282"/>
      <c r="AP11" s="282"/>
      <c r="AQ11" s="282"/>
      <c r="AR11" s="97"/>
      <c r="BE11" s="355"/>
      <c r="BS11" s="169" t="s">
        <v>6</v>
      </c>
    </row>
    <row r="12" customFormat="1" ht="6.95" customHeight="1" spans="2:71">
      <c r="B12" s="281"/>
      <c r="C12" s="282"/>
      <c r="D12" s="282"/>
      <c r="E12" s="282"/>
      <c r="F12" s="282"/>
      <c r="G12" s="282"/>
      <c r="H12" s="282"/>
      <c r="I12" s="282"/>
      <c r="J12" s="282"/>
      <c r="K12" s="282"/>
      <c r="L12" s="282"/>
      <c r="M12" s="282"/>
      <c r="N12" s="282"/>
      <c r="O12" s="282"/>
      <c r="P12" s="282"/>
      <c r="Q12" s="282"/>
      <c r="R12" s="282"/>
      <c r="S12" s="282"/>
      <c r="T12" s="282"/>
      <c r="U12" s="282"/>
      <c r="V12" s="282"/>
      <c r="W12" s="282"/>
      <c r="X12" s="282"/>
      <c r="Y12" s="282"/>
      <c r="Z12" s="282"/>
      <c r="AA12" s="282"/>
      <c r="AB12" s="282"/>
      <c r="AC12" s="282"/>
      <c r="AD12" s="282"/>
      <c r="AE12" s="282"/>
      <c r="AF12" s="282"/>
      <c r="AG12" s="282"/>
      <c r="AH12" s="282"/>
      <c r="AI12" s="282"/>
      <c r="AJ12" s="282"/>
      <c r="AK12" s="282"/>
      <c r="AL12" s="282"/>
      <c r="AM12" s="282"/>
      <c r="AN12" s="282"/>
      <c r="AO12" s="282"/>
      <c r="AP12" s="282"/>
      <c r="AQ12" s="282"/>
      <c r="AR12" s="97"/>
      <c r="BE12" s="355"/>
      <c r="BS12" s="169" t="s">
        <v>6</v>
      </c>
    </row>
    <row r="13" customFormat="1" ht="12" customHeight="1" spans="2:71">
      <c r="B13" s="281"/>
      <c r="C13" s="282"/>
      <c r="D13" s="126" t="s">
        <v>31</v>
      </c>
      <c r="E13" s="282"/>
      <c r="F13" s="282"/>
      <c r="G13" s="282"/>
      <c r="H13" s="282"/>
      <c r="I13" s="282"/>
      <c r="J13" s="282"/>
      <c r="K13" s="282"/>
      <c r="L13" s="282"/>
      <c r="M13" s="282"/>
      <c r="N13" s="282"/>
      <c r="O13" s="282"/>
      <c r="P13" s="282"/>
      <c r="Q13" s="282"/>
      <c r="R13" s="282"/>
      <c r="S13" s="282"/>
      <c r="T13" s="282"/>
      <c r="U13" s="282"/>
      <c r="V13" s="282"/>
      <c r="W13" s="282"/>
      <c r="X13" s="282"/>
      <c r="Y13" s="282"/>
      <c r="Z13" s="282"/>
      <c r="AA13" s="282"/>
      <c r="AB13" s="282"/>
      <c r="AC13" s="282"/>
      <c r="AD13" s="282"/>
      <c r="AE13" s="282"/>
      <c r="AF13" s="282"/>
      <c r="AG13" s="282"/>
      <c r="AH13" s="282"/>
      <c r="AI13" s="282"/>
      <c r="AJ13" s="282"/>
      <c r="AK13" s="126" t="s">
        <v>26</v>
      </c>
      <c r="AL13" s="282"/>
      <c r="AM13" s="282"/>
      <c r="AN13" s="285" t="s">
        <v>32</v>
      </c>
      <c r="AO13" s="282"/>
      <c r="AP13" s="282"/>
      <c r="AQ13" s="282"/>
      <c r="AR13" s="97"/>
      <c r="BE13" s="355"/>
      <c r="BS13" s="169" t="s">
        <v>6</v>
      </c>
    </row>
    <row r="14" ht="12.5" spans="2:71">
      <c r="B14" s="281"/>
      <c r="C14" s="282"/>
      <c r="D14" s="282"/>
      <c r="E14" s="285" t="s">
        <v>32</v>
      </c>
      <c r="F14" s="286"/>
      <c r="G14" s="286"/>
      <c r="H14" s="286"/>
      <c r="I14" s="286"/>
      <c r="J14" s="286"/>
      <c r="K14" s="286"/>
      <c r="L14" s="286"/>
      <c r="M14" s="286"/>
      <c r="N14" s="286"/>
      <c r="O14" s="286"/>
      <c r="P14" s="286"/>
      <c r="Q14" s="286"/>
      <c r="R14" s="286"/>
      <c r="S14" s="286"/>
      <c r="T14" s="286"/>
      <c r="U14" s="286"/>
      <c r="V14" s="286"/>
      <c r="W14" s="286"/>
      <c r="X14" s="286"/>
      <c r="Y14" s="286"/>
      <c r="Z14" s="286"/>
      <c r="AA14" s="286"/>
      <c r="AB14" s="286"/>
      <c r="AC14" s="286"/>
      <c r="AD14" s="286"/>
      <c r="AE14" s="286"/>
      <c r="AF14" s="286"/>
      <c r="AG14" s="286"/>
      <c r="AH14" s="286"/>
      <c r="AI14" s="286"/>
      <c r="AJ14" s="286"/>
      <c r="AK14" s="126" t="s">
        <v>29</v>
      </c>
      <c r="AL14" s="282"/>
      <c r="AM14" s="282"/>
      <c r="AN14" s="285" t="s">
        <v>32</v>
      </c>
      <c r="AO14" s="282"/>
      <c r="AP14" s="282"/>
      <c r="AQ14" s="282"/>
      <c r="AR14" s="97"/>
      <c r="BE14" s="355"/>
      <c r="BS14" s="169" t="s">
        <v>6</v>
      </c>
    </row>
    <row r="15" customFormat="1" ht="6.95" customHeight="1" spans="2:71">
      <c r="B15" s="281"/>
      <c r="C15" s="282"/>
      <c r="D15" s="282"/>
      <c r="E15" s="282"/>
      <c r="F15" s="282"/>
      <c r="G15" s="282"/>
      <c r="H15" s="282"/>
      <c r="I15" s="282"/>
      <c r="J15" s="282"/>
      <c r="K15" s="282"/>
      <c r="L15" s="282"/>
      <c r="M15" s="282"/>
      <c r="N15" s="282"/>
      <c r="O15" s="282"/>
      <c r="P15" s="282"/>
      <c r="Q15" s="282"/>
      <c r="R15" s="282"/>
      <c r="S15" s="282"/>
      <c r="T15" s="282"/>
      <c r="U15" s="282"/>
      <c r="V15" s="282"/>
      <c r="W15" s="282"/>
      <c r="X15" s="282"/>
      <c r="Y15" s="282"/>
      <c r="Z15" s="282"/>
      <c r="AA15" s="282"/>
      <c r="AB15" s="282"/>
      <c r="AC15" s="282"/>
      <c r="AD15" s="282"/>
      <c r="AE15" s="282"/>
      <c r="AF15" s="282"/>
      <c r="AG15" s="282"/>
      <c r="AH15" s="282"/>
      <c r="AI15" s="282"/>
      <c r="AJ15" s="282"/>
      <c r="AK15" s="282"/>
      <c r="AL15" s="282"/>
      <c r="AM15" s="282"/>
      <c r="AN15" s="282"/>
      <c r="AO15" s="282"/>
      <c r="AP15" s="282"/>
      <c r="AQ15" s="282"/>
      <c r="AR15" s="97"/>
      <c r="BE15" s="355"/>
      <c r="BS15" s="169" t="s">
        <v>4</v>
      </c>
    </row>
    <row r="16" customFormat="1" ht="12" customHeight="1" spans="2:71">
      <c r="B16" s="281"/>
      <c r="C16" s="282"/>
      <c r="D16" s="126" t="s">
        <v>33</v>
      </c>
      <c r="E16" s="282"/>
      <c r="F16" s="282"/>
      <c r="G16" s="282"/>
      <c r="H16" s="282"/>
      <c r="I16" s="282"/>
      <c r="J16" s="282"/>
      <c r="K16" s="282"/>
      <c r="L16" s="282"/>
      <c r="M16" s="282"/>
      <c r="N16" s="282"/>
      <c r="O16" s="282"/>
      <c r="P16" s="282"/>
      <c r="Q16" s="282"/>
      <c r="R16" s="282"/>
      <c r="S16" s="282"/>
      <c r="T16" s="282"/>
      <c r="U16" s="282"/>
      <c r="V16" s="282"/>
      <c r="W16" s="282"/>
      <c r="X16" s="282"/>
      <c r="Y16" s="282"/>
      <c r="Z16" s="282"/>
      <c r="AA16" s="282"/>
      <c r="AB16" s="282"/>
      <c r="AC16" s="282"/>
      <c r="AD16" s="282"/>
      <c r="AE16" s="282"/>
      <c r="AF16" s="282"/>
      <c r="AG16" s="282"/>
      <c r="AH16" s="282"/>
      <c r="AI16" s="282"/>
      <c r="AJ16" s="282"/>
      <c r="AK16" s="126" t="s">
        <v>26</v>
      </c>
      <c r="AL16" s="282"/>
      <c r="AM16" s="282"/>
      <c r="AN16" s="129" t="s">
        <v>34</v>
      </c>
      <c r="AO16" s="282"/>
      <c r="AP16" s="282"/>
      <c r="AQ16" s="282"/>
      <c r="AR16" s="97"/>
      <c r="BE16" s="355"/>
      <c r="BS16" s="169" t="s">
        <v>4</v>
      </c>
    </row>
    <row r="17" customFormat="1" ht="18.5" customHeight="1" spans="2:71">
      <c r="B17" s="281"/>
      <c r="C17" s="282"/>
      <c r="D17" s="282"/>
      <c r="E17" s="129" t="s">
        <v>35</v>
      </c>
      <c r="F17" s="282"/>
      <c r="G17" s="282"/>
      <c r="H17" s="282"/>
      <c r="I17" s="282"/>
      <c r="J17" s="282"/>
      <c r="K17" s="282"/>
      <c r="L17" s="282"/>
      <c r="M17" s="282"/>
      <c r="N17" s="282"/>
      <c r="O17" s="282"/>
      <c r="P17" s="282"/>
      <c r="Q17" s="282"/>
      <c r="R17" s="282"/>
      <c r="S17" s="282"/>
      <c r="T17" s="282"/>
      <c r="U17" s="282"/>
      <c r="V17" s="282"/>
      <c r="W17" s="282"/>
      <c r="X17" s="282"/>
      <c r="Y17" s="282"/>
      <c r="Z17" s="282"/>
      <c r="AA17" s="282"/>
      <c r="AB17" s="282"/>
      <c r="AC17" s="282"/>
      <c r="AD17" s="282"/>
      <c r="AE17" s="282"/>
      <c r="AF17" s="282"/>
      <c r="AG17" s="282"/>
      <c r="AH17" s="282"/>
      <c r="AI17" s="282"/>
      <c r="AJ17" s="282"/>
      <c r="AK17" s="126" t="s">
        <v>29</v>
      </c>
      <c r="AL17" s="282"/>
      <c r="AM17" s="282"/>
      <c r="AN17" s="129" t="s">
        <v>36</v>
      </c>
      <c r="AO17" s="282"/>
      <c r="AP17" s="282"/>
      <c r="AQ17" s="282"/>
      <c r="AR17" s="97"/>
      <c r="BE17" s="355"/>
      <c r="BS17" s="169" t="s">
        <v>37</v>
      </c>
    </row>
    <row r="18" customFormat="1" ht="6.95" customHeight="1" spans="2:71">
      <c r="B18" s="281"/>
      <c r="C18" s="282"/>
      <c r="D18" s="282"/>
      <c r="E18" s="282"/>
      <c r="F18" s="282"/>
      <c r="G18" s="282"/>
      <c r="H18" s="282"/>
      <c r="I18" s="282"/>
      <c r="J18" s="282"/>
      <c r="K18" s="282"/>
      <c r="L18" s="282"/>
      <c r="M18" s="282"/>
      <c r="N18" s="282"/>
      <c r="O18" s="282"/>
      <c r="P18" s="282"/>
      <c r="Q18" s="282"/>
      <c r="R18" s="282"/>
      <c r="S18" s="282"/>
      <c r="T18" s="282"/>
      <c r="U18" s="282"/>
      <c r="V18" s="282"/>
      <c r="W18" s="282"/>
      <c r="X18" s="282"/>
      <c r="Y18" s="282"/>
      <c r="Z18" s="282"/>
      <c r="AA18" s="282"/>
      <c r="AB18" s="282"/>
      <c r="AC18" s="282"/>
      <c r="AD18" s="282"/>
      <c r="AE18" s="282"/>
      <c r="AF18" s="282"/>
      <c r="AG18" s="282"/>
      <c r="AH18" s="282"/>
      <c r="AI18" s="282"/>
      <c r="AJ18" s="282"/>
      <c r="AK18" s="282"/>
      <c r="AL18" s="282"/>
      <c r="AM18" s="282"/>
      <c r="AN18" s="282"/>
      <c r="AO18" s="282"/>
      <c r="AP18" s="282"/>
      <c r="AQ18" s="282"/>
      <c r="AR18" s="97"/>
      <c r="BE18" s="355"/>
      <c r="BS18" s="169" t="s">
        <v>6</v>
      </c>
    </row>
    <row r="19" customFormat="1" ht="12" customHeight="1" spans="2:71">
      <c r="B19" s="281"/>
      <c r="C19" s="282"/>
      <c r="D19" s="126" t="s">
        <v>38</v>
      </c>
      <c r="E19" s="282"/>
      <c r="F19" s="282"/>
      <c r="G19" s="282"/>
      <c r="H19" s="282"/>
      <c r="I19" s="282"/>
      <c r="J19" s="282"/>
      <c r="K19" s="282"/>
      <c r="L19" s="282"/>
      <c r="M19" s="282"/>
      <c r="N19" s="282"/>
      <c r="O19" s="282"/>
      <c r="P19" s="282"/>
      <c r="Q19" s="282"/>
      <c r="R19" s="282"/>
      <c r="S19" s="282"/>
      <c r="T19" s="282"/>
      <c r="U19" s="282"/>
      <c r="V19" s="282"/>
      <c r="W19" s="282"/>
      <c r="X19" s="282"/>
      <c r="Y19" s="282"/>
      <c r="Z19" s="282"/>
      <c r="AA19" s="282"/>
      <c r="AB19" s="282"/>
      <c r="AC19" s="282"/>
      <c r="AD19" s="282"/>
      <c r="AE19" s="282"/>
      <c r="AF19" s="282"/>
      <c r="AG19" s="282"/>
      <c r="AH19" s="282"/>
      <c r="AI19" s="282"/>
      <c r="AJ19" s="282"/>
      <c r="AK19" s="126" t="s">
        <v>26</v>
      </c>
      <c r="AL19" s="282"/>
      <c r="AM19" s="282"/>
      <c r="AN19" s="129" t="s">
        <v>39</v>
      </c>
      <c r="AO19" s="282"/>
      <c r="AP19" s="282"/>
      <c r="AQ19" s="282"/>
      <c r="AR19" s="97"/>
      <c r="BE19" s="355"/>
      <c r="BS19" s="169" t="s">
        <v>6</v>
      </c>
    </row>
    <row r="20" customFormat="1" ht="18.5" customHeight="1" spans="2:71">
      <c r="B20" s="281"/>
      <c r="C20" s="282"/>
      <c r="D20" s="282"/>
      <c r="E20" s="129" t="s">
        <v>40</v>
      </c>
      <c r="F20" s="282"/>
      <c r="G20" s="282"/>
      <c r="H20" s="282"/>
      <c r="I20" s="282"/>
      <c r="J20" s="282"/>
      <c r="K20" s="282"/>
      <c r="L20" s="282"/>
      <c r="M20" s="282"/>
      <c r="N20" s="282"/>
      <c r="O20" s="282"/>
      <c r="P20" s="282"/>
      <c r="Q20" s="282"/>
      <c r="R20" s="282"/>
      <c r="S20" s="282"/>
      <c r="T20" s="282"/>
      <c r="U20" s="282"/>
      <c r="V20" s="282"/>
      <c r="W20" s="282"/>
      <c r="X20" s="282"/>
      <c r="Y20" s="282"/>
      <c r="Z20" s="282"/>
      <c r="AA20" s="282"/>
      <c r="AB20" s="282"/>
      <c r="AC20" s="282"/>
      <c r="AD20" s="282"/>
      <c r="AE20" s="282"/>
      <c r="AF20" s="282"/>
      <c r="AG20" s="282"/>
      <c r="AH20" s="282"/>
      <c r="AI20" s="282"/>
      <c r="AJ20" s="282"/>
      <c r="AK20" s="126" t="s">
        <v>29</v>
      </c>
      <c r="AL20" s="282"/>
      <c r="AM20" s="282"/>
      <c r="AN20" s="129" t="s">
        <v>41</v>
      </c>
      <c r="AO20" s="282"/>
      <c r="AP20" s="282"/>
      <c r="AQ20" s="282"/>
      <c r="AR20" s="97"/>
      <c r="BE20" s="355"/>
      <c r="BS20" s="169" t="s">
        <v>4</v>
      </c>
    </row>
    <row r="21" customFormat="1" ht="6.95" customHeight="1" spans="2:57">
      <c r="B21" s="281"/>
      <c r="C21" s="282"/>
      <c r="D21" s="282"/>
      <c r="E21" s="282"/>
      <c r="F21" s="282"/>
      <c r="G21" s="282"/>
      <c r="H21" s="282"/>
      <c r="I21" s="282"/>
      <c r="J21" s="282"/>
      <c r="K21" s="282"/>
      <c r="L21" s="282"/>
      <c r="M21" s="282"/>
      <c r="N21" s="282"/>
      <c r="O21" s="282"/>
      <c r="P21" s="282"/>
      <c r="Q21" s="282"/>
      <c r="R21" s="282"/>
      <c r="S21" s="282"/>
      <c r="T21" s="282"/>
      <c r="U21" s="282"/>
      <c r="V21" s="282"/>
      <c r="W21" s="282"/>
      <c r="X21" s="282"/>
      <c r="Y21" s="282"/>
      <c r="Z21" s="282"/>
      <c r="AA21" s="282"/>
      <c r="AB21" s="282"/>
      <c r="AC21" s="282"/>
      <c r="AD21" s="282"/>
      <c r="AE21" s="282"/>
      <c r="AF21" s="282"/>
      <c r="AG21" s="282"/>
      <c r="AH21" s="282"/>
      <c r="AI21" s="282"/>
      <c r="AJ21" s="282"/>
      <c r="AK21" s="282"/>
      <c r="AL21" s="282"/>
      <c r="AM21" s="282"/>
      <c r="AN21" s="282"/>
      <c r="AO21" s="282"/>
      <c r="AP21" s="282"/>
      <c r="AQ21" s="282"/>
      <c r="AR21" s="97"/>
      <c r="BE21" s="355"/>
    </row>
    <row r="22" customFormat="1" ht="12" customHeight="1" spans="2:57">
      <c r="B22" s="281"/>
      <c r="C22" s="282"/>
      <c r="D22" s="126" t="s">
        <v>42</v>
      </c>
      <c r="E22" s="282"/>
      <c r="F22" s="282"/>
      <c r="G22" s="282"/>
      <c r="H22" s="282"/>
      <c r="I22" s="282"/>
      <c r="J22" s="282"/>
      <c r="K22" s="282"/>
      <c r="L22" s="282"/>
      <c r="M22" s="282"/>
      <c r="N22" s="282"/>
      <c r="O22" s="282"/>
      <c r="P22" s="282"/>
      <c r="Q22" s="282"/>
      <c r="R22" s="282"/>
      <c r="S22" s="282"/>
      <c r="T22" s="282"/>
      <c r="U22" s="282"/>
      <c r="V22" s="282"/>
      <c r="W22" s="282"/>
      <c r="X22" s="282"/>
      <c r="Y22" s="282"/>
      <c r="Z22" s="282"/>
      <c r="AA22" s="282"/>
      <c r="AB22" s="282"/>
      <c r="AC22" s="282"/>
      <c r="AD22" s="282"/>
      <c r="AE22" s="282"/>
      <c r="AF22" s="282"/>
      <c r="AG22" s="282"/>
      <c r="AH22" s="282"/>
      <c r="AI22" s="282"/>
      <c r="AJ22" s="282"/>
      <c r="AK22" s="282"/>
      <c r="AL22" s="282"/>
      <c r="AM22" s="282"/>
      <c r="AN22" s="282"/>
      <c r="AO22" s="282"/>
      <c r="AP22" s="282"/>
      <c r="AQ22" s="282"/>
      <c r="AR22" s="97"/>
      <c r="BE22" s="355"/>
    </row>
    <row r="23" customFormat="1" ht="47.25" customHeight="1" spans="2:57">
      <c r="B23" s="281"/>
      <c r="C23" s="282"/>
      <c r="D23" s="282"/>
      <c r="E23" s="159" t="s">
        <v>43</v>
      </c>
      <c r="F23" s="159"/>
      <c r="G23" s="159"/>
      <c r="H23" s="159"/>
      <c r="I23" s="159"/>
      <c r="J23" s="159"/>
      <c r="K23" s="159"/>
      <c r="L23" s="159"/>
      <c r="M23" s="159"/>
      <c r="N23" s="159"/>
      <c r="O23" s="159"/>
      <c r="P23" s="159"/>
      <c r="Q23" s="159"/>
      <c r="R23" s="159"/>
      <c r="S23" s="159"/>
      <c r="T23" s="159"/>
      <c r="U23" s="159"/>
      <c r="V23" s="159"/>
      <c r="W23" s="159"/>
      <c r="X23" s="159"/>
      <c r="Y23" s="159"/>
      <c r="Z23" s="159"/>
      <c r="AA23" s="159"/>
      <c r="AB23" s="159"/>
      <c r="AC23" s="159"/>
      <c r="AD23" s="159"/>
      <c r="AE23" s="159"/>
      <c r="AF23" s="159"/>
      <c r="AG23" s="159"/>
      <c r="AH23" s="159"/>
      <c r="AI23" s="159"/>
      <c r="AJ23" s="159"/>
      <c r="AK23" s="159"/>
      <c r="AL23" s="159"/>
      <c r="AM23" s="159"/>
      <c r="AN23" s="159"/>
      <c r="AO23" s="282"/>
      <c r="AP23" s="282"/>
      <c r="AQ23" s="282"/>
      <c r="AR23" s="97"/>
      <c r="BE23" s="355"/>
    </row>
    <row r="24" customFormat="1" ht="6.95" customHeight="1" spans="2:57">
      <c r="B24" s="281"/>
      <c r="C24" s="282"/>
      <c r="D24" s="282"/>
      <c r="E24" s="282"/>
      <c r="F24" s="282"/>
      <c r="G24" s="282"/>
      <c r="H24" s="282"/>
      <c r="I24" s="282"/>
      <c r="J24" s="282"/>
      <c r="K24" s="282"/>
      <c r="L24" s="282"/>
      <c r="M24" s="282"/>
      <c r="N24" s="282"/>
      <c r="O24" s="282"/>
      <c r="P24" s="282"/>
      <c r="Q24" s="282"/>
      <c r="R24" s="282"/>
      <c r="S24" s="282"/>
      <c r="T24" s="282"/>
      <c r="U24" s="282"/>
      <c r="V24" s="282"/>
      <c r="W24" s="282"/>
      <c r="X24" s="282"/>
      <c r="Y24" s="282"/>
      <c r="Z24" s="282"/>
      <c r="AA24" s="282"/>
      <c r="AB24" s="282"/>
      <c r="AC24" s="282"/>
      <c r="AD24" s="282"/>
      <c r="AE24" s="282"/>
      <c r="AF24" s="282"/>
      <c r="AG24" s="282"/>
      <c r="AH24" s="282"/>
      <c r="AI24" s="282"/>
      <c r="AJ24" s="282"/>
      <c r="AK24" s="282"/>
      <c r="AL24" s="282"/>
      <c r="AM24" s="282"/>
      <c r="AN24" s="282"/>
      <c r="AO24" s="282"/>
      <c r="AP24" s="282"/>
      <c r="AQ24" s="282"/>
      <c r="AR24" s="97"/>
      <c r="BE24" s="355"/>
    </row>
    <row r="25" customFormat="1" ht="6.95" customHeight="1" spans="2:57">
      <c r="B25" s="281"/>
      <c r="C25" s="282"/>
      <c r="D25" s="287"/>
      <c r="E25" s="287"/>
      <c r="F25" s="287"/>
      <c r="G25" s="287"/>
      <c r="H25" s="287"/>
      <c r="I25" s="287"/>
      <c r="J25" s="287"/>
      <c r="K25" s="287"/>
      <c r="L25" s="287"/>
      <c r="M25" s="287"/>
      <c r="N25" s="287"/>
      <c r="O25" s="287"/>
      <c r="P25" s="287"/>
      <c r="Q25" s="287"/>
      <c r="R25" s="287"/>
      <c r="S25" s="287"/>
      <c r="T25" s="287"/>
      <c r="U25" s="287"/>
      <c r="V25" s="287"/>
      <c r="W25" s="287"/>
      <c r="X25" s="287"/>
      <c r="Y25" s="287"/>
      <c r="Z25" s="287"/>
      <c r="AA25" s="287"/>
      <c r="AB25" s="287"/>
      <c r="AC25" s="287"/>
      <c r="AD25" s="287"/>
      <c r="AE25" s="287"/>
      <c r="AF25" s="287"/>
      <c r="AG25" s="287"/>
      <c r="AH25" s="287"/>
      <c r="AI25" s="287"/>
      <c r="AJ25" s="287"/>
      <c r="AK25" s="287"/>
      <c r="AL25" s="287"/>
      <c r="AM25" s="287"/>
      <c r="AN25" s="287"/>
      <c r="AO25" s="287"/>
      <c r="AP25" s="282"/>
      <c r="AQ25" s="282"/>
      <c r="AR25" s="97"/>
      <c r="BE25" s="355"/>
    </row>
    <row r="26" s="84" customFormat="1" ht="25.9" customHeight="1" spans="1:57">
      <c r="A26" s="101"/>
      <c r="B26" s="123"/>
      <c r="C26" s="125"/>
      <c r="D26" s="288" t="s">
        <v>44</v>
      </c>
      <c r="E26" s="289"/>
      <c r="F26" s="289"/>
      <c r="G26" s="289"/>
      <c r="H26" s="289"/>
      <c r="I26" s="289"/>
      <c r="J26" s="289"/>
      <c r="K26" s="289"/>
      <c r="L26" s="289"/>
      <c r="M26" s="289"/>
      <c r="N26" s="289"/>
      <c r="O26" s="289"/>
      <c r="P26" s="289"/>
      <c r="Q26" s="289"/>
      <c r="R26" s="289"/>
      <c r="S26" s="289"/>
      <c r="T26" s="289"/>
      <c r="U26" s="289"/>
      <c r="V26" s="289"/>
      <c r="W26" s="289"/>
      <c r="X26" s="289"/>
      <c r="Y26" s="289"/>
      <c r="Z26" s="289"/>
      <c r="AA26" s="289"/>
      <c r="AB26" s="289"/>
      <c r="AC26" s="289"/>
      <c r="AD26" s="289"/>
      <c r="AE26" s="289"/>
      <c r="AF26" s="289"/>
      <c r="AG26" s="289"/>
      <c r="AH26" s="289"/>
      <c r="AI26" s="289"/>
      <c r="AJ26" s="289"/>
      <c r="AK26" s="318">
        <f>ROUND(AG54,2)</f>
        <v>0</v>
      </c>
      <c r="AL26" s="289"/>
      <c r="AM26" s="289"/>
      <c r="AN26" s="289"/>
      <c r="AO26" s="289"/>
      <c r="AP26" s="125"/>
      <c r="AQ26" s="125"/>
      <c r="AR26" s="102"/>
      <c r="BE26" s="355"/>
    </row>
    <row r="27" s="84" customFormat="1" ht="6.95" customHeight="1" spans="1:57">
      <c r="A27" s="101"/>
      <c r="B27" s="123"/>
      <c r="C27" s="125"/>
      <c r="D27" s="125"/>
      <c r="E27" s="125"/>
      <c r="F27" s="125"/>
      <c r="G27" s="125"/>
      <c r="H27" s="125"/>
      <c r="I27" s="125"/>
      <c r="J27" s="125"/>
      <c r="K27" s="125"/>
      <c r="L27" s="125"/>
      <c r="M27" s="125"/>
      <c r="N27" s="125"/>
      <c r="O27" s="125"/>
      <c r="P27" s="125"/>
      <c r="Q27" s="125"/>
      <c r="R27" s="125"/>
      <c r="S27" s="125"/>
      <c r="T27" s="125"/>
      <c r="U27" s="125"/>
      <c r="V27" s="125"/>
      <c r="W27" s="125"/>
      <c r="X27" s="125"/>
      <c r="Y27" s="125"/>
      <c r="Z27" s="125"/>
      <c r="AA27" s="125"/>
      <c r="AB27" s="125"/>
      <c r="AC27" s="125"/>
      <c r="AD27" s="125"/>
      <c r="AE27" s="125"/>
      <c r="AF27" s="125"/>
      <c r="AG27" s="125"/>
      <c r="AH27" s="125"/>
      <c r="AI27" s="125"/>
      <c r="AJ27" s="125"/>
      <c r="AK27" s="125"/>
      <c r="AL27" s="125"/>
      <c r="AM27" s="125"/>
      <c r="AN27" s="125"/>
      <c r="AO27" s="125"/>
      <c r="AP27" s="125"/>
      <c r="AQ27" s="125"/>
      <c r="AR27" s="102"/>
      <c r="BE27" s="355"/>
    </row>
    <row r="28" s="84" customFormat="1" ht="12.5" spans="1:57">
      <c r="A28" s="101"/>
      <c r="B28" s="123"/>
      <c r="C28" s="125"/>
      <c r="D28" s="125"/>
      <c r="E28" s="125"/>
      <c r="F28" s="125"/>
      <c r="G28" s="125"/>
      <c r="H28" s="125"/>
      <c r="I28" s="125"/>
      <c r="J28" s="125"/>
      <c r="K28" s="125"/>
      <c r="L28" s="310" t="s">
        <v>45</v>
      </c>
      <c r="M28" s="310"/>
      <c r="N28" s="310"/>
      <c r="O28" s="310"/>
      <c r="P28" s="310"/>
      <c r="Q28" s="125"/>
      <c r="R28" s="125"/>
      <c r="S28" s="125"/>
      <c r="T28" s="125"/>
      <c r="U28" s="125"/>
      <c r="V28" s="125"/>
      <c r="W28" s="310" t="s">
        <v>46</v>
      </c>
      <c r="X28" s="310"/>
      <c r="Y28" s="310"/>
      <c r="Z28" s="310"/>
      <c r="AA28" s="310"/>
      <c r="AB28" s="310"/>
      <c r="AC28" s="310"/>
      <c r="AD28" s="310"/>
      <c r="AE28" s="310"/>
      <c r="AF28" s="125"/>
      <c r="AG28" s="125"/>
      <c r="AH28" s="125"/>
      <c r="AI28" s="125"/>
      <c r="AJ28" s="125"/>
      <c r="AK28" s="310" t="s">
        <v>47</v>
      </c>
      <c r="AL28" s="310"/>
      <c r="AM28" s="310"/>
      <c r="AN28" s="310"/>
      <c r="AO28" s="310"/>
      <c r="AP28" s="125"/>
      <c r="AQ28" s="125"/>
      <c r="AR28" s="102"/>
      <c r="BE28" s="355"/>
    </row>
    <row r="29" s="273" customFormat="1" ht="14.4" customHeight="1" spans="2:57">
      <c r="B29" s="290"/>
      <c r="C29" s="291"/>
      <c r="D29" s="126" t="s">
        <v>48</v>
      </c>
      <c r="E29" s="291"/>
      <c r="F29" s="126" t="s">
        <v>49</v>
      </c>
      <c r="G29" s="291"/>
      <c r="H29" s="291"/>
      <c r="I29" s="291"/>
      <c r="J29" s="291"/>
      <c r="K29" s="291"/>
      <c r="L29" s="311">
        <v>0.21</v>
      </c>
      <c r="M29" s="291"/>
      <c r="N29" s="291"/>
      <c r="O29" s="291"/>
      <c r="P29" s="291"/>
      <c r="Q29" s="291"/>
      <c r="R29" s="291"/>
      <c r="S29" s="291"/>
      <c r="T29" s="291"/>
      <c r="U29" s="291"/>
      <c r="V29" s="291"/>
      <c r="W29" s="315">
        <f>ROUND(AZ54,2)</f>
        <v>0</v>
      </c>
      <c r="X29" s="291"/>
      <c r="Y29" s="291"/>
      <c r="Z29" s="291"/>
      <c r="AA29" s="291"/>
      <c r="AB29" s="291"/>
      <c r="AC29" s="291"/>
      <c r="AD29" s="291"/>
      <c r="AE29" s="291"/>
      <c r="AF29" s="291"/>
      <c r="AG29" s="291"/>
      <c r="AH29" s="291"/>
      <c r="AI29" s="291"/>
      <c r="AJ29" s="291"/>
      <c r="AK29" s="315">
        <f>ROUND(AV54,2)</f>
        <v>0</v>
      </c>
      <c r="AL29" s="291"/>
      <c r="AM29" s="291"/>
      <c r="AN29" s="291"/>
      <c r="AO29" s="291"/>
      <c r="AP29" s="291"/>
      <c r="AQ29" s="291"/>
      <c r="AR29" s="325"/>
      <c r="BE29" s="356"/>
    </row>
    <row r="30" s="273" customFormat="1" ht="14.4" customHeight="1" spans="2:57">
      <c r="B30" s="290"/>
      <c r="C30" s="291"/>
      <c r="D30" s="291"/>
      <c r="E30" s="291"/>
      <c r="F30" s="126" t="s">
        <v>50</v>
      </c>
      <c r="G30" s="291"/>
      <c r="H30" s="291"/>
      <c r="I30" s="291"/>
      <c r="J30" s="291"/>
      <c r="K30" s="291"/>
      <c r="L30" s="311">
        <v>0.15</v>
      </c>
      <c r="M30" s="291"/>
      <c r="N30" s="291"/>
      <c r="O30" s="291"/>
      <c r="P30" s="291"/>
      <c r="Q30" s="291"/>
      <c r="R30" s="291"/>
      <c r="S30" s="291"/>
      <c r="T30" s="291"/>
      <c r="U30" s="291"/>
      <c r="V30" s="291"/>
      <c r="W30" s="315">
        <f>ROUND(BA54,2)</f>
        <v>0</v>
      </c>
      <c r="X30" s="291"/>
      <c r="Y30" s="291"/>
      <c r="Z30" s="291"/>
      <c r="AA30" s="291"/>
      <c r="AB30" s="291"/>
      <c r="AC30" s="291"/>
      <c r="AD30" s="291"/>
      <c r="AE30" s="291"/>
      <c r="AF30" s="291"/>
      <c r="AG30" s="291"/>
      <c r="AH30" s="291"/>
      <c r="AI30" s="291"/>
      <c r="AJ30" s="291"/>
      <c r="AK30" s="315">
        <f>ROUND(AW54,2)</f>
        <v>0</v>
      </c>
      <c r="AL30" s="291"/>
      <c r="AM30" s="291"/>
      <c r="AN30" s="291"/>
      <c r="AO30" s="291"/>
      <c r="AP30" s="291"/>
      <c r="AQ30" s="291"/>
      <c r="AR30" s="325"/>
      <c r="BE30" s="356"/>
    </row>
    <row r="31" s="273" customFormat="1" ht="14.4" hidden="1" customHeight="1" spans="2:57">
      <c r="B31" s="290"/>
      <c r="C31" s="291"/>
      <c r="D31" s="291"/>
      <c r="E31" s="291"/>
      <c r="F31" s="126" t="s">
        <v>51</v>
      </c>
      <c r="G31" s="291"/>
      <c r="H31" s="291"/>
      <c r="I31" s="291"/>
      <c r="J31" s="291"/>
      <c r="K31" s="291"/>
      <c r="L31" s="311">
        <v>0.21</v>
      </c>
      <c r="M31" s="291"/>
      <c r="N31" s="291"/>
      <c r="O31" s="291"/>
      <c r="P31" s="291"/>
      <c r="Q31" s="291"/>
      <c r="R31" s="291"/>
      <c r="S31" s="291"/>
      <c r="T31" s="291"/>
      <c r="U31" s="291"/>
      <c r="V31" s="291"/>
      <c r="W31" s="315">
        <f>ROUND(BB54,2)</f>
        <v>0</v>
      </c>
      <c r="X31" s="291"/>
      <c r="Y31" s="291"/>
      <c r="Z31" s="291"/>
      <c r="AA31" s="291"/>
      <c r="AB31" s="291"/>
      <c r="AC31" s="291"/>
      <c r="AD31" s="291"/>
      <c r="AE31" s="291"/>
      <c r="AF31" s="291"/>
      <c r="AG31" s="291"/>
      <c r="AH31" s="291"/>
      <c r="AI31" s="291"/>
      <c r="AJ31" s="291"/>
      <c r="AK31" s="315">
        <v>0</v>
      </c>
      <c r="AL31" s="291"/>
      <c r="AM31" s="291"/>
      <c r="AN31" s="291"/>
      <c r="AO31" s="291"/>
      <c r="AP31" s="291"/>
      <c r="AQ31" s="291"/>
      <c r="AR31" s="325"/>
      <c r="BE31" s="356"/>
    </row>
    <row r="32" s="273" customFormat="1" ht="14.4" hidden="1" customHeight="1" spans="2:57">
      <c r="B32" s="290"/>
      <c r="C32" s="291"/>
      <c r="D32" s="291"/>
      <c r="E32" s="291"/>
      <c r="F32" s="126" t="s">
        <v>52</v>
      </c>
      <c r="G32" s="291"/>
      <c r="H32" s="291"/>
      <c r="I32" s="291"/>
      <c r="J32" s="291"/>
      <c r="K32" s="291"/>
      <c r="L32" s="311">
        <v>0.15</v>
      </c>
      <c r="M32" s="291"/>
      <c r="N32" s="291"/>
      <c r="O32" s="291"/>
      <c r="P32" s="291"/>
      <c r="Q32" s="291"/>
      <c r="R32" s="291"/>
      <c r="S32" s="291"/>
      <c r="T32" s="291"/>
      <c r="U32" s="291"/>
      <c r="V32" s="291"/>
      <c r="W32" s="315">
        <f>ROUND(BC54,2)</f>
        <v>0</v>
      </c>
      <c r="X32" s="291"/>
      <c r="Y32" s="291"/>
      <c r="Z32" s="291"/>
      <c r="AA32" s="291"/>
      <c r="AB32" s="291"/>
      <c r="AC32" s="291"/>
      <c r="AD32" s="291"/>
      <c r="AE32" s="291"/>
      <c r="AF32" s="291"/>
      <c r="AG32" s="291"/>
      <c r="AH32" s="291"/>
      <c r="AI32" s="291"/>
      <c r="AJ32" s="291"/>
      <c r="AK32" s="315">
        <v>0</v>
      </c>
      <c r="AL32" s="291"/>
      <c r="AM32" s="291"/>
      <c r="AN32" s="291"/>
      <c r="AO32" s="291"/>
      <c r="AP32" s="291"/>
      <c r="AQ32" s="291"/>
      <c r="AR32" s="325"/>
      <c r="BE32" s="356"/>
    </row>
    <row r="33" s="273" customFormat="1" ht="14.4" hidden="1" customHeight="1" spans="2:44">
      <c r="B33" s="290"/>
      <c r="C33" s="291"/>
      <c r="D33" s="291"/>
      <c r="E33" s="291"/>
      <c r="F33" s="126" t="s">
        <v>53</v>
      </c>
      <c r="G33" s="291"/>
      <c r="H33" s="291"/>
      <c r="I33" s="291"/>
      <c r="J33" s="291"/>
      <c r="K33" s="291"/>
      <c r="L33" s="311">
        <v>0</v>
      </c>
      <c r="M33" s="291"/>
      <c r="N33" s="291"/>
      <c r="O33" s="291"/>
      <c r="P33" s="291"/>
      <c r="Q33" s="291"/>
      <c r="R33" s="291"/>
      <c r="S33" s="291"/>
      <c r="T33" s="291"/>
      <c r="U33" s="291"/>
      <c r="V33" s="291"/>
      <c r="W33" s="315">
        <f>ROUND(BD54,2)</f>
        <v>0</v>
      </c>
      <c r="X33" s="291"/>
      <c r="Y33" s="291"/>
      <c r="Z33" s="291"/>
      <c r="AA33" s="291"/>
      <c r="AB33" s="291"/>
      <c r="AC33" s="291"/>
      <c r="AD33" s="291"/>
      <c r="AE33" s="291"/>
      <c r="AF33" s="291"/>
      <c r="AG33" s="291"/>
      <c r="AH33" s="291"/>
      <c r="AI33" s="291"/>
      <c r="AJ33" s="291"/>
      <c r="AK33" s="315">
        <v>0</v>
      </c>
      <c r="AL33" s="291"/>
      <c r="AM33" s="291"/>
      <c r="AN33" s="291"/>
      <c r="AO33" s="291"/>
      <c r="AP33" s="291"/>
      <c r="AQ33" s="291"/>
      <c r="AR33" s="325"/>
    </row>
    <row r="34" s="84" customFormat="1" ht="6.95" customHeight="1" spans="1:57">
      <c r="A34" s="101"/>
      <c r="B34" s="123"/>
      <c r="C34" s="125"/>
      <c r="D34" s="125"/>
      <c r="E34" s="125"/>
      <c r="F34" s="125"/>
      <c r="G34" s="125"/>
      <c r="H34" s="125"/>
      <c r="I34" s="125"/>
      <c r="J34" s="125"/>
      <c r="K34" s="125"/>
      <c r="L34" s="125"/>
      <c r="M34" s="125"/>
      <c r="N34" s="125"/>
      <c r="O34" s="125"/>
      <c r="P34" s="125"/>
      <c r="Q34" s="125"/>
      <c r="R34" s="125"/>
      <c r="S34" s="125"/>
      <c r="T34" s="125"/>
      <c r="U34" s="125"/>
      <c r="V34" s="125"/>
      <c r="W34" s="125"/>
      <c r="X34" s="125"/>
      <c r="Y34" s="125"/>
      <c r="Z34" s="125"/>
      <c r="AA34" s="125"/>
      <c r="AB34" s="125"/>
      <c r="AC34" s="125"/>
      <c r="AD34" s="125"/>
      <c r="AE34" s="125"/>
      <c r="AF34" s="125"/>
      <c r="AG34" s="125"/>
      <c r="AH34" s="125"/>
      <c r="AI34" s="125"/>
      <c r="AJ34" s="125"/>
      <c r="AK34" s="125"/>
      <c r="AL34" s="125"/>
      <c r="AM34" s="125"/>
      <c r="AN34" s="125"/>
      <c r="AO34" s="125"/>
      <c r="AP34" s="125"/>
      <c r="AQ34" s="125"/>
      <c r="AR34" s="102"/>
      <c r="BE34" s="101"/>
    </row>
    <row r="35" s="84" customFormat="1" ht="25.9" customHeight="1" spans="1:57">
      <c r="A35" s="101"/>
      <c r="B35" s="123"/>
      <c r="C35" s="292"/>
      <c r="D35" s="293" t="s">
        <v>54</v>
      </c>
      <c r="E35" s="294"/>
      <c r="F35" s="294"/>
      <c r="G35" s="294"/>
      <c r="H35" s="294"/>
      <c r="I35" s="294"/>
      <c r="J35" s="294"/>
      <c r="K35" s="294"/>
      <c r="L35" s="294"/>
      <c r="M35" s="294"/>
      <c r="N35" s="294"/>
      <c r="O35" s="294"/>
      <c r="P35" s="294"/>
      <c r="Q35" s="294"/>
      <c r="R35" s="294"/>
      <c r="S35" s="294"/>
      <c r="T35" s="316" t="s">
        <v>55</v>
      </c>
      <c r="U35" s="294"/>
      <c r="V35" s="294"/>
      <c r="W35" s="294"/>
      <c r="X35" s="317" t="s">
        <v>56</v>
      </c>
      <c r="Y35" s="294"/>
      <c r="Z35" s="294"/>
      <c r="AA35" s="294"/>
      <c r="AB35" s="294"/>
      <c r="AC35" s="294"/>
      <c r="AD35" s="294"/>
      <c r="AE35" s="294"/>
      <c r="AF35" s="294"/>
      <c r="AG35" s="294"/>
      <c r="AH35" s="294"/>
      <c r="AI35" s="294"/>
      <c r="AJ35" s="294"/>
      <c r="AK35" s="319">
        <f>SUM(AK26:AK33)</f>
        <v>0</v>
      </c>
      <c r="AL35" s="294"/>
      <c r="AM35" s="294"/>
      <c r="AN35" s="294"/>
      <c r="AO35" s="326"/>
      <c r="AP35" s="292"/>
      <c r="AQ35" s="292"/>
      <c r="AR35" s="102"/>
      <c r="BE35" s="101"/>
    </row>
    <row r="36" s="84" customFormat="1" ht="6.95" customHeight="1" spans="1:57">
      <c r="A36" s="101"/>
      <c r="B36" s="123"/>
      <c r="C36" s="125"/>
      <c r="D36" s="125"/>
      <c r="E36" s="125"/>
      <c r="F36" s="125"/>
      <c r="G36" s="125"/>
      <c r="H36" s="125"/>
      <c r="I36" s="125"/>
      <c r="J36" s="125"/>
      <c r="K36" s="125"/>
      <c r="L36" s="125"/>
      <c r="M36" s="125"/>
      <c r="N36" s="125"/>
      <c r="O36" s="125"/>
      <c r="P36" s="125"/>
      <c r="Q36" s="125"/>
      <c r="R36" s="125"/>
      <c r="S36" s="125"/>
      <c r="T36" s="125"/>
      <c r="U36" s="125"/>
      <c r="V36" s="125"/>
      <c r="W36" s="125"/>
      <c r="X36" s="125"/>
      <c r="Y36" s="125"/>
      <c r="Z36" s="125"/>
      <c r="AA36" s="125"/>
      <c r="AB36" s="125"/>
      <c r="AC36" s="125"/>
      <c r="AD36" s="125"/>
      <c r="AE36" s="125"/>
      <c r="AF36" s="125"/>
      <c r="AG36" s="125"/>
      <c r="AH36" s="125"/>
      <c r="AI36" s="125"/>
      <c r="AJ36" s="125"/>
      <c r="AK36" s="125"/>
      <c r="AL36" s="125"/>
      <c r="AM36" s="125"/>
      <c r="AN36" s="125"/>
      <c r="AO36" s="125"/>
      <c r="AP36" s="125"/>
      <c r="AQ36" s="125"/>
      <c r="AR36" s="102"/>
      <c r="BE36" s="101"/>
    </row>
    <row r="37" s="84" customFormat="1" ht="6.95" customHeight="1" spans="1:57">
      <c r="A37" s="101"/>
      <c r="B37" s="170"/>
      <c r="C37" s="171"/>
      <c r="D37" s="171"/>
      <c r="E37" s="171"/>
      <c r="F37" s="171"/>
      <c r="G37" s="171"/>
      <c r="H37" s="171"/>
      <c r="I37" s="171"/>
      <c r="J37" s="171"/>
      <c r="K37" s="171"/>
      <c r="L37" s="171"/>
      <c r="M37" s="171"/>
      <c r="N37" s="171"/>
      <c r="O37" s="171"/>
      <c r="P37" s="171"/>
      <c r="Q37" s="171"/>
      <c r="R37" s="171"/>
      <c r="S37" s="171"/>
      <c r="T37" s="171"/>
      <c r="U37" s="171"/>
      <c r="V37" s="171"/>
      <c r="W37" s="171"/>
      <c r="X37" s="171"/>
      <c r="Y37" s="171"/>
      <c r="Z37" s="171"/>
      <c r="AA37" s="171"/>
      <c r="AB37" s="171"/>
      <c r="AC37" s="171"/>
      <c r="AD37" s="171"/>
      <c r="AE37" s="171"/>
      <c r="AF37" s="171"/>
      <c r="AG37" s="171"/>
      <c r="AH37" s="171"/>
      <c r="AI37" s="171"/>
      <c r="AJ37" s="171"/>
      <c r="AK37" s="171"/>
      <c r="AL37" s="171"/>
      <c r="AM37" s="171"/>
      <c r="AN37" s="171"/>
      <c r="AO37" s="171"/>
      <c r="AP37" s="171"/>
      <c r="AQ37" s="171"/>
      <c r="AR37" s="102"/>
      <c r="BE37" s="101"/>
    </row>
    <row r="41" s="84" customFormat="1" ht="6.95" customHeight="1" spans="1:57">
      <c r="A41" s="101"/>
      <c r="B41" s="172"/>
      <c r="C41" s="173"/>
      <c r="D41" s="173"/>
      <c r="E41" s="173"/>
      <c r="F41" s="173"/>
      <c r="G41" s="173"/>
      <c r="H41" s="173"/>
      <c r="I41" s="173"/>
      <c r="J41" s="173"/>
      <c r="K41" s="173"/>
      <c r="L41" s="173"/>
      <c r="M41" s="173"/>
      <c r="N41" s="173"/>
      <c r="O41" s="173"/>
      <c r="P41" s="173"/>
      <c r="Q41" s="173"/>
      <c r="R41" s="173"/>
      <c r="S41" s="173"/>
      <c r="T41" s="173"/>
      <c r="U41" s="173"/>
      <c r="V41" s="173"/>
      <c r="W41" s="173"/>
      <c r="X41" s="173"/>
      <c r="Y41" s="173"/>
      <c r="Z41" s="173"/>
      <c r="AA41" s="173"/>
      <c r="AB41" s="173"/>
      <c r="AC41" s="173"/>
      <c r="AD41" s="173"/>
      <c r="AE41" s="173"/>
      <c r="AF41" s="173"/>
      <c r="AG41" s="173"/>
      <c r="AH41" s="173"/>
      <c r="AI41" s="173"/>
      <c r="AJ41" s="173"/>
      <c r="AK41" s="173"/>
      <c r="AL41" s="173"/>
      <c r="AM41" s="173"/>
      <c r="AN41" s="173"/>
      <c r="AO41" s="173"/>
      <c r="AP41" s="173"/>
      <c r="AQ41" s="173"/>
      <c r="AR41" s="102"/>
      <c r="BE41" s="101"/>
    </row>
    <row r="42" s="84" customFormat="1" ht="24.95" customHeight="1" spans="1:57">
      <c r="A42" s="101"/>
      <c r="B42" s="123"/>
      <c r="C42" s="124" t="s">
        <v>57</v>
      </c>
      <c r="D42" s="125"/>
      <c r="E42" s="125"/>
      <c r="F42" s="125"/>
      <c r="G42" s="125"/>
      <c r="H42" s="125"/>
      <c r="I42" s="125"/>
      <c r="J42" s="125"/>
      <c r="K42" s="125"/>
      <c r="L42" s="125"/>
      <c r="M42" s="125"/>
      <c r="N42" s="125"/>
      <c r="O42" s="125"/>
      <c r="P42" s="125"/>
      <c r="Q42" s="125"/>
      <c r="R42" s="125"/>
      <c r="S42" s="125"/>
      <c r="T42" s="125"/>
      <c r="U42" s="125"/>
      <c r="V42" s="125"/>
      <c r="W42" s="125"/>
      <c r="X42" s="125"/>
      <c r="Y42" s="125"/>
      <c r="Z42" s="125"/>
      <c r="AA42" s="125"/>
      <c r="AB42" s="125"/>
      <c r="AC42" s="125"/>
      <c r="AD42" s="125"/>
      <c r="AE42" s="125"/>
      <c r="AF42" s="125"/>
      <c r="AG42" s="125"/>
      <c r="AH42" s="125"/>
      <c r="AI42" s="125"/>
      <c r="AJ42" s="125"/>
      <c r="AK42" s="125"/>
      <c r="AL42" s="125"/>
      <c r="AM42" s="125"/>
      <c r="AN42" s="125"/>
      <c r="AO42" s="125"/>
      <c r="AP42" s="125"/>
      <c r="AQ42" s="125"/>
      <c r="AR42" s="102"/>
      <c r="BE42" s="101"/>
    </row>
    <row r="43" s="84" customFormat="1" ht="6.95" customHeight="1" spans="1:57">
      <c r="A43" s="101"/>
      <c r="B43" s="123"/>
      <c r="C43" s="125"/>
      <c r="D43" s="125"/>
      <c r="E43" s="125"/>
      <c r="F43" s="125"/>
      <c r="G43" s="125"/>
      <c r="H43" s="125"/>
      <c r="I43" s="125"/>
      <c r="J43" s="125"/>
      <c r="K43" s="125"/>
      <c r="L43" s="125"/>
      <c r="M43" s="125"/>
      <c r="N43" s="125"/>
      <c r="O43" s="125"/>
      <c r="P43" s="125"/>
      <c r="Q43" s="125"/>
      <c r="R43" s="125"/>
      <c r="S43" s="125"/>
      <c r="T43" s="125"/>
      <c r="U43" s="125"/>
      <c r="V43" s="125"/>
      <c r="W43" s="125"/>
      <c r="X43" s="125"/>
      <c r="Y43" s="125"/>
      <c r="Z43" s="125"/>
      <c r="AA43" s="125"/>
      <c r="AB43" s="125"/>
      <c r="AC43" s="125"/>
      <c r="AD43" s="125"/>
      <c r="AE43" s="125"/>
      <c r="AF43" s="125"/>
      <c r="AG43" s="125"/>
      <c r="AH43" s="125"/>
      <c r="AI43" s="125"/>
      <c r="AJ43" s="125"/>
      <c r="AK43" s="125"/>
      <c r="AL43" s="125"/>
      <c r="AM43" s="125"/>
      <c r="AN43" s="125"/>
      <c r="AO43" s="125"/>
      <c r="AP43" s="125"/>
      <c r="AQ43" s="125"/>
      <c r="AR43" s="102"/>
      <c r="BE43" s="101"/>
    </row>
    <row r="44" s="274" customFormat="1" ht="12" customHeight="1" spans="2:44">
      <c r="B44" s="295"/>
      <c r="C44" s="126" t="s">
        <v>13</v>
      </c>
      <c r="D44" s="296"/>
      <c r="E44" s="296"/>
      <c r="F44" s="296"/>
      <c r="G44" s="296"/>
      <c r="H44" s="296"/>
      <c r="I44" s="296"/>
      <c r="J44" s="296"/>
      <c r="K44" s="296"/>
      <c r="L44" s="296" t="str">
        <f>K5</f>
        <v>20-01</v>
      </c>
      <c r="M44" s="296"/>
      <c r="N44" s="296"/>
      <c r="O44" s="296"/>
      <c r="P44" s="296"/>
      <c r="Q44" s="296"/>
      <c r="R44" s="296"/>
      <c r="S44" s="296"/>
      <c r="T44" s="296"/>
      <c r="U44" s="296"/>
      <c r="V44" s="296"/>
      <c r="W44" s="296"/>
      <c r="X44" s="296"/>
      <c r="Y44" s="296"/>
      <c r="Z44" s="296"/>
      <c r="AA44" s="296"/>
      <c r="AB44" s="296"/>
      <c r="AC44" s="296"/>
      <c r="AD44" s="296"/>
      <c r="AE44" s="296"/>
      <c r="AF44" s="296"/>
      <c r="AG44" s="296"/>
      <c r="AH44" s="296"/>
      <c r="AI44" s="296"/>
      <c r="AJ44" s="296"/>
      <c r="AK44" s="296"/>
      <c r="AL44" s="296"/>
      <c r="AM44" s="296"/>
      <c r="AN44" s="296"/>
      <c r="AO44" s="296"/>
      <c r="AP44" s="296"/>
      <c r="AQ44" s="296"/>
      <c r="AR44" s="327"/>
    </row>
    <row r="45" s="275" customFormat="1" ht="36.95" customHeight="1" spans="2:44">
      <c r="B45" s="297"/>
      <c r="C45" s="298" t="s">
        <v>16</v>
      </c>
      <c r="D45" s="299"/>
      <c r="E45" s="299"/>
      <c r="F45" s="299"/>
      <c r="G45" s="299"/>
      <c r="H45" s="299"/>
      <c r="I45" s="299"/>
      <c r="J45" s="299"/>
      <c r="K45" s="299"/>
      <c r="L45" s="128" t="str">
        <f>K6</f>
        <v>SOCIÁLNÍ BYDLENÍ MĚSTA LIBERCE NA ŽIŽKOVĚ</v>
      </c>
      <c r="M45" s="299"/>
      <c r="N45" s="299"/>
      <c r="O45" s="299"/>
      <c r="P45" s="299"/>
      <c r="Q45" s="299"/>
      <c r="R45" s="299"/>
      <c r="S45" s="299"/>
      <c r="T45" s="299"/>
      <c r="U45" s="299"/>
      <c r="V45" s="299"/>
      <c r="W45" s="299"/>
      <c r="X45" s="299"/>
      <c r="Y45" s="299"/>
      <c r="Z45" s="299"/>
      <c r="AA45" s="299"/>
      <c r="AB45" s="299"/>
      <c r="AC45" s="299"/>
      <c r="AD45" s="299"/>
      <c r="AE45" s="299"/>
      <c r="AF45" s="299"/>
      <c r="AG45" s="299"/>
      <c r="AH45" s="299"/>
      <c r="AI45" s="299"/>
      <c r="AJ45" s="299"/>
      <c r="AK45" s="299"/>
      <c r="AL45" s="299"/>
      <c r="AM45" s="299"/>
      <c r="AN45" s="299"/>
      <c r="AO45" s="299"/>
      <c r="AP45" s="299"/>
      <c r="AQ45" s="299"/>
      <c r="AR45" s="328"/>
    </row>
    <row r="46" s="84" customFormat="1" ht="6.95" customHeight="1" spans="1:57">
      <c r="A46" s="101"/>
      <c r="B46" s="123"/>
      <c r="C46" s="125"/>
      <c r="D46" s="125"/>
      <c r="E46" s="125"/>
      <c r="F46" s="125"/>
      <c r="G46" s="125"/>
      <c r="H46" s="125"/>
      <c r="I46" s="125"/>
      <c r="J46" s="125"/>
      <c r="K46" s="125"/>
      <c r="L46" s="125"/>
      <c r="M46" s="125"/>
      <c r="N46" s="125"/>
      <c r="O46" s="125"/>
      <c r="P46" s="125"/>
      <c r="Q46" s="125"/>
      <c r="R46" s="125"/>
      <c r="S46" s="125"/>
      <c r="T46" s="125"/>
      <c r="U46" s="125"/>
      <c r="V46" s="125"/>
      <c r="W46" s="125"/>
      <c r="X46" s="125"/>
      <c r="Y46" s="125"/>
      <c r="Z46" s="125"/>
      <c r="AA46" s="125"/>
      <c r="AB46" s="125"/>
      <c r="AC46" s="125"/>
      <c r="AD46" s="125"/>
      <c r="AE46" s="125"/>
      <c r="AF46" s="125"/>
      <c r="AG46" s="125"/>
      <c r="AH46" s="125"/>
      <c r="AI46" s="125"/>
      <c r="AJ46" s="125"/>
      <c r="AK46" s="125"/>
      <c r="AL46" s="125"/>
      <c r="AM46" s="125"/>
      <c r="AN46" s="125"/>
      <c r="AO46" s="125"/>
      <c r="AP46" s="125"/>
      <c r="AQ46" s="125"/>
      <c r="AR46" s="102"/>
      <c r="BE46" s="101"/>
    </row>
    <row r="47" s="84" customFormat="1" ht="12" customHeight="1" spans="1:57">
      <c r="A47" s="101"/>
      <c r="B47" s="123"/>
      <c r="C47" s="126" t="s">
        <v>21</v>
      </c>
      <c r="D47" s="125"/>
      <c r="E47" s="125"/>
      <c r="F47" s="125"/>
      <c r="G47" s="125"/>
      <c r="H47" s="125"/>
      <c r="I47" s="125"/>
      <c r="J47" s="125"/>
      <c r="K47" s="125"/>
      <c r="L47" s="312" t="str">
        <f>IF(K8="","",K8)</f>
        <v>LIBEREC - ROCHLICE</v>
      </c>
      <c r="M47" s="125"/>
      <c r="N47" s="125"/>
      <c r="O47" s="125"/>
      <c r="P47" s="125"/>
      <c r="Q47" s="125"/>
      <c r="R47" s="125"/>
      <c r="S47" s="125"/>
      <c r="T47" s="125"/>
      <c r="U47" s="125"/>
      <c r="V47" s="125"/>
      <c r="W47" s="125"/>
      <c r="X47" s="125"/>
      <c r="Y47" s="125"/>
      <c r="Z47" s="125"/>
      <c r="AA47" s="125"/>
      <c r="AB47" s="125"/>
      <c r="AC47" s="125"/>
      <c r="AD47" s="125"/>
      <c r="AE47" s="125"/>
      <c r="AF47" s="125"/>
      <c r="AG47" s="125"/>
      <c r="AH47" s="125"/>
      <c r="AI47" s="126" t="s">
        <v>23</v>
      </c>
      <c r="AJ47" s="125"/>
      <c r="AK47" s="125"/>
      <c r="AL47" s="125"/>
      <c r="AM47" s="158" t="str">
        <f>IF(AN8="","",AN8)</f>
        <v>7. 1. 2020</v>
      </c>
      <c r="AN47" s="158"/>
      <c r="AO47" s="125"/>
      <c r="AP47" s="125"/>
      <c r="AQ47" s="125"/>
      <c r="AR47" s="102"/>
      <c r="BE47" s="101"/>
    </row>
    <row r="48" s="84" customFormat="1" ht="6.95" customHeight="1" spans="1:57">
      <c r="A48" s="101"/>
      <c r="B48" s="123"/>
      <c r="C48" s="125"/>
      <c r="D48" s="125"/>
      <c r="E48" s="125"/>
      <c r="F48" s="125"/>
      <c r="G48" s="125"/>
      <c r="H48" s="125"/>
      <c r="I48" s="125"/>
      <c r="J48" s="125"/>
      <c r="K48" s="125"/>
      <c r="L48" s="125"/>
      <c r="M48" s="125"/>
      <c r="N48" s="125"/>
      <c r="O48" s="125"/>
      <c r="P48" s="125"/>
      <c r="Q48" s="125"/>
      <c r="R48" s="125"/>
      <c r="S48" s="125"/>
      <c r="T48" s="125"/>
      <c r="U48" s="125"/>
      <c r="V48" s="125"/>
      <c r="W48" s="125"/>
      <c r="X48" s="125"/>
      <c r="Y48" s="125"/>
      <c r="Z48" s="125"/>
      <c r="AA48" s="125"/>
      <c r="AB48" s="125"/>
      <c r="AC48" s="125"/>
      <c r="AD48" s="125"/>
      <c r="AE48" s="125"/>
      <c r="AF48" s="125"/>
      <c r="AG48" s="125"/>
      <c r="AH48" s="125"/>
      <c r="AI48" s="125"/>
      <c r="AJ48" s="125"/>
      <c r="AK48" s="125"/>
      <c r="AL48" s="125"/>
      <c r="AM48" s="125"/>
      <c r="AN48" s="125"/>
      <c r="AO48" s="125"/>
      <c r="AP48" s="125"/>
      <c r="AQ48" s="125"/>
      <c r="AR48" s="102"/>
      <c r="BE48" s="101"/>
    </row>
    <row r="49" s="84" customFormat="1" ht="25.65" customHeight="1" spans="1:57">
      <c r="A49" s="101"/>
      <c r="B49" s="123"/>
      <c r="C49" s="126" t="s">
        <v>25</v>
      </c>
      <c r="D49" s="125"/>
      <c r="E49" s="125"/>
      <c r="F49" s="125"/>
      <c r="G49" s="125"/>
      <c r="H49" s="125"/>
      <c r="I49" s="125"/>
      <c r="J49" s="125"/>
      <c r="K49" s="125"/>
      <c r="L49" s="296" t="str">
        <f>IF(E11="","",E11)</f>
        <v>STATUTÁRNÍ MĚSTO LIBEREC, NÁM.Dr.E.BENEŠE 1</v>
      </c>
      <c r="M49" s="125"/>
      <c r="N49" s="125"/>
      <c r="O49" s="125"/>
      <c r="P49" s="125"/>
      <c r="Q49" s="125"/>
      <c r="R49" s="125"/>
      <c r="S49" s="125"/>
      <c r="T49" s="125"/>
      <c r="U49" s="125"/>
      <c r="V49" s="125"/>
      <c r="W49" s="125"/>
      <c r="X49" s="125"/>
      <c r="Y49" s="125"/>
      <c r="Z49" s="125"/>
      <c r="AA49" s="125"/>
      <c r="AB49" s="125"/>
      <c r="AC49" s="125"/>
      <c r="AD49" s="125"/>
      <c r="AE49" s="125"/>
      <c r="AF49" s="125"/>
      <c r="AG49" s="125"/>
      <c r="AH49" s="125"/>
      <c r="AI49" s="126" t="s">
        <v>33</v>
      </c>
      <c r="AJ49" s="125"/>
      <c r="AK49" s="125"/>
      <c r="AL49" s="125"/>
      <c r="AM49" s="320" t="str">
        <f>IF(E17="","",E17)</f>
        <v>ING.JANA HŮLKOVÁ - LIBEREC</v>
      </c>
      <c r="AN49" s="296"/>
      <c r="AO49" s="296"/>
      <c r="AP49" s="296"/>
      <c r="AQ49" s="125"/>
      <c r="AR49" s="102"/>
      <c r="AS49" s="329" t="s">
        <v>58</v>
      </c>
      <c r="AT49" s="330"/>
      <c r="AU49" s="331"/>
      <c r="AV49" s="331"/>
      <c r="AW49" s="331"/>
      <c r="AX49" s="331"/>
      <c r="AY49" s="331"/>
      <c r="AZ49" s="331"/>
      <c r="BA49" s="331"/>
      <c r="BB49" s="331"/>
      <c r="BC49" s="331"/>
      <c r="BD49" s="348"/>
      <c r="BE49" s="101"/>
    </row>
    <row r="50" s="84" customFormat="1" ht="15.15" customHeight="1" spans="1:57">
      <c r="A50" s="101"/>
      <c r="B50" s="123"/>
      <c r="C50" s="126" t="s">
        <v>31</v>
      </c>
      <c r="D50" s="125"/>
      <c r="E50" s="125"/>
      <c r="F50" s="125"/>
      <c r="G50" s="125"/>
      <c r="H50" s="125"/>
      <c r="I50" s="125"/>
      <c r="J50" s="125"/>
      <c r="K50" s="125"/>
      <c r="L50" s="296" t="str">
        <f>IF(E14="Vyplň údaj","",E14)</f>
        <v/>
      </c>
      <c r="M50" s="125"/>
      <c r="N50" s="125"/>
      <c r="O50" s="125"/>
      <c r="P50" s="125"/>
      <c r="Q50" s="125"/>
      <c r="R50" s="125"/>
      <c r="S50" s="125"/>
      <c r="T50" s="125"/>
      <c r="U50" s="125"/>
      <c r="V50" s="125"/>
      <c r="W50" s="125"/>
      <c r="X50" s="125"/>
      <c r="Y50" s="125"/>
      <c r="Z50" s="125"/>
      <c r="AA50" s="125"/>
      <c r="AB50" s="125"/>
      <c r="AC50" s="125"/>
      <c r="AD50" s="125"/>
      <c r="AE50" s="125"/>
      <c r="AF50" s="125"/>
      <c r="AG50" s="125"/>
      <c r="AH50" s="125"/>
      <c r="AI50" s="126" t="s">
        <v>38</v>
      </c>
      <c r="AJ50" s="125"/>
      <c r="AK50" s="125"/>
      <c r="AL50" s="125"/>
      <c r="AM50" s="320" t="str">
        <f>IF(E20="","",E20)</f>
        <v>JANA VYDROVÁ</v>
      </c>
      <c r="AN50" s="296"/>
      <c r="AO50" s="296"/>
      <c r="AP50" s="296"/>
      <c r="AQ50" s="125"/>
      <c r="AR50" s="102"/>
      <c r="AS50" s="332"/>
      <c r="AT50" s="333"/>
      <c r="AU50" s="334"/>
      <c r="AV50" s="334"/>
      <c r="AW50" s="334"/>
      <c r="AX50" s="334"/>
      <c r="AY50" s="334"/>
      <c r="AZ50" s="334"/>
      <c r="BA50" s="334"/>
      <c r="BB50" s="334"/>
      <c r="BC50" s="334"/>
      <c r="BD50" s="349"/>
      <c r="BE50" s="101"/>
    </row>
    <row r="51" s="84" customFormat="1" ht="10.8" customHeight="1" spans="1:57">
      <c r="A51" s="101"/>
      <c r="B51" s="123"/>
      <c r="C51" s="125"/>
      <c r="D51" s="125"/>
      <c r="E51" s="125"/>
      <c r="F51" s="125"/>
      <c r="G51" s="125"/>
      <c r="H51" s="125"/>
      <c r="I51" s="125"/>
      <c r="J51" s="125"/>
      <c r="K51" s="125"/>
      <c r="L51" s="125"/>
      <c r="M51" s="125"/>
      <c r="N51" s="125"/>
      <c r="O51" s="125"/>
      <c r="P51" s="125"/>
      <c r="Q51" s="125"/>
      <c r="R51" s="125"/>
      <c r="S51" s="125"/>
      <c r="T51" s="125"/>
      <c r="U51" s="125"/>
      <c r="V51" s="125"/>
      <c r="W51" s="125"/>
      <c r="X51" s="125"/>
      <c r="Y51" s="125"/>
      <c r="Z51" s="125"/>
      <c r="AA51" s="125"/>
      <c r="AB51" s="125"/>
      <c r="AC51" s="125"/>
      <c r="AD51" s="125"/>
      <c r="AE51" s="125"/>
      <c r="AF51" s="125"/>
      <c r="AG51" s="125"/>
      <c r="AH51" s="125"/>
      <c r="AI51" s="125"/>
      <c r="AJ51" s="125"/>
      <c r="AK51" s="125"/>
      <c r="AL51" s="125"/>
      <c r="AM51" s="125"/>
      <c r="AN51" s="125"/>
      <c r="AO51" s="125"/>
      <c r="AP51" s="125"/>
      <c r="AQ51" s="125"/>
      <c r="AR51" s="102"/>
      <c r="AS51" s="335"/>
      <c r="AT51" s="336"/>
      <c r="AU51" s="226"/>
      <c r="AV51" s="226"/>
      <c r="AW51" s="226"/>
      <c r="AX51" s="226"/>
      <c r="AY51" s="226"/>
      <c r="AZ51" s="226"/>
      <c r="BA51" s="226"/>
      <c r="BB51" s="226"/>
      <c r="BC51" s="226"/>
      <c r="BD51" s="246"/>
      <c r="BE51" s="101"/>
    </row>
    <row r="52" s="84" customFormat="1" ht="29.3" customHeight="1" spans="1:57">
      <c r="A52" s="101"/>
      <c r="B52" s="123"/>
      <c r="C52" s="300" t="s">
        <v>59</v>
      </c>
      <c r="D52" s="301"/>
      <c r="E52" s="301"/>
      <c r="F52" s="301"/>
      <c r="G52" s="301"/>
      <c r="H52" s="302"/>
      <c r="I52" s="313" t="s">
        <v>60</v>
      </c>
      <c r="J52" s="301"/>
      <c r="K52" s="301"/>
      <c r="L52" s="301"/>
      <c r="M52" s="301"/>
      <c r="N52" s="301"/>
      <c r="O52" s="301"/>
      <c r="P52" s="301"/>
      <c r="Q52" s="301"/>
      <c r="R52" s="301"/>
      <c r="S52" s="301"/>
      <c r="T52" s="301"/>
      <c r="U52" s="301"/>
      <c r="V52" s="301"/>
      <c r="W52" s="301"/>
      <c r="X52" s="301"/>
      <c r="Y52" s="301"/>
      <c r="Z52" s="301"/>
      <c r="AA52" s="301"/>
      <c r="AB52" s="301"/>
      <c r="AC52" s="301"/>
      <c r="AD52" s="301"/>
      <c r="AE52" s="301"/>
      <c r="AF52" s="301"/>
      <c r="AG52" s="321" t="s">
        <v>61</v>
      </c>
      <c r="AH52" s="301"/>
      <c r="AI52" s="301"/>
      <c r="AJ52" s="301"/>
      <c r="AK52" s="301"/>
      <c r="AL52" s="301"/>
      <c r="AM52" s="301"/>
      <c r="AN52" s="313" t="s">
        <v>62</v>
      </c>
      <c r="AO52" s="301"/>
      <c r="AP52" s="301"/>
      <c r="AQ52" s="337" t="s">
        <v>63</v>
      </c>
      <c r="AR52" s="102"/>
      <c r="AS52" s="208" t="s">
        <v>64</v>
      </c>
      <c r="AT52" s="209" t="s">
        <v>65</v>
      </c>
      <c r="AU52" s="209" t="s">
        <v>66</v>
      </c>
      <c r="AV52" s="209" t="s">
        <v>67</v>
      </c>
      <c r="AW52" s="209" t="s">
        <v>68</v>
      </c>
      <c r="AX52" s="209" t="s">
        <v>69</v>
      </c>
      <c r="AY52" s="209" t="s">
        <v>70</v>
      </c>
      <c r="AZ52" s="209" t="s">
        <v>71</v>
      </c>
      <c r="BA52" s="209" t="s">
        <v>72</v>
      </c>
      <c r="BB52" s="209" t="s">
        <v>73</v>
      </c>
      <c r="BC52" s="209" t="s">
        <v>74</v>
      </c>
      <c r="BD52" s="242" t="s">
        <v>75</v>
      </c>
      <c r="BE52" s="101"/>
    </row>
    <row r="53" s="84" customFormat="1" ht="10.8" customHeight="1" spans="1:57">
      <c r="A53" s="101"/>
      <c r="B53" s="123"/>
      <c r="C53" s="125"/>
      <c r="D53" s="125"/>
      <c r="E53" s="125"/>
      <c r="F53" s="125"/>
      <c r="G53" s="125"/>
      <c r="H53" s="125"/>
      <c r="I53" s="125"/>
      <c r="J53" s="125"/>
      <c r="K53" s="125"/>
      <c r="L53" s="125"/>
      <c r="M53" s="125"/>
      <c r="N53" s="125"/>
      <c r="O53" s="125"/>
      <c r="P53" s="125"/>
      <c r="Q53" s="125"/>
      <c r="R53" s="125"/>
      <c r="S53" s="125"/>
      <c r="T53" s="125"/>
      <c r="U53" s="125"/>
      <c r="V53" s="125"/>
      <c r="W53" s="125"/>
      <c r="X53" s="125"/>
      <c r="Y53" s="125"/>
      <c r="Z53" s="125"/>
      <c r="AA53" s="125"/>
      <c r="AB53" s="125"/>
      <c r="AC53" s="125"/>
      <c r="AD53" s="125"/>
      <c r="AE53" s="125"/>
      <c r="AF53" s="125"/>
      <c r="AG53" s="125"/>
      <c r="AH53" s="125"/>
      <c r="AI53" s="125"/>
      <c r="AJ53" s="125"/>
      <c r="AK53" s="125"/>
      <c r="AL53" s="125"/>
      <c r="AM53" s="125"/>
      <c r="AN53" s="125"/>
      <c r="AO53" s="125"/>
      <c r="AP53" s="125"/>
      <c r="AQ53" s="125"/>
      <c r="AR53" s="102"/>
      <c r="AS53" s="211"/>
      <c r="AT53" s="213"/>
      <c r="AU53" s="213"/>
      <c r="AV53" s="213"/>
      <c r="AW53" s="213"/>
      <c r="AX53" s="213"/>
      <c r="AY53" s="213"/>
      <c r="AZ53" s="213"/>
      <c r="BA53" s="213"/>
      <c r="BB53" s="213"/>
      <c r="BC53" s="213"/>
      <c r="BD53" s="350"/>
      <c r="BE53" s="101"/>
    </row>
    <row r="54" s="276" customFormat="1" ht="32.4" customHeight="1" spans="2:90">
      <c r="B54" s="303"/>
      <c r="C54" s="178" t="s">
        <v>76</v>
      </c>
      <c r="D54" s="304"/>
      <c r="E54" s="304"/>
      <c r="F54" s="304"/>
      <c r="G54" s="304"/>
      <c r="H54" s="304"/>
      <c r="I54" s="304"/>
      <c r="J54" s="304"/>
      <c r="K54" s="304"/>
      <c r="L54" s="304"/>
      <c r="M54" s="304"/>
      <c r="N54" s="304"/>
      <c r="O54" s="304"/>
      <c r="P54" s="304"/>
      <c r="Q54" s="304"/>
      <c r="R54" s="304"/>
      <c r="S54" s="304"/>
      <c r="T54" s="304"/>
      <c r="U54" s="304"/>
      <c r="V54" s="304"/>
      <c r="W54" s="304"/>
      <c r="X54" s="304"/>
      <c r="Y54" s="304"/>
      <c r="Z54" s="304"/>
      <c r="AA54" s="304"/>
      <c r="AB54" s="304"/>
      <c r="AC54" s="304"/>
      <c r="AD54" s="304"/>
      <c r="AE54" s="304"/>
      <c r="AF54" s="304"/>
      <c r="AG54" s="322">
        <f>ROUND(AG55,2)</f>
        <v>0</v>
      </c>
      <c r="AH54" s="322"/>
      <c r="AI54" s="322"/>
      <c r="AJ54" s="322"/>
      <c r="AK54" s="322"/>
      <c r="AL54" s="322"/>
      <c r="AM54" s="322"/>
      <c r="AN54" s="162">
        <f>SUM(AG54,AT54)</f>
        <v>0</v>
      </c>
      <c r="AO54" s="162"/>
      <c r="AP54" s="162"/>
      <c r="AQ54" s="338" t="s">
        <v>19</v>
      </c>
      <c r="AR54" s="339"/>
      <c r="AS54" s="340">
        <f>ROUND(AS55,2)</f>
        <v>0</v>
      </c>
      <c r="AT54" s="341">
        <f>ROUND(SUM(AV54:AW54),2)</f>
        <v>0</v>
      </c>
      <c r="AU54" s="342">
        <f>ROUND(AU55,5)</f>
        <v>0</v>
      </c>
      <c r="AV54" s="341">
        <f>ROUND(AZ54*L29,2)</f>
        <v>0</v>
      </c>
      <c r="AW54" s="341">
        <f>ROUND(BA54*L30,2)</f>
        <v>0</v>
      </c>
      <c r="AX54" s="341">
        <f>ROUND(BB54*L29,2)</f>
        <v>0</v>
      </c>
      <c r="AY54" s="341">
        <f>ROUND(BC54*L30,2)</f>
        <v>0</v>
      </c>
      <c r="AZ54" s="341">
        <f>ROUND(AZ55,2)</f>
        <v>0</v>
      </c>
      <c r="BA54" s="341">
        <f>ROUND(BA55,2)</f>
        <v>0</v>
      </c>
      <c r="BB54" s="341">
        <f>ROUND(BB55,2)</f>
        <v>0</v>
      </c>
      <c r="BC54" s="341">
        <f>ROUND(BC55,2)</f>
        <v>0</v>
      </c>
      <c r="BD54" s="351">
        <f>ROUND(BD55,2)</f>
        <v>0</v>
      </c>
      <c r="BS54" s="357" t="s">
        <v>77</v>
      </c>
      <c r="BT54" s="357" t="s">
        <v>78</v>
      </c>
      <c r="BU54" s="359" t="s">
        <v>79</v>
      </c>
      <c r="BV54" s="357" t="s">
        <v>80</v>
      </c>
      <c r="BW54" s="357" t="s">
        <v>5</v>
      </c>
      <c r="BX54" s="357" t="s">
        <v>81</v>
      </c>
      <c r="CL54" s="357" t="s">
        <v>19</v>
      </c>
    </row>
    <row r="55" s="277" customFormat="1" ht="16.5" customHeight="1" spans="1:91">
      <c r="A55" s="305" t="s">
        <v>82</v>
      </c>
      <c r="B55" s="306"/>
      <c r="C55" s="307"/>
      <c r="D55" s="308" t="s">
        <v>83</v>
      </c>
      <c r="E55" s="308"/>
      <c r="F55" s="308"/>
      <c r="G55" s="308"/>
      <c r="H55" s="308"/>
      <c r="I55" s="314"/>
      <c r="J55" s="308" t="s">
        <v>84</v>
      </c>
      <c r="K55" s="308"/>
      <c r="L55" s="308"/>
      <c r="M55" s="308"/>
      <c r="N55" s="308"/>
      <c r="O55" s="308"/>
      <c r="P55" s="308"/>
      <c r="Q55" s="308"/>
      <c r="R55" s="308"/>
      <c r="S55" s="308"/>
      <c r="T55" s="308"/>
      <c r="U55" s="308"/>
      <c r="V55" s="308"/>
      <c r="W55" s="308"/>
      <c r="X55" s="308"/>
      <c r="Y55" s="308"/>
      <c r="Z55" s="308"/>
      <c r="AA55" s="308"/>
      <c r="AB55" s="308"/>
      <c r="AC55" s="308"/>
      <c r="AD55" s="308"/>
      <c r="AE55" s="308"/>
      <c r="AF55" s="308"/>
      <c r="AG55" s="323">
        <f>'SO 0 - DEMOLICE BUDOVY ZŠ'!J30</f>
        <v>0</v>
      </c>
      <c r="AH55" s="314"/>
      <c r="AI55" s="314"/>
      <c r="AJ55" s="314"/>
      <c r="AK55" s="314"/>
      <c r="AL55" s="314"/>
      <c r="AM55" s="314"/>
      <c r="AN55" s="323">
        <f>SUM(AG55,AT55)</f>
        <v>0</v>
      </c>
      <c r="AO55" s="314"/>
      <c r="AP55" s="314"/>
      <c r="AQ55" s="343" t="s">
        <v>85</v>
      </c>
      <c r="AR55" s="344"/>
      <c r="AS55" s="345">
        <v>0</v>
      </c>
      <c r="AT55" s="346">
        <f>ROUND(SUM(AV55:AW55),2)</f>
        <v>0</v>
      </c>
      <c r="AU55" s="347">
        <f>'SO 0 - DEMOLICE BUDOVY ZŠ'!P86</f>
        <v>0</v>
      </c>
      <c r="AV55" s="346">
        <f>'SO 0 - DEMOLICE BUDOVY ZŠ'!J33</f>
        <v>0</v>
      </c>
      <c r="AW55" s="346">
        <f>'SO 0 - DEMOLICE BUDOVY ZŠ'!J34</f>
        <v>0</v>
      </c>
      <c r="AX55" s="346">
        <f>'SO 0 - DEMOLICE BUDOVY ZŠ'!J35</f>
        <v>0</v>
      </c>
      <c r="AY55" s="346">
        <f>'SO 0 - DEMOLICE BUDOVY ZŠ'!J36</f>
        <v>0</v>
      </c>
      <c r="AZ55" s="346">
        <f>'SO 0 - DEMOLICE BUDOVY ZŠ'!F33</f>
        <v>0</v>
      </c>
      <c r="BA55" s="346">
        <f>'SO 0 - DEMOLICE BUDOVY ZŠ'!F34</f>
        <v>0</v>
      </c>
      <c r="BB55" s="346">
        <f>'SO 0 - DEMOLICE BUDOVY ZŠ'!F35</f>
        <v>0</v>
      </c>
      <c r="BC55" s="346">
        <f>'SO 0 - DEMOLICE BUDOVY ZŠ'!F36</f>
        <v>0</v>
      </c>
      <c r="BD55" s="352">
        <f>'SO 0 - DEMOLICE BUDOVY ZŠ'!F37</f>
        <v>0</v>
      </c>
      <c r="BT55" s="358" t="s">
        <v>86</v>
      </c>
      <c r="BV55" s="358" t="s">
        <v>80</v>
      </c>
      <c r="BW55" s="358" t="s">
        <v>87</v>
      </c>
      <c r="BX55" s="358" t="s">
        <v>5</v>
      </c>
      <c r="CL55" s="358" t="s">
        <v>19</v>
      </c>
      <c r="CM55" s="358" t="s">
        <v>88</v>
      </c>
    </row>
    <row r="56" s="84" customFormat="1" ht="30" customHeight="1" spans="1:57">
      <c r="A56" s="101"/>
      <c r="B56" s="123"/>
      <c r="C56" s="125"/>
      <c r="D56" s="125"/>
      <c r="E56" s="125"/>
      <c r="F56" s="125"/>
      <c r="G56" s="125"/>
      <c r="H56" s="125"/>
      <c r="I56" s="125"/>
      <c r="J56" s="125"/>
      <c r="K56" s="125"/>
      <c r="L56" s="125"/>
      <c r="M56" s="125"/>
      <c r="N56" s="125"/>
      <c r="O56" s="125"/>
      <c r="P56" s="125"/>
      <c r="Q56" s="125"/>
      <c r="R56" s="125"/>
      <c r="S56" s="125"/>
      <c r="T56" s="125"/>
      <c r="U56" s="125"/>
      <c r="V56" s="125"/>
      <c r="W56" s="125"/>
      <c r="X56" s="125"/>
      <c r="Y56" s="125"/>
      <c r="Z56" s="125"/>
      <c r="AA56" s="125"/>
      <c r="AB56" s="125"/>
      <c r="AC56" s="125"/>
      <c r="AD56" s="125"/>
      <c r="AE56" s="125"/>
      <c r="AF56" s="125"/>
      <c r="AG56" s="125"/>
      <c r="AH56" s="125"/>
      <c r="AI56" s="125"/>
      <c r="AJ56" s="125"/>
      <c r="AK56" s="125"/>
      <c r="AL56" s="125"/>
      <c r="AM56" s="125"/>
      <c r="AN56" s="125"/>
      <c r="AO56" s="125"/>
      <c r="AP56" s="125"/>
      <c r="AQ56" s="125"/>
      <c r="AR56" s="102"/>
      <c r="AS56" s="101"/>
      <c r="AT56" s="101"/>
      <c r="AU56" s="101"/>
      <c r="AV56" s="101"/>
      <c r="AW56" s="101"/>
      <c r="AX56" s="101"/>
      <c r="AY56" s="101"/>
      <c r="AZ56" s="101"/>
      <c r="BA56" s="101"/>
      <c r="BB56" s="101"/>
      <c r="BC56" s="101"/>
      <c r="BD56" s="101"/>
      <c r="BE56" s="101"/>
    </row>
    <row r="57" s="84" customFormat="1" ht="6.95" customHeight="1" spans="1:57">
      <c r="A57" s="101"/>
      <c r="B57" s="170"/>
      <c r="C57" s="171"/>
      <c r="D57" s="171"/>
      <c r="E57" s="171"/>
      <c r="F57" s="171"/>
      <c r="G57" s="171"/>
      <c r="H57" s="171"/>
      <c r="I57" s="171"/>
      <c r="J57" s="171"/>
      <c r="K57" s="171"/>
      <c r="L57" s="171"/>
      <c r="M57" s="171"/>
      <c r="N57" s="171"/>
      <c r="O57" s="171"/>
      <c r="P57" s="171"/>
      <c r="Q57" s="171"/>
      <c r="R57" s="171"/>
      <c r="S57" s="171"/>
      <c r="T57" s="171"/>
      <c r="U57" s="171"/>
      <c r="V57" s="171"/>
      <c r="W57" s="171"/>
      <c r="X57" s="171"/>
      <c r="Y57" s="171"/>
      <c r="Z57" s="171"/>
      <c r="AA57" s="171"/>
      <c r="AB57" s="171"/>
      <c r="AC57" s="171"/>
      <c r="AD57" s="171"/>
      <c r="AE57" s="171"/>
      <c r="AF57" s="171"/>
      <c r="AG57" s="171"/>
      <c r="AH57" s="171"/>
      <c r="AI57" s="171"/>
      <c r="AJ57" s="171"/>
      <c r="AK57" s="171"/>
      <c r="AL57" s="171"/>
      <c r="AM57" s="171"/>
      <c r="AN57" s="171"/>
      <c r="AO57" s="171"/>
      <c r="AP57" s="171"/>
      <c r="AQ57" s="171"/>
      <c r="AR57" s="102"/>
      <c r="AS57" s="101"/>
      <c r="AT57" s="101"/>
      <c r="AU57" s="101"/>
      <c r="AV57" s="101"/>
      <c r="AW57" s="101"/>
      <c r="AX57" s="101"/>
      <c r="AY57" s="101"/>
      <c r="AZ57" s="101"/>
      <c r="BA57" s="101"/>
      <c r="BB57" s="101"/>
      <c r="BC57" s="101"/>
      <c r="BD57" s="101"/>
      <c r="BE57" s="101"/>
    </row>
  </sheetData>
  <sheetProtection password="CC35" sheet="1" formatColumns="0" formatRows="0" objects="1" scenarios="1"/>
  <mergeCells count="42">
    <mergeCell ref="AR2:BE2"/>
    <mergeCell ref="K5:AO5"/>
    <mergeCell ref="K6:AO6"/>
    <mergeCell ref="E14:AJ14"/>
    <mergeCell ref="E23:AN23"/>
    <mergeCell ref="AK26:AO26"/>
    <mergeCell ref="L28:P28"/>
    <mergeCell ref="W28:AE28"/>
    <mergeCell ref="AK28:AO28"/>
    <mergeCell ref="L29:P29"/>
    <mergeCell ref="W29:AE29"/>
    <mergeCell ref="AK29:AO29"/>
    <mergeCell ref="L30:P30"/>
    <mergeCell ref="W30:AE30"/>
    <mergeCell ref="AK30:AO30"/>
    <mergeCell ref="L31:P31"/>
    <mergeCell ref="W31:AE31"/>
    <mergeCell ref="AK31:AO31"/>
    <mergeCell ref="L32:P32"/>
    <mergeCell ref="W32:AE32"/>
    <mergeCell ref="AK32:AO32"/>
    <mergeCell ref="L33:P33"/>
    <mergeCell ref="W33:AE33"/>
    <mergeCell ref="AK33:AO33"/>
    <mergeCell ref="X35:AB35"/>
    <mergeCell ref="AK35:AO35"/>
    <mergeCell ref="L45:AO45"/>
    <mergeCell ref="AM47:AN47"/>
    <mergeCell ref="AM49:AP49"/>
    <mergeCell ref="AM50:AP50"/>
    <mergeCell ref="C52:G52"/>
    <mergeCell ref="I52:AF52"/>
    <mergeCell ref="AG52:AM52"/>
    <mergeCell ref="AN52:AP52"/>
    <mergeCell ref="AG54:AM54"/>
    <mergeCell ref="AN54:AP54"/>
    <mergeCell ref="D55:H55"/>
    <mergeCell ref="J55:AF55"/>
    <mergeCell ref="AG55:AM55"/>
    <mergeCell ref="AN55:AP55"/>
    <mergeCell ref="BE5:BE32"/>
    <mergeCell ref="AS49:AT51"/>
  </mergeCells>
  <hyperlinks>
    <hyperlink ref="A55" location="'SO 0 - DEMOLICE BUDOVY ZŠ'!C2" display="/"/>
  </hyperlinks>
  <pageMargins left="0.39375" right="0.39375" top="0.39375" bottom="0.39375" header="0" footer="0"/>
  <pageSetup paperSize="9" fitToHeight="100" orientation="landscape"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BM435"/>
  <sheetViews>
    <sheetView showGridLines="0" workbookViewId="0">
      <selection activeCell="A1" sqref="A1"/>
    </sheetView>
  </sheetViews>
  <sheetFormatPr defaultColWidth="12" defaultRowHeight="10"/>
  <cols>
    <col min="1" max="1" width="8.33333333333333" customWidth="1"/>
    <col min="2" max="2" width="1.66666666666667" customWidth="1"/>
    <col min="3" max="3" width="4.15555555555556" customWidth="1"/>
    <col min="4" max="4" width="4.33333333333333" customWidth="1"/>
    <col min="5" max="5" width="17.1555555555556" customWidth="1"/>
    <col min="6" max="6" width="100.833333333333" customWidth="1"/>
    <col min="7" max="7" width="7" customWidth="1"/>
    <col min="8" max="8" width="11.5" customWidth="1"/>
    <col min="9" max="9" width="20.1555555555556" style="94" customWidth="1"/>
    <col min="10" max="11" width="20.1555555555556" customWidth="1"/>
    <col min="12" max="12" width="9.33333333333333" customWidth="1"/>
    <col min="13" max="13" width="10.8333333333333" hidden="1" customWidth="1"/>
    <col min="14" max="14" width="9.33333333333333" hidden="1"/>
    <col min="15" max="20" width="14.1555555555556" hidden="1" customWidth="1"/>
    <col min="21" max="21" width="16.3333333333333" hidden="1" customWidth="1"/>
    <col min="22" max="22" width="12.3333333333333" customWidth="1"/>
    <col min="23" max="23" width="16.3333333333333" customWidth="1"/>
    <col min="24" max="24" width="12.3333333333333" customWidth="1"/>
    <col min="25" max="25" width="15" customWidth="1"/>
    <col min="26" max="26" width="11" customWidth="1"/>
    <col min="27" max="27" width="15" customWidth="1"/>
    <col min="28" max="28" width="16.3333333333333" customWidth="1"/>
    <col min="29" max="29" width="11" customWidth="1"/>
    <col min="30" max="30" width="15" customWidth="1"/>
    <col min="31" max="31" width="16.3333333333333" customWidth="1"/>
    <col min="44" max="65" width="9.33333333333333" hidden="1"/>
  </cols>
  <sheetData>
    <row r="2" customFormat="1" ht="36.95" customHeight="1" spans="9:46">
      <c r="I2" s="94"/>
      <c r="AT2" s="169" t="s">
        <v>87</v>
      </c>
    </row>
    <row r="3" customFormat="1" ht="6.95" customHeight="1" spans="2:46">
      <c r="B3" s="95"/>
      <c r="C3" s="96"/>
      <c r="D3" s="96"/>
      <c r="E3" s="96"/>
      <c r="F3" s="96"/>
      <c r="G3" s="96"/>
      <c r="H3" s="96"/>
      <c r="I3" s="141"/>
      <c r="J3" s="96"/>
      <c r="K3" s="96"/>
      <c r="L3" s="97"/>
      <c r="AT3" s="169" t="s">
        <v>88</v>
      </c>
    </row>
    <row r="4" customFormat="1" ht="24.95" customHeight="1" spans="2:46">
      <c r="B4" s="97"/>
      <c r="D4" s="98" t="s">
        <v>89</v>
      </c>
      <c r="I4" s="94"/>
      <c r="L4" s="97"/>
      <c r="M4" s="142" t="s">
        <v>10</v>
      </c>
      <c r="AT4" s="169" t="s">
        <v>4</v>
      </c>
    </row>
    <row r="5" customFormat="1" ht="6.95" customHeight="1" spans="2:12">
      <c r="B5" s="97"/>
      <c r="I5" s="94"/>
      <c r="L5" s="97"/>
    </row>
    <row r="6" customFormat="1" ht="12" customHeight="1" spans="2:12">
      <c r="B6" s="97"/>
      <c r="D6" s="99" t="s">
        <v>16</v>
      </c>
      <c r="I6" s="94"/>
      <c r="L6" s="97"/>
    </row>
    <row r="7" customFormat="1" ht="16.5" customHeight="1" spans="2:12">
      <c r="B7" s="97"/>
      <c r="E7" s="100" t="str">
        <f>'Rekapitulace stavby'!K6</f>
        <v>SOCIÁLNÍ BYDLENÍ MĚSTA LIBERCE NA ŽIŽKOVĚ</v>
      </c>
      <c r="F7" s="99"/>
      <c r="G7" s="99"/>
      <c r="H7" s="99"/>
      <c r="I7" s="94"/>
      <c r="L7" s="97"/>
    </row>
    <row r="8" s="84" customFormat="1" ht="12" customHeight="1" spans="1:31">
      <c r="A8" s="101"/>
      <c r="B8" s="102"/>
      <c r="C8" s="101"/>
      <c r="D8" s="99" t="s">
        <v>90</v>
      </c>
      <c r="E8" s="101"/>
      <c r="F8" s="101"/>
      <c r="G8" s="101"/>
      <c r="H8" s="101"/>
      <c r="I8" s="143"/>
      <c r="J8" s="101"/>
      <c r="K8" s="101"/>
      <c r="L8" s="144"/>
      <c r="S8" s="101"/>
      <c r="T8" s="101"/>
      <c r="U8" s="101"/>
      <c r="V8" s="101"/>
      <c r="W8" s="101"/>
      <c r="X8" s="101"/>
      <c r="Y8" s="101"/>
      <c r="Z8" s="101"/>
      <c r="AA8" s="101"/>
      <c r="AB8" s="101"/>
      <c r="AC8" s="101"/>
      <c r="AD8" s="101"/>
      <c r="AE8" s="101"/>
    </row>
    <row r="9" s="84" customFormat="1" ht="16.5" customHeight="1" spans="1:31">
      <c r="A9" s="101"/>
      <c r="B9" s="102"/>
      <c r="C9" s="101"/>
      <c r="D9" s="101"/>
      <c r="E9" s="103" t="s">
        <v>91</v>
      </c>
      <c r="F9" s="101"/>
      <c r="G9" s="101"/>
      <c r="H9" s="101"/>
      <c r="I9" s="143"/>
      <c r="J9" s="101"/>
      <c r="K9" s="101"/>
      <c r="L9" s="144"/>
      <c r="S9" s="101"/>
      <c r="T9" s="101"/>
      <c r="U9" s="101"/>
      <c r="V9" s="101"/>
      <c r="W9" s="101"/>
      <c r="X9" s="101"/>
      <c r="Y9" s="101"/>
      <c r="Z9" s="101"/>
      <c r="AA9" s="101"/>
      <c r="AB9" s="101"/>
      <c r="AC9" s="101"/>
      <c r="AD9" s="101"/>
      <c r="AE9" s="101"/>
    </row>
    <row r="10" s="84" customFormat="1" spans="1:31">
      <c r="A10" s="101"/>
      <c r="B10" s="102"/>
      <c r="C10" s="101"/>
      <c r="D10" s="101"/>
      <c r="E10" s="101"/>
      <c r="F10" s="101"/>
      <c r="G10" s="101"/>
      <c r="H10" s="101"/>
      <c r="I10" s="143"/>
      <c r="J10" s="101"/>
      <c r="K10" s="101"/>
      <c r="L10" s="144"/>
      <c r="S10" s="101"/>
      <c r="T10" s="101"/>
      <c r="U10" s="101"/>
      <c r="V10" s="101"/>
      <c r="W10" s="101"/>
      <c r="X10" s="101"/>
      <c r="Y10" s="101"/>
      <c r="Z10" s="101"/>
      <c r="AA10" s="101"/>
      <c r="AB10" s="101"/>
      <c r="AC10" s="101"/>
      <c r="AD10" s="101"/>
      <c r="AE10" s="101"/>
    </row>
    <row r="11" s="84" customFormat="1" ht="12" customHeight="1" spans="1:31">
      <c r="A11" s="101"/>
      <c r="B11" s="102"/>
      <c r="C11" s="101"/>
      <c r="D11" s="99" t="s">
        <v>18</v>
      </c>
      <c r="E11" s="101"/>
      <c r="F11" s="104" t="s">
        <v>19</v>
      </c>
      <c r="G11" s="101"/>
      <c r="H11" s="101"/>
      <c r="I11" s="145" t="s">
        <v>20</v>
      </c>
      <c r="J11" s="104" t="s">
        <v>19</v>
      </c>
      <c r="K11" s="101"/>
      <c r="L11" s="144"/>
      <c r="S11" s="101"/>
      <c r="T11" s="101"/>
      <c r="U11" s="101"/>
      <c r="V11" s="101"/>
      <c r="W11" s="101"/>
      <c r="X11" s="101"/>
      <c r="Y11" s="101"/>
      <c r="Z11" s="101"/>
      <c r="AA11" s="101"/>
      <c r="AB11" s="101"/>
      <c r="AC11" s="101"/>
      <c r="AD11" s="101"/>
      <c r="AE11" s="101"/>
    </row>
    <row r="12" s="84" customFormat="1" ht="12" customHeight="1" spans="1:31">
      <c r="A12" s="101"/>
      <c r="B12" s="102"/>
      <c r="C12" s="101"/>
      <c r="D12" s="99" t="s">
        <v>21</v>
      </c>
      <c r="E12" s="101"/>
      <c r="F12" s="104" t="s">
        <v>22</v>
      </c>
      <c r="G12" s="101"/>
      <c r="H12" s="101"/>
      <c r="I12" s="145" t="s">
        <v>23</v>
      </c>
      <c r="J12" s="146" t="str">
        <f>'Rekapitulace stavby'!AN8</f>
        <v>7. 1. 2020</v>
      </c>
      <c r="K12" s="101"/>
      <c r="L12" s="144"/>
      <c r="S12" s="101"/>
      <c r="T12" s="101"/>
      <c r="U12" s="101"/>
      <c r="V12" s="101"/>
      <c r="W12" s="101"/>
      <c r="X12" s="101"/>
      <c r="Y12" s="101"/>
      <c r="Z12" s="101"/>
      <c r="AA12" s="101"/>
      <c r="AB12" s="101"/>
      <c r="AC12" s="101"/>
      <c r="AD12" s="101"/>
      <c r="AE12" s="101"/>
    </row>
    <row r="13" s="84" customFormat="1" ht="10.8" customHeight="1" spans="1:31">
      <c r="A13" s="101"/>
      <c r="B13" s="102"/>
      <c r="C13" s="101"/>
      <c r="D13" s="101"/>
      <c r="E13" s="101"/>
      <c r="F13" s="101"/>
      <c r="G13" s="101"/>
      <c r="H13" s="101"/>
      <c r="I13" s="143"/>
      <c r="J13" s="101"/>
      <c r="K13" s="101"/>
      <c r="L13" s="144"/>
      <c r="S13" s="101"/>
      <c r="T13" s="101"/>
      <c r="U13" s="101"/>
      <c r="V13" s="101"/>
      <c r="W13" s="101"/>
      <c r="X13" s="101"/>
      <c r="Y13" s="101"/>
      <c r="Z13" s="101"/>
      <c r="AA13" s="101"/>
      <c r="AB13" s="101"/>
      <c r="AC13" s="101"/>
      <c r="AD13" s="101"/>
      <c r="AE13" s="101"/>
    </row>
    <row r="14" s="84" customFormat="1" ht="12" customHeight="1" spans="1:31">
      <c r="A14" s="101"/>
      <c r="B14" s="102"/>
      <c r="C14" s="101"/>
      <c r="D14" s="99" t="s">
        <v>25</v>
      </c>
      <c r="E14" s="101"/>
      <c r="F14" s="101"/>
      <c r="G14" s="101"/>
      <c r="H14" s="101"/>
      <c r="I14" s="145" t="s">
        <v>26</v>
      </c>
      <c r="J14" s="104" t="s">
        <v>27</v>
      </c>
      <c r="K14" s="101"/>
      <c r="L14" s="144"/>
      <c r="S14" s="101"/>
      <c r="T14" s="101"/>
      <c r="U14" s="101"/>
      <c r="V14" s="101"/>
      <c r="W14" s="101"/>
      <c r="X14" s="101"/>
      <c r="Y14" s="101"/>
      <c r="Z14" s="101"/>
      <c r="AA14" s="101"/>
      <c r="AB14" s="101"/>
      <c r="AC14" s="101"/>
      <c r="AD14" s="101"/>
      <c r="AE14" s="101"/>
    </row>
    <row r="15" s="84" customFormat="1" ht="18" customHeight="1" spans="1:31">
      <c r="A15" s="101"/>
      <c r="B15" s="102"/>
      <c r="C15" s="101"/>
      <c r="D15" s="101"/>
      <c r="E15" s="104" t="s">
        <v>28</v>
      </c>
      <c r="F15" s="101"/>
      <c r="G15" s="101"/>
      <c r="H15" s="101"/>
      <c r="I15" s="145" t="s">
        <v>29</v>
      </c>
      <c r="J15" s="104" t="s">
        <v>30</v>
      </c>
      <c r="K15" s="101"/>
      <c r="L15" s="144"/>
      <c r="S15" s="101"/>
      <c r="T15" s="101"/>
      <c r="U15" s="101"/>
      <c r="V15" s="101"/>
      <c r="W15" s="101"/>
      <c r="X15" s="101"/>
      <c r="Y15" s="101"/>
      <c r="Z15" s="101"/>
      <c r="AA15" s="101"/>
      <c r="AB15" s="101"/>
      <c r="AC15" s="101"/>
      <c r="AD15" s="101"/>
      <c r="AE15" s="101"/>
    </row>
    <row r="16" s="84" customFormat="1" ht="6.95" customHeight="1" spans="1:31">
      <c r="A16" s="101"/>
      <c r="B16" s="102"/>
      <c r="C16" s="101"/>
      <c r="D16" s="101"/>
      <c r="E16" s="101"/>
      <c r="F16" s="101"/>
      <c r="G16" s="101"/>
      <c r="H16" s="101"/>
      <c r="I16" s="143"/>
      <c r="J16" s="101"/>
      <c r="K16" s="101"/>
      <c r="L16" s="144"/>
      <c r="S16" s="101"/>
      <c r="T16" s="101"/>
      <c r="U16" s="101"/>
      <c r="V16" s="101"/>
      <c r="W16" s="101"/>
      <c r="X16" s="101"/>
      <c r="Y16" s="101"/>
      <c r="Z16" s="101"/>
      <c r="AA16" s="101"/>
      <c r="AB16" s="101"/>
      <c r="AC16" s="101"/>
      <c r="AD16" s="101"/>
      <c r="AE16" s="101"/>
    </row>
    <row r="17" s="84" customFormat="1" ht="12" customHeight="1" spans="1:31">
      <c r="A17" s="101"/>
      <c r="B17" s="102"/>
      <c r="C17" s="101"/>
      <c r="D17" s="99" t="s">
        <v>31</v>
      </c>
      <c r="E17" s="101"/>
      <c r="F17" s="101"/>
      <c r="G17" s="101"/>
      <c r="H17" s="101"/>
      <c r="I17" s="145" t="s">
        <v>26</v>
      </c>
      <c r="J17" s="105" t="str">
        <f>'Rekapitulace stavby'!AN13</f>
        <v>Vyplň údaj</v>
      </c>
      <c r="K17" s="101"/>
      <c r="L17" s="144"/>
      <c r="S17" s="101"/>
      <c r="T17" s="101"/>
      <c r="U17" s="101"/>
      <c r="V17" s="101"/>
      <c r="W17" s="101"/>
      <c r="X17" s="101"/>
      <c r="Y17" s="101"/>
      <c r="Z17" s="101"/>
      <c r="AA17" s="101"/>
      <c r="AB17" s="101"/>
      <c r="AC17" s="101"/>
      <c r="AD17" s="101"/>
      <c r="AE17" s="101"/>
    </row>
    <row r="18" s="84" customFormat="1" ht="18" customHeight="1" spans="1:31">
      <c r="A18" s="101"/>
      <c r="B18" s="102"/>
      <c r="C18" s="101"/>
      <c r="D18" s="101"/>
      <c r="E18" s="105" t="str">
        <f>'Rekapitulace stavby'!E14</f>
        <v>Vyplň údaj</v>
      </c>
      <c r="F18" s="104"/>
      <c r="G18" s="104"/>
      <c r="H18" s="104"/>
      <c r="I18" s="145" t="s">
        <v>29</v>
      </c>
      <c r="J18" s="105" t="str">
        <f>'Rekapitulace stavby'!AN14</f>
        <v>Vyplň údaj</v>
      </c>
      <c r="K18" s="101"/>
      <c r="L18" s="144"/>
      <c r="S18" s="101"/>
      <c r="T18" s="101"/>
      <c r="U18" s="101"/>
      <c r="V18" s="101"/>
      <c r="W18" s="101"/>
      <c r="X18" s="101"/>
      <c r="Y18" s="101"/>
      <c r="Z18" s="101"/>
      <c r="AA18" s="101"/>
      <c r="AB18" s="101"/>
      <c r="AC18" s="101"/>
      <c r="AD18" s="101"/>
      <c r="AE18" s="101"/>
    </row>
    <row r="19" s="84" customFormat="1" ht="6.95" customHeight="1" spans="1:31">
      <c r="A19" s="101"/>
      <c r="B19" s="102"/>
      <c r="C19" s="101"/>
      <c r="D19" s="101"/>
      <c r="E19" s="101"/>
      <c r="F19" s="101"/>
      <c r="G19" s="101"/>
      <c r="H19" s="101"/>
      <c r="I19" s="143"/>
      <c r="J19" s="101"/>
      <c r="K19" s="101"/>
      <c r="L19" s="144"/>
      <c r="S19" s="101"/>
      <c r="T19" s="101"/>
      <c r="U19" s="101"/>
      <c r="V19" s="101"/>
      <c r="W19" s="101"/>
      <c r="X19" s="101"/>
      <c r="Y19" s="101"/>
      <c r="Z19" s="101"/>
      <c r="AA19" s="101"/>
      <c r="AB19" s="101"/>
      <c r="AC19" s="101"/>
      <c r="AD19" s="101"/>
      <c r="AE19" s="101"/>
    </row>
    <row r="20" s="84" customFormat="1" ht="12" customHeight="1" spans="1:31">
      <c r="A20" s="101"/>
      <c r="B20" s="102"/>
      <c r="C20" s="101"/>
      <c r="D20" s="99" t="s">
        <v>33</v>
      </c>
      <c r="E20" s="101"/>
      <c r="F20" s="101"/>
      <c r="G20" s="101"/>
      <c r="H20" s="101"/>
      <c r="I20" s="145" t="s">
        <v>26</v>
      </c>
      <c r="J20" s="104" t="s">
        <v>34</v>
      </c>
      <c r="K20" s="101"/>
      <c r="L20" s="144"/>
      <c r="S20" s="101"/>
      <c r="T20" s="101"/>
      <c r="U20" s="101"/>
      <c r="V20" s="101"/>
      <c r="W20" s="101"/>
      <c r="X20" s="101"/>
      <c r="Y20" s="101"/>
      <c r="Z20" s="101"/>
      <c r="AA20" s="101"/>
      <c r="AB20" s="101"/>
      <c r="AC20" s="101"/>
      <c r="AD20" s="101"/>
      <c r="AE20" s="101"/>
    </row>
    <row r="21" s="84" customFormat="1" ht="18" customHeight="1" spans="1:31">
      <c r="A21" s="101"/>
      <c r="B21" s="102"/>
      <c r="C21" s="101"/>
      <c r="D21" s="101"/>
      <c r="E21" s="104" t="s">
        <v>35</v>
      </c>
      <c r="F21" s="101"/>
      <c r="G21" s="101"/>
      <c r="H21" s="101"/>
      <c r="I21" s="145" t="s">
        <v>29</v>
      </c>
      <c r="J21" s="104" t="s">
        <v>36</v>
      </c>
      <c r="K21" s="101"/>
      <c r="L21" s="144"/>
      <c r="S21" s="101"/>
      <c r="T21" s="101"/>
      <c r="U21" s="101"/>
      <c r="V21" s="101"/>
      <c r="W21" s="101"/>
      <c r="X21" s="101"/>
      <c r="Y21" s="101"/>
      <c r="Z21" s="101"/>
      <c r="AA21" s="101"/>
      <c r="AB21" s="101"/>
      <c r="AC21" s="101"/>
      <c r="AD21" s="101"/>
      <c r="AE21" s="101"/>
    </row>
    <row r="22" s="84" customFormat="1" ht="6.95" customHeight="1" spans="1:31">
      <c r="A22" s="101"/>
      <c r="B22" s="102"/>
      <c r="C22" s="101"/>
      <c r="D22" s="101"/>
      <c r="E22" s="101"/>
      <c r="F22" s="101"/>
      <c r="G22" s="101"/>
      <c r="H22" s="101"/>
      <c r="I22" s="143"/>
      <c r="J22" s="101"/>
      <c r="K22" s="101"/>
      <c r="L22" s="144"/>
      <c r="S22" s="101"/>
      <c r="T22" s="101"/>
      <c r="U22" s="101"/>
      <c r="V22" s="101"/>
      <c r="W22" s="101"/>
      <c r="X22" s="101"/>
      <c r="Y22" s="101"/>
      <c r="Z22" s="101"/>
      <c r="AA22" s="101"/>
      <c r="AB22" s="101"/>
      <c r="AC22" s="101"/>
      <c r="AD22" s="101"/>
      <c r="AE22" s="101"/>
    </row>
    <row r="23" s="84" customFormat="1" ht="12" customHeight="1" spans="1:31">
      <c r="A23" s="101"/>
      <c r="B23" s="102"/>
      <c r="C23" s="101"/>
      <c r="D23" s="99" t="s">
        <v>38</v>
      </c>
      <c r="E23" s="101"/>
      <c r="F23" s="101"/>
      <c r="G23" s="101"/>
      <c r="H23" s="101"/>
      <c r="I23" s="145" t="s">
        <v>26</v>
      </c>
      <c r="J23" s="104" t="s">
        <v>39</v>
      </c>
      <c r="K23" s="101"/>
      <c r="L23" s="144"/>
      <c r="S23" s="101"/>
      <c r="T23" s="101"/>
      <c r="U23" s="101"/>
      <c r="V23" s="101"/>
      <c r="W23" s="101"/>
      <c r="X23" s="101"/>
      <c r="Y23" s="101"/>
      <c r="Z23" s="101"/>
      <c r="AA23" s="101"/>
      <c r="AB23" s="101"/>
      <c r="AC23" s="101"/>
      <c r="AD23" s="101"/>
      <c r="AE23" s="101"/>
    </row>
    <row r="24" s="84" customFormat="1" ht="18" customHeight="1" spans="1:31">
      <c r="A24" s="101"/>
      <c r="B24" s="102"/>
      <c r="C24" s="101"/>
      <c r="D24" s="101"/>
      <c r="E24" s="104" t="s">
        <v>40</v>
      </c>
      <c r="F24" s="101"/>
      <c r="G24" s="101"/>
      <c r="H24" s="101"/>
      <c r="I24" s="145" t="s">
        <v>29</v>
      </c>
      <c r="J24" s="104" t="s">
        <v>41</v>
      </c>
      <c r="K24" s="101"/>
      <c r="L24" s="144"/>
      <c r="S24" s="101"/>
      <c r="T24" s="101"/>
      <c r="U24" s="101"/>
      <c r="V24" s="101"/>
      <c r="W24" s="101"/>
      <c r="X24" s="101"/>
      <c r="Y24" s="101"/>
      <c r="Z24" s="101"/>
      <c r="AA24" s="101"/>
      <c r="AB24" s="101"/>
      <c r="AC24" s="101"/>
      <c r="AD24" s="101"/>
      <c r="AE24" s="101"/>
    </row>
    <row r="25" s="84" customFormat="1" ht="6.95" customHeight="1" spans="1:31">
      <c r="A25" s="101"/>
      <c r="B25" s="102"/>
      <c r="C25" s="101"/>
      <c r="D25" s="101"/>
      <c r="E25" s="101"/>
      <c r="F25" s="101"/>
      <c r="G25" s="101"/>
      <c r="H25" s="101"/>
      <c r="I25" s="143"/>
      <c r="J25" s="101"/>
      <c r="K25" s="101"/>
      <c r="L25" s="144"/>
      <c r="S25" s="101"/>
      <c r="T25" s="101"/>
      <c r="U25" s="101"/>
      <c r="V25" s="101"/>
      <c r="W25" s="101"/>
      <c r="X25" s="101"/>
      <c r="Y25" s="101"/>
      <c r="Z25" s="101"/>
      <c r="AA25" s="101"/>
      <c r="AB25" s="101"/>
      <c r="AC25" s="101"/>
      <c r="AD25" s="101"/>
      <c r="AE25" s="101"/>
    </row>
    <row r="26" s="84" customFormat="1" ht="12" customHeight="1" spans="1:31">
      <c r="A26" s="101"/>
      <c r="B26" s="102"/>
      <c r="C26" s="101"/>
      <c r="D26" s="99" t="s">
        <v>42</v>
      </c>
      <c r="E26" s="101"/>
      <c r="F26" s="101"/>
      <c r="G26" s="101"/>
      <c r="H26" s="101"/>
      <c r="I26" s="143"/>
      <c r="J26" s="101"/>
      <c r="K26" s="101"/>
      <c r="L26" s="144"/>
      <c r="S26" s="101"/>
      <c r="T26" s="101"/>
      <c r="U26" s="101"/>
      <c r="V26" s="101"/>
      <c r="W26" s="101"/>
      <c r="X26" s="101"/>
      <c r="Y26" s="101"/>
      <c r="Z26" s="101"/>
      <c r="AA26" s="101"/>
      <c r="AB26" s="101"/>
      <c r="AC26" s="101"/>
      <c r="AD26" s="101"/>
      <c r="AE26" s="101"/>
    </row>
    <row r="27" s="85" customFormat="1" ht="16.5" customHeight="1" spans="1:31">
      <c r="A27" s="106"/>
      <c r="B27" s="107"/>
      <c r="C27" s="106"/>
      <c r="D27" s="106"/>
      <c r="E27" s="108" t="s">
        <v>19</v>
      </c>
      <c r="F27" s="108"/>
      <c r="G27" s="108"/>
      <c r="H27" s="108"/>
      <c r="I27" s="147"/>
      <c r="J27" s="106"/>
      <c r="K27" s="106"/>
      <c r="L27" s="148"/>
      <c r="S27" s="106"/>
      <c r="T27" s="106"/>
      <c r="U27" s="106"/>
      <c r="V27" s="106"/>
      <c r="W27" s="106"/>
      <c r="X27" s="106"/>
      <c r="Y27" s="106"/>
      <c r="Z27" s="106"/>
      <c r="AA27" s="106"/>
      <c r="AB27" s="106"/>
      <c r="AC27" s="106"/>
      <c r="AD27" s="106"/>
      <c r="AE27" s="106"/>
    </row>
    <row r="28" s="84" customFormat="1" ht="6.95" customHeight="1" spans="1:31">
      <c r="A28" s="101"/>
      <c r="B28" s="102"/>
      <c r="C28" s="101"/>
      <c r="D28" s="101"/>
      <c r="E28" s="101"/>
      <c r="F28" s="101"/>
      <c r="G28" s="101"/>
      <c r="H28" s="101"/>
      <c r="I28" s="143"/>
      <c r="J28" s="101"/>
      <c r="K28" s="101"/>
      <c r="L28" s="144"/>
      <c r="S28" s="101"/>
      <c r="T28" s="101"/>
      <c r="U28" s="101"/>
      <c r="V28" s="101"/>
      <c r="W28" s="101"/>
      <c r="X28" s="101"/>
      <c r="Y28" s="101"/>
      <c r="Z28" s="101"/>
      <c r="AA28" s="101"/>
      <c r="AB28" s="101"/>
      <c r="AC28" s="101"/>
      <c r="AD28" s="101"/>
      <c r="AE28" s="101"/>
    </row>
    <row r="29" s="84" customFormat="1" ht="6.95" customHeight="1" spans="1:31">
      <c r="A29" s="101"/>
      <c r="B29" s="102"/>
      <c r="C29" s="101"/>
      <c r="D29" s="109"/>
      <c r="E29" s="109"/>
      <c r="F29" s="109"/>
      <c r="G29" s="109"/>
      <c r="H29" s="109"/>
      <c r="I29" s="149"/>
      <c r="J29" s="109"/>
      <c r="K29" s="109"/>
      <c r="L29" s="144"/>
      <c r="S29" s="101"/>
      <c r="T29" s="101"/>
      <c r="U29" s="101"/>
      <c r="V29" s="101"/>
      <c r="W29" s="101"/>
      <c r="X29" s="101"/>
      <c r="Y29" s="101"/>
      <c r="Z29" s="101"/>
      <c r="AA29" s="101"/>
      <c r="AB29" s="101"/>
      <c r="AC29" s="101"/>
      <c r="AD29" s="101"/>
      <c r="AE29" s="101"/>
    </row>
    <row r="30" s="84" customFormat="1" ht="25.45" customHeight="1" spans="1:31">
      <c r="A30" s="101"/>
      <c r="B30" s="102"/>
      <c r="C30" s="101"/>
      <c r="D30" s="110" t="s">
        <v>44</v>
      </c>
      <c r="E30" s="101"/>
      <c r="F30" s="101"/>
      <c r="G30" s="101"/>
      <c r="H30" s="101"/>
      <c r="I30" s="143"/>
      <c r="J30" s="150">
        <f>ROUND(J86,2)</f>
        <v>0</v>
      </c>
      <c r="K30" s="101"/>
      <c r="L30" s="144"/>
      <c r="S30" s="101"/>
      <c r="T30" s="101"/>
      <c r="U30" s="101"/>
      <c r="V30" s="101"/>
      <c r="W30" s="101"/>
      <c r="X30" s="101"/>
      <c r="Y30" s="101"/>
      <c r="Z30" s="101"/>
      <c r="AA30" s="101"/>
      <c r="AB30" s="101"/>
      <c r="AC30" s="101"/>
      <c r="AD30" s="101"/>
      <c r="AE30" s="101"/>
    </row>
    <row r="31" s="84" customFormat="1" ht="6.95" customHeight="1" spans="1:31">
      <c r="A31" s="101"/>
      <c r="B31" s="102"/>
      <c r="C31" s="101"/>
      <c r="D31" s="109"/>
      <c r="E31" s="109"/>
      <c r="F31" s="109"/>
      <c r="G31" s="109"/>
      <c r="H31" s="109"/>
      <c r="I31" s="149"/>
      <c r="J31" s="109"/>
      <c r="K31" s="109"/>
      <c r="L31" s="144"/>
      <c r="S31" s="101"/>
      <c r="T31" s="101"/>
      <c r="U31" s="101"/>
      <c r="V31" s="101"/>
      <c r="W31" s="101"/>
      <c r="X31" s="101"/>
      <c r="Y31" s="101"/>
      <c r="Z31" s="101"/>
      <c r="AA31" s="101"/>
      <c r="AB31" s="101"/>
      <c r="AC31" s="101"/>
      <c r="AD31" s="101"/>
      <c r="AE31" s="101"/>
    </row>
    <row r="32" s="84" customFormat="1" ht="14.4" customHeight="1" spans="1:31">
      <c r="A32" s="101"/>
      <c r="B32" s="102"/>
      <c r="C32" s="101"/>
      <c r="D32" s="101"/>
      <c r="E32" s="101"/>
      <c r="F32" s="111" t="s">
        <v>46</v>
      </c>
      <c r="G32" s="101"/>
      <c r="H32" s="101"/>
      <c r="I32" s="151" t="s">
        <v>45</v>
      </c>
      <c r="J32" s="111" t="s">
        <v>47</v>
      </c>
      <c r="K32" s="101"/>
      <c r="L32" s="144"/>
      <c r="S32" s="101"/>
      <c r="T32" s="101"/>
      <c r="U32" s="101"/>
      <c r="V32" s="101"/>
      <c r="W32" s="101"/>
      <c r="X32" s="101"/>
      <c r="Y32" s="101"/>
      <c r="Z32" s="101"/>
      <c r="AA32" s="101"/>
      <c r="AB32" s="101"/>
      <c r="AC32" s="101"/>
      <c r="AD32" s="101"/>
      <c r="AE32" s="101"/>
    </row>
    <row r="33" s="84" customFormat="1" ht="14.4" customHeight="1" spans="1:31">
      <c r="A33" s="101"/>
      <c r="B33" s="102"/>
      <c r="C33" s="101"/>
      <c r="D33" s="112" t="s">
        <v>48</v>
      </c>
      <c r="E33" s="99" t="s">
        <v>49</v>
      </c>
      <c r="F33" s="113">
        <f>ROUND((SUM(BE86:BE434)),2)</f>
        <v>0</v>
      </c>
      <c r="G33" s="101"/>
      <c r="H33" s="101"/>
      <c r="I33" s="152">
        <v>0.21</v>
      </c>
      <c r="J33" s="113">
        <f>ROUND(((SUM(BE86:BE434))*I33),2)</f>
        <v>0</v>
      </c>
      <c r="K33" s="101"/>
      <c r="L33" s="144"/>
      <c r="S33" s="101"/>
      <c r="T33" s="101"/>
      <c r="U33" s="101"/>
      <c r="V33" s="101"/>
      <c r="W33" s="101"/>
      <c r="X33" s="101"/>
      <c r="Y33" s="101"/>
      <c r="Z33" s="101"/>
      <c r="AA33" s="101"/>
      <c r="AB33" s="101"/>
      <c r="AC33" s="101"/>
      <c r="AD33" s="101"/>
      <c r="AE33" s="101"/>
    </row>
    <row r="34" s="84" customFormat="1" ht="14.4" customHeight="1" spans="1:31">
      <c r="A34" s="101"/>
      <c r="B34" s="102"/>
      <c r="C34" s="101"/>
      <c r="D34" s="101"/>
      <c r="E34" s="99" t="s">
        <v>50</v>
      </c>
      <c r="F34" s="113">
        <f>ROUND((SUM(BF86:BF434)),2)</f>
        <v>0</v>
      </c>
      <c r="G34" s="101"/>
      <c r="H34" s="101"/>
      <c r="I34" s="152">
        <v>0.15</v>
      </c>
      <c r="J34" s="113">
        <f>ROUND(((SUM(BF86:BF434))*I34),2)</f>
        <v>0</v>
      </c>
      <c r="K34" s="101"/>
      <c r="L34" s="144"/>
      <c r="S34" s="101"/>
      <c r="T34" s="101"/>
      <c r="U34" s="101"/>
      <c r="V34" s="101"/>
      <c r="W34" s="101"/>
      <c r="X34" s="101"/>
      <c r="Y34" s="101"/>
      <c r="Z34" s="101"/>
      <c r="AA34" s="101"/>
      <c r="AB34" s="101"/>
      <c r="AC34" s="101"/>
      <c r="AD34" s="101"/>
      <c r="AE34" s="101"/>
    </row>
    <row r="35" s="84" customFormat="1" ht="14.4" hidden="1" customHeight="1" spans="1:31">
      <c r="A35" s="101"/>
      <c r="B35" s="102"/>
      <c r="C35" s="101"/>
      <c r="D35" s="101"/>
      <c r="E35" s="99" t="s">
        <v>51</v>
      </c>
      <c r="F35" s="113">
        <f>ROUND((SUM(BG86:BG434)),2)</f>
        <v>0</v>
      </c>
      <c r="G35" s="101"/>
      <c r="H35" s="101"/>
      <c r="I35" s="152">
        <v>0.21</v>
      </c>
      <c r="J35" s="113">
        <f>0</f>
        <v>0</v>
      </c>
      <c r="K35" s="101"/>
      <c r="L35" s="144"/>
      <c r="S35" s="101"/>
      <c r="T35" s="101"/>
      <c r="U35" s="101"/>
      <c r="V35" s="101"/>
      <c r="W35" s="101"/>
      <c r="X35" s="101"/>
      <c r="Y35" s="101"/>
      <c r="Z35" s="101"/>
      <c r="AA35" s="101"/>
      <c r="AB35" s="101"/>
      <c r="AC35" s="101"/>
      <c r="AD35" s="101"/>
      <c r="AE35" s="101"/>
    </row>
    <row r="36" s="84" customFormat="1" ht="14.4" hidden="1" customHeight="1" spans="1:31">
      <c r="A36" s="101"/>
      <c r="B36" s="102"/>
      <c r="C36" s="101"/>
      <c r="D36" s="101"/>
      <c r="E36" s="99" t="s">
        <v>52</v>
      </c>
      <c r="F36" s="113">
        <f>ROUND((SUM(BH86:BH434)),2)</f>
        <v>0</v>
      </c>
      <c r="G36" s="101"/>
      <c r="H36" s="101"/>
      <c r="I36" s="152">
        <v>0.15</v>
      </c>
      <c r="J36" s="113">
        <f>0</f>
        <v>0</v>
      </c>
      <c r="K36" s="101"/>
      <c r="L36" s="144"/>
      <c r="S36" s="101"/>
      <c r="T36" s="101"/>
      <c r="U36" s="101"/>
      <c r="V36" s="101"/>
      <c r="W36" s="101"/>
      <c r="X36" s="101"/>
      <c r="Y36" s="101"/>
      <c r="Z36" s="101"/>
      <c r="AA36" s="101"/>
      <c r="AB36" s="101"/>
      <c r="AC36" s="101"/>
      <c r="AD36" s="101"/>
      <c r="AE36" s="101"/>
    </row>
    <row r="37" s="84" customFormat="1" ht="14.4" hidden="1" customHeight="1" spans="1:31">
      <c r="A37" s="101"/>
      <c r="B37" s="102"/>
      <c r="C37" s="101"/>
      <c r="D37" s="101"/>
      <c r="E37" s="99" t="s">
        <v>53</v>
      </c>
      <c r="F37" s="113">
        <f>ROUND((SUM(BI86:BI434)),2)</f>
        <v>0</v>
      </c>
      <c r="G37" s="101"/>
      <c r="H37" s="101"/>
      <c r="I37" s="152">
        <v>0</v>
      </c>
      <c r="J37" s="113">
        <f>0</f>
        <v>0</v>
      </c>
      <c r="K37" s="101"/>
      <c r="L37" s="144"/>
      <c r="S37" s="101"/>
      <c r="T37" s="101"/>
      <c r="U37" s="101"/>
      <c r="V37" s="101"/>
      <c r="W37" s="101"/>
      <c r="X37" s="101"/>
      <c r="Y37" s="101"/>
      <c r="Z37" s="101"/>
      <c r="AA37" s="101"/>
      <c r="AB37" s="101"/>
      <c r="AC37" s="101"/>
      <c r="AD37" s="101"/>
      <c r="AE37" s="101"/>
    </row>
    <row r="38" s="84" customFormat="1" ht="6.95" customHeight="1" spans="1:31">
      <c r="A38" s="101"/>
      <c r="B38" s="102"/>
      <c r="C38" s="101"/>
      <c r="D38" s="101"/>
      <c r="E38" s="101"/>
      <c r="F38" s="101"/>
      <c r="G38" s="101"/>
      <c r="H38" s="101"/>
      <c r="I38" s="143"/>
      <c r="J38" s="101"/>
      <c r="K38" s="101"/>
      <c r="L38" s="144"/>
      <c r="S38" s="101"/>
      <c r="T38" s="101"/>
      <c r="U38" s="101"/>
      <c r="V38" s="101"/>
      <c r="W38" s="101"/>
      <c r="X38" s="101"/>
      <c r="Y38" s="101"/>
      <c r="Z38" s="101"/>
      <c r="AA38" s="101"/>
      <c r="AB38" s="101"/>
      <c r="AC38" s="101"/>
      <c r="AD38" s="101"/>
      <c r="AE38" s="101"/>
    </row>
    <row r="39" s="84" customFormat="1" ht="25.45" customHeight="1" spans="1:31">
      <c r="A39" s="101"/>
      <c r="B39" s="102"/>
      <c r="C39" s="114"/>
      <c r="D39" s="115" t="s">
        <v>54</v>
      </c>
      <c r="E39" s="116"/>
      <c r="F39" s="116"/>
      <c r="G39" s="117" t="s">
        <v>55</v>
      </c>
      <c r="H39" s="118" t="s">
        <v>56</v>
      </c>
      <c r="I39" s="153"/>
      <c r="J39" s="154">
        <f>SUM(J30:J37)</f>
        <v>0</v>
      </c>
      <c r="K39" s="155"/>
      <c r="L39" s="144"/>
      <c r="S39" s="101"/>
      <c r="T39" s="101"/>
      <c r="U39" s="101"/>
      <c r="V39" s="101"/>
      <c r="W39" s="101"/>
      <c r="X39" s="101"/>
      <c r="Y39" s="101"/>
      <c r="Z39" s="101"/>
      <c r="AA39" s="101"/>
      <c r="AB39" s="101"/>
      <c r="AC39" s="101"/>
      <c r="AD39" s="101"/>
      <c r="AE39" s="101"/>
    </row>
    <row r="40" s="84" customFormat="1" ht="14.4" customHeight="1" spans="1:31">
      <c r="A40" s="101"/>
      <c r="B40" s="119"/>
      <c r="C40" s="120"/>
      <c r="D40" s="120"/>
      <c r="E40" s="120"/>
      <c r="F40" s="120"/>
      <c r="G40" s="120"/>
      <c r="H40" s="120"/>
      <c r="I40" s="156"/>
      <c r="J40" s="120"/>
      <c r="K40" s="120"/>
      <c r="L40" s="144"/>
      <c r="S40" s="101"/>
      <c r="T40" s="101"/>
      <c r="U40" s="101"/>
      <c r="V40" s="101"/>
      <c r="W40" s="101"/>
      <c r="X40" s="101"/>
      <c r="Y40" s="101"/>
      <c r="Z40" s="101"/>
      <c r="AA40" s="101"/>
      <c r="AB40" s="101"/>
      <c r="AC40" s="101"/>
      <c r="AD40" s="101"/>
      <c r="AE40" s="101"/>
    </row>
    <row r="44" s="84" customFormat="1" ht="6.95" customHeight="1" spans="1:31">
      <c r="A44" s="101"/>
      <c r="B44" s="121"/>
      <c r="C44" s="122"/>
      <c r="D44" s="122"/>
      <c r="E44" s="122"/>
      <c r="F44" s="122"/>
      <c r="G44" s="122"/>
      <c r="H44" s="122"/>
      <c r="I44" s="157"/>
      <c r="J44" s="122"/>
      <c r="K44" s="122"/>
      <c r="L44" s="144"/>
      <c r="S44" s="101"/>
      <c r="T44" s="101"/>
      <c r="U44" s="101"/>
      <c r="V44" s="101"/>
      <c r="W44" s="101"/>
      <c r="X44" s="101"/>
      <c r="Y44" s="101"/>
      <c r="Z44" s="101"/>
      <c r="AA44" s="101"/>
      <c r="AB44" s="101"/>
      <c r="AC44" s="101"/>
      <c r="AD44" s="101"/>
      <c r="AE44" s="101"/>
    </row>
    <row r="45" s="84" customFormat="1" ht="24.95" customHeight="1" spans="1:31">
      <c r="A45" s="101"/>
      <c r="B45" s="123"/>
      <c r="C45" s="124" t="s">
        <v>92</v>
      </c>
      <c r="D45" s="125"/>
      <c r="E45" s="125"/>
      <c r="F45" s="125"/>
      <c r="G45" s="125"/>
      <c r="H45" s="125"/>
      <c r="I45" s="143"/>
      <c r="J45" s="125"/>
      <c r="K45" s="125"/>
      <c r="L45" s="144"/>
      <c r="S45" s="101"/>
      <c r="T45" s="101"/>
      <c r="U45" s="101"/>
      <c r="V45" s="101"/>
      <c r="W45" s="101"/>
      <c r="X45" s="101"/>
      <c r="Y45" s="101"/>
      <c r="Z45" s="101"/>
      <c r="AA45" s="101"/>
      <c r="AB45" s="101"/>
      <c r="AC45" s="101"/>
      <c r="AD45" s="101"/>
      <c r="AE45" s="101"/>
    </row>
    <row r="46" s="84" customFormat="1" ht="6.95" customHeight="1" spans="1:31">
      <c r="A46" s="101"/>
      <c r="B46" s="123"/>
      <c r="C46" s="125"/>
      <c r="D46" s="125"/>
      <c r="E46" s="125"/>
      <c r="F46" s="125"/>
      <c r="G46" s="125"/>
      <c r="H46" s="125"/>
      <c r="I46" s="143"/>
      <c r="J46" s="125"/>
      <c r="K46" s="125"/>
      <c r="L46" s="144"/>
      <c r="S46" s="101"/>
      <c r="T46" s="101"/>
      <c r="U46" s="101"/>
      <c r="V46" s="101"/>
      <c r="W46" s="101"/>
      <c r="X46" s="101"/>
      <c r="Y46" s="101"/>
      <c r="Z46" s="101"/>
      <c r="AA46" s="101"/>
      <c r="AB46" s="101"/>
      <c r="AC46" s="101"/>
      <c r="AD46" s="101"/>
      <c r="AE46" s="101"/>
    </row>
    <row r="47" s="84" customFormat="1" ht="12" customHeight="1" spans="1:31">
      <c r="A47" s="101"/>
      <c r="B47" s="123"/>
      <c r="C47" s="126" t="s">
        <v>16</v>
      </c>
      <c r="D47" s="125"/>
      <c r="E47" s="125"/>
      <c r="F47" s="125"/>
      <c r="G47" s="125"/>
      <c r="H47" s="125"/>
      <c r="I47" s="143"/>
      <c r="J47" s="125"/>
      <c r="K47" s="125"/>
      <c r="L47" s="144"/>
      <c r="S47" s="101"/>
      <c r="T47" s="101"/>
      <c r="U47" s="101"/>
      <c r="V47" s="101"/>
      <c r="W47" s="101"/>
      <c r="X47" s="101"/>
      <c r="Y47" s="101"/>
      <c r="Z47" s="101"/>
      <c r="AA47" s="101"/>
      <c r="AB47" s="101"/>
      <c r="AC47" s="101"/>
      <c r="AD47" s="101"/>
      <c r="AE47" s="101"/>
    </row>
    <row r="48" s="84" customFormat="1" ht="16.5" customHeight="1" spans="1:31">
      <c r="A48" s="101"/>
      <c r="B48" s="123"/>
      <c r="C48" s="125"/>
      <c r="D48" s="125"/>
      <c r="E48" s="127" t="str">
        <f>E7</f>
        <v>SOCIÁLNÍ BYDLENÍ MĚSTA LIBERCE NA ŽIŽKOVĚ</v>
      </c>
      <c r="F48" s="126"/>
      <c r="G48" s="126"/>
      <c r="H48" s="126"/>
      <c r="I48" s="143"/>
      <c r="J48" s="125"/>
      <c r="K48" s="125"/>
      <c r="L48" s="144"/>
      <c r="S48" s="101"/>
      <c r="T48" s="101"/>
      <c r="U48" s="101"/>
      <c r="V48" s="101"/>
      <c r="W48" s="101"/>
      <c r="X48" s="101"/>
      <c r="Y48" s="101"/>
      <c r="Z48" s="101"/>
      <c r="AA48" s="101"/>
      <c r="AB48" s="101"/>
      <c r="AC48" s="101"/>
      <c r="AD48" s="101"/>
      <c r="AE48" s="101"/>
    </row>
    <row r="49" s="84" customFormat="1" ht="12" customHeight="1" spans="1:31">
      <c r="A49" s="101"/>
      <c r="B49" s="123"/>
      <c r="C49" s="126" t="s">
        <v>90</v>
      </c>
      <c r="D49" s="125"/>
      <c r="E49" s="125"/>
      <c r="F49" s="125"/>
      <c r="G49" s="125"/>
      <c r="H49" s="125"/>
      <c r="I49" s="143"/>
      <c r="J49" s="125"/>
      <c r="K49" s="125"/>
      <c r="L49" s="144"/>
      <c r="S49" s="101"/>
      <c r="T49" s="101"/>
      <c r="U49" s="101"/>
      <c r="V49" s="101"/>
      <c r="W49" s="101"/>
      <c r="X49" s="101"/>
      <c r="Y49" s="101"/>
      <c r="Z49" s="101"/>
      <c r="AA49" s="101"/>
      <c r="AB49" s="101"/>
      <c r="AC49" s="101"/>
      <c r="AD49" s="101"/>
      <c r="AE49" s="101"/>
    </row>
    <row r="50" s="84" customFormat="1" ht="16.5" customHeight="1" spans="1:31">
      <c r="A50" s="101"/>
      <c r="B50" s="123"/>
      <c r="C50" s="125"/>
      <c r="D50" s="125"/>
      <c r="E50" s="128" t="str">
        <f>E9</f>
        <v>SO 0 - DEMOLICE BUDOVY ZŠ</v>
      </c>
      <c r="F50" s="125"/>
      <c r="G50" s="125"/>
      <c r="H50" s="125"/>
      <c r="I50" s="143"/>
      <c r="J50" s="125"/>
      <c r="K50" s="125"/>
      <c r="L50" s="144"/>
      <c r="S50" s="101"/>
      <c r="T50" s="101"/>
      <c r="U50" s="101"/>
      <c r="V50" s="101"/>
      <c r="W50" s="101"/>
      <c r="X50" s="101"/>
      <c r="Y50" s="101"/>
      <c r="Z50" s="101"/>
      <c r="AA50" s="101"/>
      <c r="AB50" s="101"/>
      <c r="AC50" s="101"/>
      <c r="AD50" s="101"/>
      <c r="AE50" s="101"/>
    </row>
    <row r="51" s="84" customFormat="1" ht="6.95" customHeight="1" spans="1:31">
      <c r="A51" s="101"/>
      <c r="B51" s="123"/>
      <c r="C51" s="125"/>
      <c r="D51" s="125"/>
      <c r="E51" s="125"/>
      <c r="F51" s="125"/>
      <c r="G51" s="125"/>
      <c r="H51" s="125"/>
      <c r="I51" s="143"/>
      <c r="J51" s="125"/>
      <c r="K51" s="125"/>
      <c r="L51" s="144"/>
      <c r="S51" s="101"/>
      <c r="T51" s="101"/>
      <c r="U51" s="101"/>
      <c r="V51" s="101"/>
      <c r="W51" s="101"/>
      <c r="X51" s="101"/>
      <c r="Y51" s="101"/>
      <c r="Z51" s="101"/>
      <c r="AA51" s="101"/>
      <c r="AB51" s="101"/>
      <c r="AC51" s="101"/>
      <c r="AD51" s="101"/>
      <c r="AE51" s="101"/>
    </row>
    <row r="52" s="84" customFormat="1" ht="12" customHeight="1" spans="1:31">
      <c r="A52" s="101"/>
      <c r="B52" s="123"/>
      <c r="C52" s="126" t="s">
        <v>21</v>
      </c>
      <c r="D52" s="125"/>
      <c r="E52" s="125"/>
      <c r="F52" s="129" t="str">
        <f>F12</f>
        <v>LIBEREC - ROCHLICE</v>
      </c>
      <c r="G52" s="125"/>
      <c r="H52" s="125"/>
      <c r="I52" s="145" t="s">
        <v>23</v>
      </c>
      <c r="J52" s="158" t="str">
        <f>IF(J12="","",J12)</f>
        <v>7. 1. 2020</v>
      </c>
      <c r="K52" s="125"/>
      <c r="L52" s="144"/>
      <c r="S52" s="101"/>
      <c r="T52" s="101"/>
      <c r="U52" s="101"/>
      <c r="V52" s="101"/>
      <c r="W52" s="101"/>
      <c r="X52" s="101"/>
      <c r="Y52" s="101"/>
      <c r="Z52" s="101"/>
      <c r="AA52" s="101"/>
      <c r="AB52" s="101"/>
      <c r="AC52" s="101"/>
      <c r="AD52" s="101"/>
      <c r="AE52" s="101"/>
    </row>
    <row r="53" s="84" customFormat="1" ht="6.95" customHeight="1" spans="1:31">
      <c r="A53" s="101"/>
      <c r="B53" s="123"/>
      <c r="C53" s="125"/>
      <c r="D53" s="125"/>
      <c r="E53" s="125"/>
      <c r="F53" s="125"/>
      <c r="G53" s="125"/>
      <c r="H53" s="125"/>
      <c r="I53" s="143"/>
      <c r="J53" s="125"/>
      <c r="K53" s="125"/>
      <c r="L53" s="144"/>
      <c r="S53" s="101"/>
      <c r="T53" s="101"/>
      <c r="U53" s="101"/>
      <c r="V53" s="101"/>
      <c r="W53" s="101"/>
      <c r="X53" s="101"/>
      <c r="Y53" s="101"/>
      <c r="Z53" s="101"/>
      <c r="AA53" s="101"/>
      <c r="AB53" s="101"/>
      <c r="AC53" s="101"/>
      <c r="AD53" s="101"/>
      <c r="AE53" s="101"/>
    </row>
    <row r="54" s="84" customFormat="1" ht="40.05" customHeight="1" spans="1:31">
      <c r="A54" s="101"/>
      <c r="B54" s="123"/>
      <c r="C54" s="126" t="s">
        <v>25</v>
      </c>
      <c r="D54" s="125"/>
      <c r="E54" s="125"/>
      <c r="F54" s="129" t="str">
        <f>E15</f>
        <v>STATUTÁRNÍ MĚSTO LIBEREC, NÁM.Dr.E.BENEŠE 1</v>
      </c>
      <c r="G54" s="125"/>
      <c r="H54" s="125"/>
      <c r="I54" s="145" t="s">
        <v>33</v>
      </c>
      <c r="J54" s="159" t="str">
        <f>E21</f>
        <v>ING.JANA HŮLKOVÁ - LIBEREC</v>
      </c>
      <c r="K54" s="125"/>
      <c r="L54" s="144"/>
      <c r="S54" s="101"/>
      <c r="T54" s="101"/>
      <c r="U54" s="101"/>
      <c r="V54" s="101"/>
      <c r="W54" s="101"/>
      <c r="X54" s="101"/>
      <c r="Y54" s="101"/>
      <c r="Z54" s="101"/>
      <c r="AA54" s="101"/>
      <c r="AB54" s="101"/>
      <c r="AC54" s="101"/>
      <c r="AD54" s="101"/>
      <c r="AE54" s="101"/>
    </row>
    <row r="55" s="84" customFormat="1" ht="15.15" customHeight="1" spans="1:31">
      <c r="A55" s="101"/>
      <c r="B55" s="123"/>
      <c r="C55" s="126" t="s">
        <v>31</v>
      </c>
      <c r="D55" s="125"/>
      <c r="E55" s="125"/>
      <c r="F55" s="129" t="str">
        <f>IF(E18="","",E18)</f>
        <v>Vyplň údaj</v>
      </c>
      <c r="G55" s="125"/>
      <c r="H55" s="125"/>
      <c r="I55" s="145" t="s">
        <v>38</v>
      </c>
      <c r="J55" s="159" t="str">
        <f>E24</f>
        <v>JANA VYDROVÁ</v>
      </c>
      <c r="K55" s="125"/>
      <c r="L55" s="144"/>
      <c r="S55" s="101"/>
      <c r="T55" s="101"/>
      <c r="U55" s="101"/>
      <c r="V55" s="101"/>
      <c r="W55" s="101"/>
      <c r="X55" s="101"/>
      <c r="Y55" s="101"/>
      <c r="Z55" s="101"/>
      <c r="AA55" s="101"/>
      <c r="AB55" s="101"/>
      <c r="AC55" s="101"/>
      <c r="AD55" s="101"/>
      <c r="AE55" s="101"/>
    </row>
    <row r="56" s="84" customFormat="1" ht="10.3" customHeight="1" spans="1:31">
      <c r="A56" s="101"/>
      <c r="B56" s="123"/>
      <c r="C56" s="125"/>
      <c r="D56" s="125"/>
      <c r="E56" s="125"/>
      <c r="F56" s="125"/>
      <c r="G56" s="125"/>
      <c r="H56" s="125"/>
      <c r="I56" s="143"/>
      <c r="J56" s="125"/>
      <c r="K56" s="125"/>
      <c r="L56" s="144"/>
      <c r="S56" s="101"/>
      <c r="T56" s="101"/>
      <c r="U56" s="101"/>
      <c r="V56" s="101"/>
      <c r="W56" s="101"/>
      <c r="X56" s="101"/>
      <c r="Y56" s="101"/>
      <c r="Z56" s="101"/>
      <c r="AA56" s="101"/>
      <c r="AB56" s="101"/>
      <c r="AC56" s="101"/>
      <c r="AD56" s="101"/>
      <c r="AE56" s="101"/>
    </row>
    <row r="57" s="84" customFormat="1" ht="29.3" customHeight="1" spans="1:31">
      <c r="A57" s="101"/>
      <c r="B57" s="123"/>
      <c r="C57" s="130" t="s">
        <v>93</v>
      </c>
      <c r="D57" s="131"/>
      <c r="E57" s="131"/>
      <c r="F57" s="131"/>
      <c r="G57" s="131"/>
      <c r="H57" s="131"/>
      <c r="I57" s="160"/>
      <c r="J57" s="161" t="s">
        <v>94</v>
      </c>
      <c r="K57" s="131"/>
      <c r="L57" s="144"/>
      <c r="S57" s="101"/>
      <c r="T57" s="101"/>
      <c r="U57" s="101"/>
      <c r="V57" s="101"/>
      <c r="W57" s="101"/>
      <c r="X57" s="101"/>
      <c r="Y57" s="101"/>
      <c r="Z57" s="101"/>
      <c r="AA57" s="101"/>
      <c r="AB57" s="101"/>
      <c r="AC57" s="101"/>
      <c r="AD57" s="101"/>
      <c r="AE57" s="101"/>
    </row>
    <row r="58" s="84" customFormat="1" ht="10.3" customHeight="1" spans="1:31">
      <c r="A58" s="101"/>
      <c r="B58" s="123"/>
      <c r="C58" s="125"/>
      <c r="D58" s="125"/>
      <c r="E58" s="125"/>
      <c r="F58" s="125"/>
      <c r="G58" s="125"/>
      <c r="H58" s="125"/>
      <c r="I58" s="143"/>
      <c r="J58" s="125"/>
      <c r="K58" s="125"/>
      <c r="L58" s="144"/>
      <c r="S58" s="101"/>
      <c r="T58" s="101"/>
      <c r="U58" s="101"/>
      <c r="V58" s="101"/>
      <c r="W58" s="101"/>
      <c r="X58" s="101"/>
      <c r="Y58" s="101"/>
      <c r="Z58" s="101"/>
      <c r="AA58" s="101"/>
      <c r="AB58" s="101"/>
      <c r="AC58" s="101"/>
      <c r="AD58" s="101"/>
      <c r="AE58" s="101"/>
    </row>
    <row r="59" s="84" customFormat="1" ht="22.8" customHeight="1" spans="1:47">
      <c r="A59" s="101"/>
      <c r="B59" s="123"/>
      <c r="C59" s="132" t="s">
        <v>76</v>
      </c>
      <c r="D59" s="125"/>
      <c r="E59" s="125"/>
      <c r="F59" s="125"/>
      <c r="G59" s="125"/>
      <c r="H59" s="125"/>
      <c r="I59" s="143"/>
      <c r="J59" s="162">
        <f>J86</f>
        <v>0</v>
      </c>
      <c r="K59" s="125"/>
      <c r="L59" s="144"/>
      <c r="S59" s="101"/>
      <c r="T59" s="101"/>
      <c r="U59" s="101"/>
      <c r="V59" s="101"/>
      <c r="W59" s="101"/>
      <c r="X59" s="101"/>
      <c r="Y59" s="101"/>
      <c r="Z59" s="101"/>
      <c r="AA59" s="101"/>
      <c r="AB59" s="101"/>
      <c r="AC59" s="101"/>
      <c r="AD59" s="101"/>
      <c r="AE59" s="101"/>
      <c r="AU59" s="169" t="s">
        <v>95</v>
      </c>
    </row>
    <row r="60" s="86" customFormat="1" ht="24.95" customHeight="1" spans="2:12">
      <c r="B60" s="133"/>
      <c r="C60" s="134"/>
      <c r="D60" s="135" t="s">
        <v>96</v>
      </c>
      <c r="E60" s="136"/>
      <c r="F60" s="136"/>
      <c r="G60" s="136"/>
      <c r="H60" s="136"/>
      <c r="I60" s="163"/>
      <c r="J60" s="164">
        <f>J87</f>
        <v>0</v>
      </c>
      <c r="K60" s="134"/>
      <c r="L60" s="165"/>
    </row>
    <row r="61" s="87" customFormat="1" ht="19.9" customHeight="1" spans="2:12">
      <c r="B61" s="137"/>
      <c r="C61" s="138"/>
      <c r="D61" s="139" t="s">
        <v>97</v>
      </c>
      <c r="E61" s="140"/>
      <c r="F61" s="140"/>
      <c r="G61" s="140"/>
      <c r="H61" s="140"/>
      <c r="I61" s="166"/>
      <c r="J61" s="167">
        <f>J88</f>
        <v>0</v>
      </c>
      <c r="K61" s="138"/>
      <c r="L61" s="168"/>
    </row>
    <row r="62" s="87" customFormat="1" ht="19.9" customHeight="1" spans="2:12">
      <c r="B62" s="137"/>
      <c r="C62" s="138"/>
      <c r="D62" s="139" t="s">
        <v>98</v>
      </c>
      <c r="E62" s="140"/>
      <c r="F62" s="140"/>
      <c r="G62" s="140"/>
      <c r="H62" s="140"/>
      <c r="I62" s="166"/>
      <c r="J62" s="167">
        <f>J103</f>
        <v>0</v>
      </c>
      <c r="K62" s="138"/>
      <c r="L62" s="168"/>
    </row>
    <row r="63" s="87" customFormat="1" ht="19.9" customHeight="1" spans="2:12">
      <c r="B63" s="137"/>
      <c r="C63" s="138"/>
      <c r="D63" s="139" t="s">
        <v>99</v>
      </c>
      <c r="E63" s="140"/>
      <c r="F63" s="140"/>
      <c r="G63" s="140"/>
      <c r="H63" s="140"/>
      <c r="I63" s="166"/>
      <c r="J63" s="167">
        <f>J147</f>
        <v>0</v>
      </c>
      <c r="K63" s="138"/>
      <c r="L63" s="168"/>
    </row>
    <row r="64" s="87" customFormat="1" ht="19.9" customHeight="1" spans="2:12">
      <c r="B64" s="137"/>
      <c r="C64" s="138"/>
      <c r="D64" s="139" t="s">
        <v>100</v>
      </c>
      <c r="E64" s="140"/>
      <c r="F64" s="140"/>
      <c r="G64" s="140"/>
      <c r="H64" s="140"/>
      <c r="I64" s="166"/>
      <c r="J64" s="167">
        <f>J405</f>
        <v>0</v>
      </c>
      <c r="K64" s="138"/>
      <c r="L64" s="168"/>
    </row>
    <row r="65" s="87" customFormat="1" ht="19.9" customHeight="1" spans="2:12">
      <c r="B65" s="137"/>
      <c r="C65" s="138"/>
      <c r="D65" s="139" t="s">
        <v>101</v>
      </c>
      <c r="E65" s="140"/>
      <c r="F65" s="140"/>
      <c r="G65" s="140"/>
      <c r="H65" s="140"/>
      <c r="I65" s="166"/>
      <c r="J65" s="167">
        <f>J407</f>
        <v>0</v>
      </c>
      <c r="K65" s="138"/>
      <c r="L65" s="168"/>
    </row>
    <row r="66" s="87" customFormat="1" ht="19.9" customHeight="1" spans="2:12">
      <c r="B66" s="137"/>
      <c r="C66" s="138"/>
      <c r="D66" s="139" t="s">
        <v>102</v>
      </c>
      <c r="E66" s="140"/>
      <c r="F66" s="140"/>
      <c r="G66" s="140"/>
      <c r="H66" s="140"/>
      <c r="I66" s="166"/>
      <c r="J66" s="167">
        <f>J419</f>
        <v>0</v>
      </c>
      <c r="K66" s="138"/>
      <c r="L66" s="168"/>
    </row>
    <row r="67" s="84" customFormat="1" ht="21.85" customHeight="1" spans="1:31">
      <c r="A67" s="101"/>
      <c r="B67" s="123"/>
      <c r="C67" s="125"/>
      <c r="D67" s="125"/>
      <c r="E67" s="125"/>
      <c r="F67" s="125"/>
      <c r="G67" s="125"/>
      <c r="H67" s="125"/>
      <c r="I67" s="143"/>
      <c r="J67" s="125"/>
      <c r="K67" s="125"/>
      <c r="L67" s="144"/>
      <c r="S67" s="101"/>
      <c r="T67" s="101"/>
      <c r="U67" s="101"/>
      <c r="V67" s="101"/>
      <c r="W67" s="101"/>
      <c r="X67" s="101"/>
      <c r="Y67" s="101"/>
      <c r="Z67" s="101"/>
      <c r="AA67" s="101"/>
      <c r="AB67" s="101"/>
      <c r="AC67" s="101"/>
      <c r="AD67" s="101"/>
      <c r="AE67" s="101"/>
    </row>
    <row r="68" s="84" customFormat="1" ht="6.95" customHeight="1" spans="1:31">
      <c r="A68" s="101"/>
      <c r="B68" s="170"/>
      <c r="C68" s="171"/>
      <c r="D68" s="171"/>
      <c r="E68" s="171"/>
      <c r="F68" s="171"/>
      <c r="G68" s="171"/>
      <c r="H68" s="171"/>
      <c r="I68" s="156"/>
      <c r="J68" s="171"/>
      <c r="K68" s="171"/>
      <c r="L68" s="144"/>
      <c r="S68" s="101"/>
      <c r="T68" s="101"/>
      <c r="U68" s="101"/>
      <c r="V68" s="101"/>
      <c r="W68" s="101"/>
      <c r="X68" s="101"/>
      <c r="Y68" s="101"/>
      <c r="Z68" s="101"/>
      <c r="AA68" s="101"/>
      <c r="AB68" s="101"/>
      <c r="AC68" s="101"/>
      <c r="AD68" s="101"/>
      <c r="AE68" s="101"/>
    </row>
    <row r="72" s="84" customFormat="1" ht="6.95" customHeight="1" spans="1:31">
      <c r="A72" s="101"/>
      <c r="B72" s="172"/>
      <c r="C72" s="173"/>
      <c r="D72" s="173"/>
      <c r="E72" s="173"/>
      <c r="F72" s="173"/>
      <c r="G72" s="173"/>
      <c r="H72" s="173"/>
      <c r="I72" s="157"/>
      <c r="J72" s="173"/>
      <c r="K72" s="173"/>
      <c r="L72" s="144"/>
      <c r="S72" s="101"/>
      <c r="T72" s="101"/>
      <c r="U72" s="101"/>
      <c r="V72" s="101"/>
      <c r="W72" s="101"/>
      <c r="X72" s="101"/>
      <c r="Y72" s="101"/>
      <c r="Z72" s="101"/>
      <c r="AA72" s="101"/>
      <c r="AB72" s="101"/>
      <c r="AC72" s="101"/>
      <c r="AD72" s="101"/>
      <c r="AE72" s="101"/>
    </row>
    <row r="73" s="84" customFormat="1" ht="24.95" customHeight="1" spans="1:31">
      <c r="A73" s="101"/>
      <c r="B73" s="123"/>
      <c r="C73" s="124" t="s">
        <v>103</v>
      </c>
      <c r="D73" s="125"/>
      <c r="E73" s="125"/>
      <c r="F73" s="125"/>
      <c r="G73" s="125"/>
      <c r="H73" s="125"/>
      <c r="I73" s="143"/>
      <c r="J73" s="125"/>
      <c r="K73" s="125"/>
      <c r="L73" s="144"/>
      <c r="S73" s="101"/>
      <c r="T73" s="101"/>
      <c r="U73" s="101"/>
      <c r="V73" s="101"/>
      <c r="W73" s="101"/>
      <c r="X73" s="101"/>
      <c r="Y73" s="101"/>
      <c r="Z73" s="101"/>
      <c r="AA73" s="101"/>
      <c r="AB73" s="101"/>
      <c r="AC73" s="101"/>
      <c r="AD73" s="101"/>
      <c r="AE73" s="101"/>
    </row>
    <row r="74" s="84" customFormat="1" ht="6.95" customHeight="1" spans="1:31">
      <c r="A74" s="101"/>
      <c r="B74" s="123"/>
      <c r="C74" s="125"/>
      <c r="D74" s="125"/>
      <c r="E74" s="125"/>
      <c r="F74" s="125"/>
      <c r="G74" s="125"/>
      <c r="H74" s="125"/>
      <c r="I74" s="143"/>
      <c r="J74" s="125"/>
      <c r="K74" s="125"/>
      <c r="L74" s="144"/>
      <c r="S74" s="101"/>
      <c r="T74" s="101"/>
      <c r="U74" s="101"/>
      <c r="V74" s="101"/>
      <c r="W74" s="101"/>
      <c r="X74" s="101"/>
      <c r="Y74" s="101"/>
      <c r="Z74" s="101"/>
      <c r="AA74" s="101"/>
      <c r="AB74" s="101"/>
      <c r="AC74" s="101"/>
      <c r="AD74" s="101"/>
      <c r="AE74" s="101"/>
    </row>
    <row r="75" s="84" customFormat="1" ht="12" customHeight="1" spans="1:31">
      <c r="A75" s="101"/>
      <c r="B75" s="123"/>
      <c r="C75" s="126" t="s">
        <v>16</v>
      </c>
      <c r="D75" s="125"/>
      <c r="E75" s="125"/>
      <c r="F75" s="125"/>
      <c r="G75" s="125"/>
      <c r="H75" s="125"/>
      <c r="I75" s="143"/>
      <c r="J75" s="125"/>
      <c r="K75" s="125"/>
      <c r="L75" s="144"/>
      <c r="S75" s="101"/>
      <c r="T75" s="101"/>
      <c r="U75" s="101"/>
      <c r="V75" s="101"/>
      <c r="W75" s="101"/>
      <c r="X75" s="101"/>
      <c r="Y75" s="101"/>
      <c r="Z75" s="101"/>
      <c r="AA75" s="101"/>
      <c r="AB75" s="101"/>
      <c r="AC75" s="101"/>
      <c r="AD75" s="101"/>
      <c r="AE75" s="101"/>
    </row>
    <row r="76" s="84" customFormat="1" ht="16.5" customHeight="1" spans="1:31">
      <c r="A76" s="101"/>
      <c r="B76" s="123"/>
      <c r="C76" s="125"/>
      <c r="D76" s="125"/>
      <c r="E76" s="127" t="str">
        <f>E7</f>
        <v>SOCIÁLNÍ BYDLENÍ MĚSTA LIBERCE NA ŽIŽKOVĚ</v>
      </c>
      <c r="F76" s="126"/>
      <c r="G76" s="126"/>
      <c r="H76" s="126"/>
      <c r="I76" s="143"/>
      <c r="J76" s="125"/>
      <c r="K76" s="125"/>
      <c r="L76" s="144"/>
      <c r="S76" s="101"/>
      <c r="T76" s="101"/>
      <c r="U76" s="101"/>
      <c r="V76" s="101"/>
      <c r="W76" s="101"/>
      <c r="X76" s="101"/>
      <c r="Y76" s="101"/>
      <c r="Z76" s="101"/>
      <c r="AA76" s="101"/>
      <c r="AB76" s="101"/>
      <c r="AC76" s="101"/>
      <c r="AD76" s="101"/>
      <c r="AE76" s="101"/>
    </row>
    <row r="77" s="84" customFormat="1" ht="12" customHeight="1" spans="1:31">
      <c r="A77" s="101"/>
      <c r="B77" s="123"/>
      <c r="C77" s="126" t="s">
        <v>90</v>
      </c>
      <c r="D77" s="125"/>
      <c r="E77" s="125"/>
      <c r="F77" s="125"/>
      <c r="G77" s="125"/>
      <c r="H77" s="125"/>
      <c r="I77" s="143"/>
      <c r="J77" s="125"/>
      <c r="K77" s="125"/>
      <c r="L77" s="144"/>
      <c r="S77" s="101"/>
      <c r="T77" s="101"/>
      <c r="U77" s="101"/>
      <c r="V77" s="101"/>
      <c r="W77" s="101"/>
      <c r="X77" s="101"/>
      <c r="Y77" s="101"/>
      <c r="Z77" s="101"/>
      <c r="AA77" s="101"/>
      <c r="AB77" s="101"/>
      <c r="AC77" s="101"/>
      <c r="AD77" s="101"/>
      <c r="AE77" s="101"/>
    </row>
    <row r="78" s="84" customFormat="1" ht="16.5" customHeight="1" spans="1:31">
      <c r="A78" s="101"/>
      <c r="B78" s="123"/>
      <c r="C78" s="125"/>
      <c r="D78" s="125"/>
      <c r="E78" s="128" t="str">
        <f>E9</f>
        <v>SO 0 - DEMOLICE BUDOVY ZŠ</v>
      </c>
      <c r="F78" s="125"/>
      <c r="G78" s="125"/>
      <c r="H78" s="125"/>
      <c r="I78" s="143"/>
      <c r="J78" s="125"/>
      <c r="K78" s="125"/>
      <c r="L78" s="144"/>
      <c r="S78" s="101"/>
      <c r="T78" s="101"/>
      <c r="U78" s="101"/>
      <c r="V78" s="101"/>
      <c r="W78" s="101"/>
      <c r="X78" s="101"/>
      <c r="Y78" s="101"/>
      <c r="Z78" s="101"/>
      <c r="AA78" s="101"/>
      <c r="AB78" s="101"/>
      <c r="AC78" s="101"/>
      <c r="AD78" s="101"/>
      <c r="AE78" s="101"/>
    </row>
    <row r="79" s="84" customFormat="1" ht="6.95" customHeight="1" spans="1:31">
      <c r="A79" s="101"/>
      <c r="B79" s="123"/>
      <c r="C79" s="125"/>
      <c r="D79" s="125"/>
      <c r="E79" s="125"/>
      <c r="F79" s="125"/>
      <c r="G79" s="125"/>
      <c r="H79" s="125"/>
      <c r="I79" s="143"/>
      <c r="J79" s="125"/>
      <c r="K79" s="125"/>
      <c r="L79" s="144"/>
      <c r="S79" s="101"/>
      <c r="T79" s="101"/>
      <c r="U79" s="101"/>
      <c r="V79" s="101"/>
      <c r="W79" s="101"/>
      <c r="X79" s="101"/>
      <c r="Y79" s="101"/>
      <c r="Z79" s="101"/>
      <c r="AA79" s="101"/>
      <c r="AB79" s="101"/>
      <c r="AC79" s="101"/>
      <c r="AD79" s="101"/>
      <c r="AE79" s="101"/>
    </row>
    <row r="80" s="84" customFormat="1" ht="12" customHeight="1" spans="1:31">
      <c r="A80" s="101"/>
      <c r="B80" s="123"/>
      <c r="C80" s="126" t="s">
        <v>21</v>
      </c>
      <c r="D80" s="125"/>
      <c r="E80" s="125"/>
      <c r="F80" s="129" t="str">
        <f>F12</f>
        <v>LIBEREC - ROCHLICE</v>
      </c>
      <c r="G80" s="125"/>
      <c r="H80" s="125"/>
      <c r="I80" s="145" t="s">
        <v>23</v>
      </c>
      <c r="J80" s="158" t="str">
        <f>IF(J12="","",J12)</f>
        <v>7. 1. 2020</v>
      </c>
      <c r="K80" s="125"/>
      <c r="L80" s="144"/>
      <c r="S80" s="101"/>
      <c r="T80" s="101"/>
      <c r="U80" s="101"/>
      <c r="V80" s="101"/>
      <c r="W80" s="101"/>
      <c r="X80" s="101"/>
      <c r="Y80" s="101"/>
      <c r="Z80" s="101"/>
      <c r="AA80" s="101"/>
      <c r="AB80" s="101"/>
      <c r="AC80" s="101"/>
      <c r="AD80" s="101"/>
      <c r="AE80" s="101"/>
    </row>
    <row r="81" s="84" customFormat="1" ht="6.95" customHeight="1" spans="1:31">
      <c r="A81" s="101"/>
      <c r="B81" s="123"/>
      <c r="C81" s="125"/>
      <c r="D81" s="125"/>
      <c r="E81" s="125"/>
      <c r="F81" s="125"/>
      <c r="G81" s="125"/>
      <c r="H81" s="125"/>
      <c r="I81" s="143"/>
      <c r="J81" s="125"/>
      <c r="K81" s="125"/>
      <c r="L81" s="144"/>
      <c r="S81" s="101"/>
      <c r="T81" s="101"/>
      <c r="U81" s="101"/>
      <c r="V81" s="101"/>
      <c r="W81" s="101"/>
      <c r="X81" s="101"/>
      <c r="Y81" s="101"/>
      <c r="Z81" s="101"/>
      <c r="AA81" s="101"/>
      <c r="AB81" s="101"/>
      <c r="AC81" s="101"/>
      <c r="AD81" s="101"/>
      <c r="AE81" s="101"/>
    </row>
    <row r="82" s="84" customFormat="1" ht="40.05" customHeight="1" spans="1:31">
      <c r="A82" s="101"/>
      <c r="B82" s="123"/>
      <c r="C82" s="126" t="s">
        <v>25</v>
      </c>
      <c r="D82" s="125"/>
      <c r="E82" s="125"/>
      <c r="F82" s="129" t="str">
        <f>E15</f>
        <v>STATUTÁRNÍ MĚSTO LIBEREC, NÁM.Dr.E.BENEŠE 1</v>
      </c>
      <c r="G82" s="125"/>
      <c r="H82" s="125"/>
      <c r="I82" s="145" t="s">
        <v>33</v>
      </c>
      <c r="J82" s="159" t="str">
        <f>E21</f>
        <v>ING.JANA HŮLKOVÁ - LIBEREC</v>
      </c>
      <c r="K82" s="125"/>
      <c r="L82" s="144"/>
      <c r="S82" s="101"/>
      <c r="T82" s="101"/>
      <c r="U82" s="101"/>
      <c r="V82" s="101"/>
      <c r="W82" s="101"/>
      <c r="X82" s="101"/>
      <c r="Y82" s="101"/>
      <c r="Z82" s="101"/>
      <c r="AA82" s="101"/>
      <c r="AB82" s="101"/>
      <c r="AC82" s="101"/>
      <c r="AD82" s="101"/>
      <c r="AE82" s="101"/>
    </row>
    <row r="83" s="84" customFormat="1" ht="15.15" customHeight="1" spans="1:31">
      <c r="A83" s="101"/>
      <c r="B83" s="123"/>
      <c r="C83" s="126" t="s">
        <v>31</v>
      </c>
      <c r="D83" s="125"/>
      <c r="E83" s="125"/>
      <c r="F83" s="129" t="str">
        <f>IF(E18="","",E18)</f>
        <v>Vyplň údaj</v>
      </c>
      <c r="G83" s="125"/>
      <c r="H83" s="125"/>
      <c r="I83" s="145" t="s">
        <v>38</v>
      </c>
      <c r="J83" s="159" t="str">
        <f>E24</f>
        <v>JANA VYDROVÁ</v>
      </c>
      <c r="K83" s="125"/>
      <c r="L83" s="144"/>
      <c r="S83" s="101"/>
      <c r="T83" s="101"/>
      <c r="U83" s="101"/>
      <c r="V83" s="101"/>
      <c r="W83" s="101"/>
      <c r="X83" s="101"/>
      <c r="Y83" s="101"/>
      <c r="Z83" s="101"/>
      <c r="AA83" s="101"/>
      <c r="AB83" s="101"/>
      <c r="AC83" s="101"/>
      <c r="AD83" s="101"/>
      <c r="AE83" s="101"/>
    </row>
    <row r="84" s="84" customFormat="1" ht="10.3" customHeight="1" spans="1:31">
      <c r="A84" s="101"/>
      <c r="B84" s="123"/>
      <c r="C84" s="125"/>
      <c r="D84" s="125"/>
      <c r="E84" s="125"/>
      <c r="F84" s="125"/>
      <c r="G84" s="125"/>
      <c r="H84" s="125"/>
      <c r="I84" s="143"/>
      <c r="J84" s="125"/>
      <c r="K84" s="125"/>
      <c r="L84" s="144"/>
      <c r="S84" s="101"/>
      <c r="T84" s="101"/>
      <c r="U84" s="101"/>
      <c r="V84" s="101"/>
      <c r="W84" s="101"/>
      <c r="X84" s="101"/>
      <c r="Y84" s="101"/>
      <c r="Z84" s="101"/>
      <c r="AA84" s="101"/>
      <c r="AB84" s="101"/>
      <c r="AC84" s="101"/>
      <c r="AD84" s="101"/>
      <c r="AE84" s="101"/>
    </row>
    <row r="85" s="88" customFormat="1" ht="29.3" customHeight="1" spans="1:31">
      <c r="A85" s="174"/>
      <c r="B85" s="175"/>
      <c r="C85" s="176" t="s">
        <v>104</v>
      </c>
      <c r="D85" s="177" t="s">
        <v>63</v>
      </c>
      <c r="E85" s="177" t="s">
        <v>59</v>
      </c>
      <c r="F85" s="177" t="s">
        <v>60</v>
      </c>
      <c r="G85" s="177" t="s">
        <v>105</v>
      </c>
      <c r="H85" s="177" t="s">
        <v>106</v>
      </c>
      <c r="I85" s="205" t="s">
        <v>107</v>
      </c>
      <c r="J85" s="177" t="s">
        <v>94</v>
      </c>
      <c r="K85" s="206" t="s">
        <v>108</v>
      </c>
      <c r="L85" s="207"/>
      <c r="M85" s="208" t="s">
        <v>19</v>
      </c>
      <c r="N85" s="209" t="s">
        <v>48</v>
      </c>
      <c r="O85" s="209" t="s">
        <v>109</v>
      </c>
      <c r="P85" s="209" t="s">
        <v>110</v>
      </c>
      <c r="Q85" s="209" t="s">
        <v>111</v>
      </c>
      <c r="R85" s="209" t="s">
        <v>112</v>
      </c>
      <c r="S85" s="209" t="s">
        <v>113</v>
      </c>
      <c r="T85" s="242" t="s">
        <v>114</v>
      </c>
      <c r="U85" s="174"/>
      <c r="V85" s="174"/>
      <c r="W85" s="174"/>
      <c r="X85" s="174"/>
      <c r="Y85" s="174"/>
      <c r="Z85" s="174"/>
      <c r="AA85" s="174"/>
      <c r="AB85" s="174"/>
      <c r="AC85" s="174"/>
      <c r="AD85" s="174"/>
      <c r="AE85" s="174"/>
    </row>
    <row r="86" s="84" customFormat="1" ht="22.8" customHeight="1" spans="1:63">
      <c r="A86" s="101"/>
      <c r="B86" s="123"/>
      <c r="C86" s="178" t="s">
        <v>115</v>
      </c>
      <c r="D86" s="125"/>
      <c r="E86" s="125"/>
      <c r="F86" s="125"/>
      <c r="G86" s="125"/>
      <c r="H86" s="125"/>
      <c r="I86" s="143"/>
      <c r="J86" s="210">
        <f>BK86</f>
        <v>0</v>
      </c>
      <c r="K86" s="125"/>
      <c r="L86" s="102"/>
      <c r="M86" s="211"/>
      <c r="N86" s="212"/>
      <c r="O86" s="213"/>
      <c r="P86" s="214">
        <f>P87</f>
        <v>0</v>
      </c>
      <c r="Q86" s="213"/>
      <c r="R86" s="214">
        <f>R87</f>
        <v>3.6435228</v>
      </c>
      <c r="S86" s="213"/>
      <c r="T86" s="243">
        <f>T87</f>
        <v>3045.4739685</v>
      </c>
      <c r="U86" s="101"/>
      <c r="V86" s="101"/>
      <c r="W86" s="101"/>
      <c r="X86" s="101"/>
      <c r="Y86" s="101"/>
      <c r="Z86" s="101"/>
      <c r="AA86" s="101"/>
      <c r="AB86" s="101"/>
      <c r="AC86" s="101"/>
      <c r="AD86" s="101"/>
      <c r="AE86" s="101"/>
      <c r="AT86" s="169" t="s">
        <v>77</v>
      </c>
      <c r="AU86" s="169" t="s">
        <v>95</v>
      </c>
      <c r="BK86" s="256">
        <f>BK87</f>
        <v>0</v>
      </c>
    </row>
    <row r="87" s="89" customFormat="1" ht="25.9" customHeight="1" spans="2:63">
      <c r="B87" s="179"/>
      <c r="C87" s="180"/>
      <c r="D87" s="181" t="s">
        <v>77</v>
      </c>
      <c r="E87" s="182" t="s">
        <v>116</v>
      </c>
      <c r="F87" s="182" t="s">
        <v>117</v>
      </c>
      <c r="G87" s="180"/>
      <c r="H87" s="180"/>
      <c r="I87" s="215"/>
      <c r="J87" s="216">
        <f>BK87</f>
        <v>0</v>
      </c>
      <c r="K87" s="180"/>
      <c r="L87" s="217"/>
      <c r="M87" s="218"/>
      <c r="N87" s="219"/>
      <c r="O87" s="219"/>
      <c r="P87" s="220">
        <f>P88+P103+P147+P405+P407+P419</f>
        <v>0</v>
      </c>
      <c r="Q87" s="219"/>
      <c r="R87" s="220">
        <f>R88+R103+R147+R405+R407+R419</f>
        <v>3.6435228</v>
      </c>
      <c r="S87" s="219"/>
      <c r="T87" s="244">
        <f>T88+T103+T147+T405+T407+T419</f>
        <v>3045.4739685</v>
      </c>
      <c r="AR87" s="250" t="s">
        <v>86</v>
      </c>
      <c r="AT87" s="251" t="s">
        <v>77</v>
      </c>
      <c r="AU87" s="251" t="s">
        <v>78</v>
      </c>
      <c r="AY87" s="250" t="s">
        <v>118</v>
      </c>
      <c r="BK87" s="257">
        <f>BK88+BK103+BK147+BK405+BK407+BK419</f>
        <v>0</v>
      </c>
    </row>
    <row r="88" s="89" customFormat="1" ht="22.8" customHeight="1" spans="2:63">
      <c r="B88" s="179"/>
      <c r="C88" s="180"/>
      <c r="D88" s="181" t="s">
        <v>77</v>
      </c>
      <c r="E88" s="183" t="s">
        <v>86</v>
      </c>
      <c r="F88" s="183" t="s">
        <v>119</v>
      </c>
      <c r="G88" s="180"/>
      <c r="H88" s="180"/>
      <c r="I88" s="215"/>
      <c r="J88" s="221">
        <f>BK88</f>
        <v>0</v>
      </c>
      <c r="K88" s="180"/>
      <c r="L88" s="217"/>
      <c r="M88" s="218"/>
      <c r="N88" s="219"/>
      <c r="O88" s="219"/>
      <c r="P88" s="220">
        <f>SUM(P89:P102)</f>
        <v>0</v>
      </c>
      <c r="Q88" s="219"/>
      <c r="R88" s="220">
        <f>SUM(R89:R102)</f>
        <v>0</v>
      </c>
      <c r="S88" s="219"/>
      <c r="T88" s="244">
        <f>SUM(T89:T102)</f>
        <v>0</v>
      </c>
      <c r="AR88" s="250" t="s">
        <v>86</v>
      </c>
      <c r="AT88" s="251" t="s">
        <v>77</v>
      </c>
      <c r="AU88" s="251" t="s">
        <v>86</v>
      </c>
      <c r="AY88" s="250" t="s">
        <v>118</v>
      </c>
      <c r="BK88" s="257">
        <f>SUM(BK89:BK102)</f>
        <v>0</v>
      </c>
    </row>
    <row r="89" s="84" customFormat="1" ht="21.75" customHeight="1" spans="1:65">
      <c r="A89" s="101"/>
      <c r="B89" s="123"/>
      <c r="C89" s="184" t="s">
        <v>86</v>
      </c>
      <c r="D89" s="184" t="s">
        <v>120</v>
      </c>
      <c r="E89" s="185" t="s">
        <v>121</v>
      </c>
      <c r="F89" s="186" t="s">
        <v>122</v>
      </c>
      <c r="G89" s="187" t="s">
        <v>123</v>
      </c>
      <c r="H89" s="188">
        <v>248.915</v>
      </c>
      <c r="I89" s="222"/>
      <c r="J89" s="223">
        <f>ROUND(I89*H89,2)</f>
        <v>0</v>
      </c>
      <c r="K89" s="186" t="s">
        <v>124</v>
      </c>
      <c r="L89" s="102"/>
      <c r="M89" s="224" t="s">
        <v>19</v>
      </c>
      <c r="N89" s="225" t="s">
        <v>49</v>
      </c>
      <c r="O89" s="226"/>
      <c r="P89" s="227">
        <f>O89*H89</f>
        <v>0</v>
      </c>
      <c r="Q89" s="227">
        <v>0</v>
      </c>
      <c r="R89" s="227">
        <f>Q89*H89</f>
        <v>0</v>
      </c>
      <c r="S89" s="227">
        <v>0</v>
      </c>
      <c r="T89" s="245">
        <f>S89*H89</f>
        <v>0</v>
      </c>
      <c r="U89" s="101"/>
      <c r="V89" s="101"/>
      <c r="W89" s="101"/>
      <c r="X89" s="101"/>
      <c r="Y89" s="101"/>
      <c r="Z89" s="101"/>
      <c r="AA89" s="101"/>
      <c r="AB89" s="101"/>
      <c r="AC89" s="101"/>
      <c r="AD89" s="101"/>
      <c r="AE89" s="101"/>
      <c r="AR89" s="252" t="s">
        <v>125</v>
      </c>
      <c r="AT89" s="252" t="s">
        <v>120</v>
      </c>
      <c r="AU89" s="252" t="s">
        <v>88</v>
      </c>
      <c r="AY89" s="169" t="s">
        <v>118</v>
      </c>
      <c r="BE89" s="258">
        <f>IF(N89="základní",J89,0)</f>
        <v>0</v>
      </c>
      <c r="BF89" s="258">
        <f>IF(N89="snížená",J89,0)</f>
        <v>0</v>
      </c>
      <c r="BG89" s="258">
        <f>IF(N89="zákl. přenesená",J89,0)</f>
        <v>0</v>
      </c>
      <c r="BH89" s="258">
        <f>IF(N89="sníž. přenesená",J89,0)</f>
        <v>0</v>
      </c>
      <c r="BI89" s="258">
        <f>IF(N89="nulová",J89,0)</f>
        <v>0</v>
      </c>
      <c r="BJ89" s="169" t="s">
        <v>86</v>
      </c>
      <c r="BK89" s="258">
        <f>ROUND(I89*H89,2)</f>
        <v>0</v>
      </c>
      <c r="BL89" s="169" t="s">
        <v>125</v>
      </c>
      <c r="BM89" s="252" t="s">
        <v>126</v>
      </c>
    </row>
    <row r="90" s="84" customFormat="1" ht="99" spans="1:47">
      <c r="A90" s="101"/>
      <c r="B90" s="123"/>
      <c r="C90" s="125"/>
      <c r="D90" s="189" t="s">
        <v>127</v>
      </c>
      <c r="E90" s="125"/>
      <c r="F90" s="190" t="s">
        <v>128</v>
      </c>
      <c r="G90" s="125"/>
      <c r="H90" s="125"/>
      <c r="I90" s="143"/>
      <c r="J90" s="125"/>
      <c r="K90" s="125"/>
      <c r="L90" s="102"/>
      <c r="M90" s="228"/>
      <c r="N90" s="229"/>
      <c r="O90" s="226"/>
      <c r="P90" s="226"/>
      <c r="Q90" s="226"/>
      <c r="R90" s="226"/>
      <c r="S90" s="226"/>
      <c r="T90" s="246"/>
      <c r="U90" s="101"/>
      <c r="V90" s="101"/>
      <c r="W90" s="101"/>
      <c r="X90" s="101"/>
      <c r="Y90" s="101"/>
      <c r="Z90" s="101"/>
      <c r="AA90" s="101"/>
      <c r="AB90" s="101"/>
      <c r="AC90" s="101"/>
      <c r="AD90" s="101"/>
      <c r="AE90" s="101"/>
      <c r="AT90" s="169" t="s">
        <v>127</v>
      </c>
      <c r="AU90" s="169" t="s">
        <v>88</v>
      </c>
    </row>
    <row r="91" s="90" customFormat="1" spans="2:51">
      <c r="B91" s="191"/>
      <c r="C91" s="192"/>
      <c r="D91" s="189" t="s">
        <v>129</v>
      </c>
      <c r="E91" s="193" t="s">
        <v>19</v>
      </c>
      <c r="F91" s="194" t="s">
        <v>130</v>
      </c>
      <c r="G91" s="192"/>
      <c r="H91" s="193" t="s">
        <v>19</v>
      </c>
      <c r="I91" s="230"/>
      <c r="J91" s="192"/>
      <c r="K91" s="192"/>
      <c r="L91" s="231"/>
      <c r="M91" s="232"/>
      <c r="N91" s="233"/>
      <c r="O91" s="233"/>
      <c r="P91" s="233"/>
      <c r="Q91" s="233"/>
      <c r="R91" s="233"/>
      <c r="S91" s="233"/>
      <c r="T91" s="247"/>
      <c r="AT91" s="253" t="s">
        <v>129</v>
      </c>
      <c r="AU91" s="253" t="s">
        <v>88</v>
      </c>
      <c r="AV91" s="90" t="s">
        <v>86</v>
      </c>
      <c r="AW91" s="90" t="s">
        <v>37</v>
      </c>
      <c r="AX91" s="90" t="s">
        <v>78</v>
      </c>
      <c r="AY91" s="253" t="s">
        <v>118</v>
      </c>
    </row>
    <row r="92" s="91" customFormat="1" spans="2:51">
      <c r="B92" s="195"/>
      <c r="C92" s="196"/>
      <c r="D92" s="189" t="s">
        <v>129</v>
      </c>
      <c r="E92" s="197" t="s">
        <v>19</v>
      </c>
      <c r="F92" s="198" t="s">
        <v>131</v>
      </c>
      <c r="G92" s="196"/>
      <c r="H92" s="199">
        <v>36.099</v>
      </c>
      <c r="I92" s="234"/>
      <c r="J92" s="196"/>
      <c r="K92" s="196"/>
      <c r="L92" s="235"/>
      <c r="M92" s="236"/>
      <c r="N92" s="237"/>
      <c r="O92" s="237"/>
      <c r="P92" s="237"/>
      <c r="Q92" s="237"/>
      <c r="R92" s="237"/>
      <c r="S92" s="237"/>
      <c r="T92" s="248"/>
      <c r="AT92" s="254" t="s">
        <v>129</v>
      </c>
      <c r="AU92" s="254" t="s">
        <v>88</v>
      </c>
      <c r="AV92" s="91" t="s">
        <v>88</v>
      </c>
      <c r="AW92" s="91" t="s">
        <v>37</v>
      </c>
      <c r="AX92" s="91" t="s">
        <v>78</v>
      </c>
      <c r="AY92" s="254" t="s">
        <v>118</v>
      </c>
    </row>
    <row r="93" s="91" customFormat="1" spans="2:51">
      <c r="B93" s="195"/>
      <c r="C93" s="196"/>
      <c r="D93" s="189" t="s">
        <v>129</v>
      </c>
      <c r="E93" s="197" t="s">
        <v>19</v>
      </c>
      <c r="F93" s="198" t="s">
        <v>132</v>
      </c>
      <c r="G93" s="196"/>
      <c r="H93" s="199">
        <v>174.67</v>
      </c>
      <c r="I93" s="234"/>
      <c r="J93" s="196"/>
      <c r="K93" s="196"/>
      <c r="L93" s="235"/>
      <c r="M93" s="236"/>
      <c r="N93" s="237"/>
      <c r="O93" s="237"/>
      <c r="P93" s="237"/>
      <c r="Q93" s="237"/>
      <c r="R93" s="237"/>
      <c r="S93" s="237"/>
      <c r="T93" s="248"/>
      <c r="AT93" s="254" t="s">
        <v>129</v>
      </c>
      <c r="AU93" s="254" t="s">
        <v>88</v>
      </c>
      <c r="AV93" s="91" t="s">
        <v>88</v>
      </c>
      <c r="AW93" s="91" t="s">
        <v>37</v>
      </c>
      <c r="AX93" s="91" t="s">
        <v>78</v>
      </c>
      <c r="AY93" s="254" t="s">
        <v>118</v>
      </c>
    </row>
    <row r="94" s="91" customFormat="1" spans="2:51">
      <c r="B94" s="195"/>
      <c r="C94" s="196"/>
      <c r="D94" s="189" t="s">
        <v>129</v>
      </c>
      <c r="E94" s="197" t="s">
        <v>19</v>
      </c>
      <c r="F94" s="198" t="s">
        <v>133</v>
      </c>
      <c r="G94" s="196"/>
      <c r="H94" s="199">
        <v>38.146</v>
      </c>
      <c r="I94" s="234"/>
      <c r="J94" s="196"/>
      <c r="K94" s="196"/>
      <c r="L94" s="235"/>
      <c r="M94" s="236"/>
      <c r="N94" s="237"/>
      <c r="O94" s="237"/>
      <c r="P94" s="237"/>
      <c r="Q94" s="237"/>
      <c r="R94" s="237"/>
      <c r="S94" s="237"/>
      <c r="T94" s="248"/>
      <c r="AT94" s="254" t="s">
        <v>129</v>
      </c>
      <c r="AU94" s="254" t="s">
        <v>88</v>
      </c>
      <c r="AV94" s="91" t="s">
        <v>88</v>
      </c>
      <c r="AW94" s="91" t="s">
        <v>37</v>
      </c>
      <c r="AX94" s="91" t="s">
        <v>78</v>
      </c>
      <c r="AY94" s="254" t="s">
        <v>118</v>
      </c>
    </row>
    <row r="95" s="92" customFormat="1" spans="2:51">
      <c r="B95" s="200"/>
      <c r="C95" s="201"/>
      <c r="D95" s="189" t="s">
        <v>129</v>
      </c>
      <c r="E95" s="202" t="s">
        <v>19</v>
      </c>
      <c r="F95" s="203" t="s">
        <v>134</v>
      </c>
      <c r="G95" s="201"/>
      <c r="H95" s="204">
        <v>248.915</v>
      </c>
      <c r="I95" s="238"/>
      <c r="J95" s="201"/>
      <c r="K95" s="201"/>
      <c r="L95" s="239"/>
      <c r="M95" s="240"/>
      <c r="N95" s="241"/>
      <c r="O95" s="241"/>
      <c r="P95" s="241"/>
      <c r="Q95" s="241"/>
      <c r="R95" s="241"/>
      <c r="S95" s="241"/>
      <c r="T95" s="249"/>
      <c r="AT95" s="255" t="s">
        <v>129</v>
      </c>
      <c r="AU95" s="255" t="s">
        <v>88</v>
      </c>
      <c r="AV95" s="92" t="s">
        <v>125</v>
      </c>
      <c r="AW95" s="92" t="s">
        <v>37</v>
      </c>
      <c r="AX95" s="92" t="s">
        <v>86</v>
      </c>
      <c r="AY95" s="255" t="s">
        <v>118</v>
      </c>
    </row>
    <row r="96" s="84" customFormat="1" ht="16.5" customHeight="1" spans="1:65">
      <c r="A96" s="101"/>
      <c r="B96" s="123"/>
      <c r="C96" s="184" t="s">
        <v>88</v>
      </c>
      <c r="D96" s="184" t="s">
        <v>120</v>
      </c>
      <c r="E96" s="185" t="s">
        <v>135</v>
      </c>
      <c r="F96" s="186" t="s">
        <v>136</v>
      </c>
      <c r="G96" s="187" t="s">
        <v>123</v>
      </c>
      <c r="H96" s="188">
        <v>497.83</v>
      </c>
      <c r="I96" s="222"/>
      <c r="J96" s="223">
        <f>ROUND(I96*H96,2)</f>
        <v>0</v>
      </c>
      <c r="K96" s="186" t="s">
        <v>124</v>
      </c>
      <c r="L96" s="102"/>
      <c r="M96" s="224" t="s">
        <v>19</v>
      </c>
      <c r="N96" s="225" t="s">
        <v>49</v>
      </c>
      <c r="O96" s="226"/>
      <c r="P96" s="227">
        <f>O96*H96</f>
        <v>0</v>
      </c>
      <c r="Q96" s="227">
        <v>0</v>
      </c>
      <c r="R96" s="227">
        <f>Q96*H96</f>
        <v>0</v>
      </c>
      <c r="S96" s="227">
        <v>0</v>
      </c>
      <c r="T96" s="245">
        <f>S96*H96</f>
        <v>0</v>
      </c>
      <c r="U96" s="101"/>
      <c r="V96" s="101"/>
      <c r="W96" s="101"/>
      <c r="X96" s="101"/>
      <c r="Y96" s="101"/>
      <c r="Z96" s="101"/>
      <c r="AA96" s="101"/>
      <c r="AB96" s="101"/>
      <c r="AC96" s="101"/>
      <c r="AD96" s="101"/>
      <c r="AE96" s="101"/>
      <c r="AR96" s="252" t="s">
        <v>125</v>
      </c>
      <c r="AT96" s="252" t="s">
        <v>120</v>
      </c>
      <c r="AU96" s="252" t="s">
        <v>88</v>
      </c>
      <c r="AY96" s="169" t="s">
        <v>118</v>
      </c>
      <c r="BE96" s="258">
        <f>IF(N96="základní",J96,0)</f>
        <v>0</v>
      </c>
      <c r="BF96" s="258">
        <f>IF(N96="snížená",J96,0)</f>
        <v>0</v>
      </c>
      <c r="BG96" s="258">
        <f>IF(N96="zákl. přenesená",J96,0)</f>
        <v>0</v>
      </c>
      <c r="BH96" s="258">
        <f>IF(N96="sníž. přenesená",J96,0)</f>
        <v>0</v>
      </c>
      <c r="BI96" s="258">
        <f>IF(N96="nulová",J96,0)</f>
        <v>0</v>
      </c>
      <c r="BJ96" s="169" t="s">
        <v>86</v>
      </c>
      <c r="BK96" s="258">
        <f>ROUND(I96*H96,2)</f>
        <v>0</v>
      </c>
      <c r="BL96" s="169" t="s">
        <v>125</v>
      </c>
      <c r="BM96" s="252" t="s">
        <v>137</v>
      </c>
    </row>
    <row r="97" s="84" customFormat="1" ht="54" spans="1:47">
      <c r="A97" s="101"/>
      <c r="B97" s="123"/>
      <c r="C97" s="125"/>
      <c r="D97" s="189" t="s">
        <v>127</v>
      </c>
      <c r="E97" s="125"/>
      <c r="F97" s="190" t="s">
        <v>138</v>
      </c>
      <c r="G97" s="125"/>
      <c r="H97" s="125"/>
      <c r="I97" s="143"/>
      <c r="J97" s="125"/>
      <c r="K97" s="125"/>
      <c r="L97" s="102"/>
      <c r="M97" s="228"/>
      <c r="N97" s="229"/>
      <c r="O97" s="226"/>
      <c r="P97" s="226"/>
      <c r="Q97" s="226"/>
      <c r="R97" s="226"/>
      <c r="S97" s="226"/>
      <c r="T97" s="246"/>
      <c r="U97" s="101"/>
      <c r="V97" s="101"/>
      <c r="W97" s="101"/>
      <c r="X97" s="101"/>
      <c r="Y97" s="101"/>
      <c r="Z97" s="101"/>
      <c r="AA97" s="101"/>
      <c r="AB97" s="101"/>
      <c r="AC97" s="101"/>
      <c r="AD97" s="101"/>
      <c r="AE97" s="101"/>
      <c r="AT97" s="169" t="s">
        <v>127</v>
      </c>
      <c r="AU97" s="169" t="s">
        <v>88</v>
      </c>
    </row>
    <row r="98" s="91" customFormat="1" spans="2:51">
      <c r="B98" s="195"/>
      <c r="C98" s="196"/>
      <c r="D98" s="189" t="s">
        <v>129</v>
      </c>
      <c r="E98" s="197" t="s">
        <v>19</v>
      </c>
      <c r="F98" s="198" t="s">
        <v>139</v>
      </c>
      <c r="G98" s="196"/>
      <c r="H98" s="199">
        <v>497.83</v>
      </c>
      <c r="I98" s="234"/>
      <c r="J98" s="196"/>
      <c r="K98" s="196"/>
      <c r="L98" s="235"/>
      <c r="M98" s="236"/>
      <c r="N98" s="237"/>
      <c r="O98" s="237"/>
      <c r="P98" s="237"/>
      <c r="Q98" s="237"/>
      <c r="R98" s="237"/>
      <c r="S98" s="237"/>
      <c r="T98" s="248"/>
      <c r="AT98" s="254" t="s">
        <v>129</v>
      </c>
      <c r="AU98" s="254" t="s">
        <v>88</v>
      </c>
      <c r="AV98" s="91" t="s">
        <v>88</v>
      </c>
      <c r="AW98" s="91" t="s">
        <v>37</v>
      </c>
      <c r="AX98" s="91" t="s">
        <v>86</v>
      </c>
      <c r="AY98" s="254" t="s">
        <v>118</v>
      </c>
    </row>
    <row r="99" s="84" customFormat="1" ht="21.75" customHeight="1" spans="1:65">
      <c r="A99" s="101"/>
      <c r="B99" s="123"/>
      <c r="C99" s="184" t="s">
        <v>140</v>
      </c>
      <c r="D99" s="184" t="s">
        <v>120</v>
      </c>
      <c r="E99" s="185" t="s">
        <v>141</v>
      </c>
      <c r="F99" s="186" t="s">
        <v>142</v>
      </c>
      <c r="G99" s="187" t="s">
        <v>143</v>
      </c>
      <c r="H99" s="188">
        <v>414.817</v>
      </c>
      <c r="I99" s="222"/>
      <c r="J99" s="223">
        <f>ROUND(I99*H99,2)</f>
        <v>0</v>
      </c>
      <c r="K99" s="186" t="s">
        <v>124</v>
      </c>
      <c r="L99" s="102"/>
      <c r="M99" s="224" t="s">
        <v>19</v>
      </c>
      <c r="N99" s="225" t="s">
        <v>49</v>
      </c>
      <c r="O99" s="226"/>
      <c r="P99" s="227">
        <f>O99*H99</f>
        <v>0</v>
      </c>
      <c r="Q99" s="227">
        <v>0</v>
      </c>
      <c r="R99" s="227">
        <f>Q99*H99</f>
        <v>0</v>
      </c>
      <c r="S99" s="227">
        <v>0</v>
      </c>
      <c r="T99" s="245">
        <f>S99*H99</f>
        <v>0</v>
      </c>
      <c r="U99" s="101"/>
      <c r="V99" s="101"/>
      <c r="W99" s="101"/>
      <c r="X99" s="101"/>
      <c r="Y99" s="101"/>
      <c r="Z99" s="101"/>
      <c r="AA99" s="101"/>
      <c r="AB99" s="101"/>
      <c r="AC99" s="101"/>
      <c r="AD99" s="101"/>
      <c r="AE99" s="101"/>
      <c r="AR99" s="252" t="s">
        <v>125</v>
      </c>
      <c r="AT99" s="252" t="s">
        <v>120</v>
      </c>
      <c r="AU99" s="252" t="s">
        <v>88</v>
      </c>
      <c r="AY99" s="169" t="s">
        <v>118</v>
      </c>
      <c r="BE99" s="258">
        <f>IF(N99="základní",J99,0)</f>
        <v>0</v>
      </c>
      <c r="BF99" s="258">
        <f>IF(N99="snížená",J99,0)</f>
        <v>0</v>
      </c>
      <c r="BG99" s="258">
        <f>IF(N99="zákl. přenesená",J99,0)</f>
        <v>0</v>
      </c>
      <c r="BH99" s="258">
        <f>IF(N99="sníž. přenesená",J99,0)</f>
        <v>0</v>
      </c>
      <c r="BI99" s="258">
        <f>IF(N99="nulová",J99,0)</f>
        <v>0</v>
      </c>
      <c r="BJ99" s="169" t="s">
        <v>86</v>
      </c>
      <c r="BK99" s="258">
        <f>ROUND(I99*H99,2)</f>
        <v>0</v>
      </c>
      <c r="BL99" s="169" t="s">
        <v>125</v>
      </c>
      <c r="BM99" s="252" t="s">
        <v>144</v>
      </c>
    </row>
    <row r="100" s="84" customFormat="1" ht="27" spans="1:47">
      <c r="A100" s="101"/>
      <c r="B100" s="123"/>
      <c r="C100" s="125"/>
      <c r="D100" s="189" t="s">
        <v>127</v>
      </c>
      <c r="E100" s="125"/>
      <c r="F100" s="190" t="s">
        <v>145</v>
      </c>
      <c r="G100" s="125"/>
      <c r="H100" s="125"/>
      <c r="I100" s="143"/>
      <c r="J100" s="125"/>
      <c r="K100" s="125"/>
      <c r="L100" s="102"/>
      <c r="M100" s="228"/>
      <c r="N100" s="229"/>
      <c r="O100" s="226"/>
      <c r="P100" s="226"/>
      <c r="Q100" s="226"/>
      <c r="R100" s="226"/>
      <c r="S100" s="226"/>
      <c r="T100" s="246"/>
      <c r="U100" s="101"/>
      <c r="V100" s="101"/>
      <c r="W100" s="101"/>
      <c r="X100" s="101"/>
      <c r="Y100" s="101"/>
      <c r="Z100" s="101"/>
      <c r="AA100" s="101"/>
      <c r="AB100" s="101"/>
      <c r="AC100" s="101"/>
      <c r="AD100" s="101"/>
      <c r="AE100" s="101"/>
      <c r="AT100" s="169" t="s">
        <v>127</v>
      </c>
      <c r="AU100" s="169" t="s">
        <v>88</v>
      </c>
    </row>
    <row r="101" s="90" customFormat="1" spans="2:51">
      <c r="B101" s="191"/>
      <c r="C101" s="192"/>
      <c r="D101" s="189" t="s">
        <v>129</v>
      </c>
      <c r="E101" s="193" t="s">
        <v>19</v>
      </c>
      <c r="F101" s="194" t="s">
        <v>146</v>
      </c>
      <c r="G101" s="192"/>
      <c r="H101" s="193" t="s">
        <v>19</v>
      </c>
      <c r="I101" s="230"/>
      <c r="J101" s="192"/>
      <c r="K101" s="192"/>
      <c r="L101" s="231"/>
      <c r="M101" s="232"/>
      <c r="N101" s="233"/>
      <c r="O101" s="233"/>
      <c r="P101" s="233"/>
      <c r="Q101" s="233"/>
      <c r="R101" s="233"/>
      <c r="S101" s="233"/>
      <c r="T101" s="247"/>
      <c r="AT101" s="253" t="s">
        <v>129</v>
      </c>
      <c r="AU101" s="253" t="s">
        <v>88</v>
      </c>
      <c r="AV101" s="90" t="s">
        <v>86</v>
      </c>
      <c r="AW101" s="90" t="s">
        <v>37</v>
      </c>
      <c r="AX101" s="90" t="s">
        <v>78</v>
      </c>
      <c r="AY101" s="253" t="s">
        <v>118</v>
      </c>
    </row>
    <row r="102" s="91" customFormat="1" spans="2:51">
      <c r="B102" s="195"/>
      <c r="C102" s="196"/>
      <c r="D102" s="189" t="s">
        <v>129</v>
      </c>
      <c r="E102" s="197" t="s">
        <v>19</v>
      </c>
      <c r="F102" s="198" t="s">
        <v>147</v>
      </c>
      <c r="G102" s="196"/>
      <c r="H102" s="199">
        <v>414.817</v>
      </c>
      <c r="I102" s="234"/>
      <c r="J102" s="196"/>
      <c r="K102" s="196"/>
      <c r="L102" s="235"/>
      <c r="M102" s="236"/>
      <c r="N102" s="237"/>
      <c r="O102" s="237"/>
      <c r="P102" s="237"/>
      <c r="Q102" s="237"/>
      <c r="R102" s="237"/>
      <c r="S102" s="237"/>
      <c r="T102" s="248"/>
      <c r="AT102" s="254" t="s">
        <v>129</v>
      </c>
      <c r="AU102" s="254" t="s">
        <v>88</v>
      </c>
      <c r="AV102" s="91" t="s">
        <v>88</v>
      </c>
      <c r="AW102" s="91" t="s">
        <v>37</v>
      </c>
      <c r="AX102" s="91" t="s">
        <v>86</v>
      </c>
      <c r="AY102" s="254" t="s">
        <v>118</v>
      </c>
    </row>
    <row r="103" s="89" customFormat="1" ht="22.8" customHeight="1" spans="2:63">
      <c r="B103" s="179"/>
      <c r="C103" s="180"/>
      <c r="D103" s="181" t="s">
        <v>77</v>
      </c>
      <c r="E103" s="183" t="s">
        <v>148</v>
      </c>
      <c r="F103" s="183" t="s">
        <v>149</v>
      </c>
      <c r="G103" s="180"/>
      <c r="H103" s="180"/>
      <c r="I103" s="215"/>
      <c r="J103" s="221">
        <f>BK103</f>
        <v>0</v>
      </c>
      <c r="K103" s="180"/>
      <c r="L103" s="217"/>
      <c r="M103" s="218"/>
      <c r="N103" s="219"/>
      <c r="O103" s="219"/>
      <c r="P103" s="220">
        <f>SUM(P104:P146)</f>
        <v>0</v>
      </c>
      <c r="Q103" s="219"/>
      <c r="R103" s="220">
        <f>SUM(R104:R146)</f>
        <v>0.477</v>
      </c>
      <c r="S103" s="219"/>
      <c r="T103" s="244">
        <f>SUM(T104:T146)</f>
        <v>0</v>
      </c>
      <c r="AR103" s="250" t="s">
        <v>86</v>
      </c>
      <c r="AT103" s="251" t="s">
        <v>77</v>
      </c>
      <c r="AU103" s="251" t="s">
        <v>86</v>
      </c>
      <c r="AY103" s="250" t="s">
        <v>118</v>
      </c>
      <c r="BK103" s="257">
        <f>SUM(BK104:BK146)</f>
        <v>0</v>
      </c>
    </row>
    <row r="104" s="84" customFormat="1" ht="21.75" customHeight="1" spans="1:65">
      <c r="A104" s="101"/>
      <c r="B104" s="123"/>
      <c r="C104" s="184" t="s">
        <v>125</v>
      </c>
      <c r="D104" s="184" t="s">
        <v>120</v>
      </c>
      <c r="E104" s="185" t="s">
        <v>150</v>
      </c>
      <c r="F104" s="186" t="s">
        <v>151</v>
      </c>
      <c r="G104" s="187" t="s">
        <v>152</v>
      </c>
      <c r="H104" s="188">
        <v>1482.473</v>
      </c>
      <c r="I104" s="222"/>
      <c r="J104" s="223">
        <f>ROUND(I104*H104,2)</f>
        <v>0</v>
      </c>
      <c r="K104" s="186" t="s">
        <v>124</v>
      </c>
      <c r="L104" s="102"/>
      <c r="M104" s="224" t="s">
        <v>19</v>
      </c>
      <c r="N104" s="225" t="s">
        <v>49</v>
      </c>
      <c r="O104" s="226"/>
      <c r="P104" s="227">
        <f>O104*H104</f>
        <v>0</v>
      </c>
      <c r="Q104" s="227">
        <v>0</v>
      </c>
      <c r="R104" s="227">
        <f>Q104*H104</f>
        <v>0</v>
      </c>
      <c r="S104" s="227">
        <v>0</v>
      </c>
      <c r="T104" s="245">
        <f>S104*H104</f>
        <v>0</v>
      </c>
      <c r="U104" s="101"/>
      <c r="V104" s="101"/>
      <c r="W104" s="101"/>
      <c r="X104" s="101"/>
      <c r="Y104" s="101"/>
      <c r="Z104" s="101"/>
      <c r="AA104" s="101"/>
      <c r="AB104" s="101"/>
      <c r="AC104" s="101"/>
      <c r="AD104" s="101"/>
      <c r="AE104" s="101"/>
      <c r="AR104" s="252" t="s">
        <v>125</v>
      </c>
      <c r="AT104" s="252" t="s">
        <v>120</v>
      </c>
      <c r="AU104" s="252" t="s">
        <v>88</v>
      </c>
      <c r="AY104" s="169" t="s">
        <v>118</v>
      </c>
      <c r="BE104" s="258">
        <f>IF(N104="základní",J104,0)</f>
        <v>0</v>
      </c>
      <c r="BF104" s="258">
        <f>IF(N104="snížená",J104,0)</f>
        <v>0</v>
      </c>
      <c r="BG104" s="258">
        <f>IF(N104="zákl. přenesená",J104,0)</f>
        <v>0</v>
      </c>
      <c r="BH104" s="258">
        <f>IF(N104="sníž. přenesená",J104,0)</f>
        <v>0</v>
      </c>
      <c r="BI104" s="258">
        <f>IF(N104="nulová",J104,0)</f>
        <v>0</v>
      </c>
      <c r="BJ104" s="169" t="s">
        <v>86</v>
      </c>
      <c r="BK104" s="258">
        <f>ROUND(I104*H104,2)</f>
        <v>0</v>
      </c>
      <c r="BL104" s="169" t="s">
        <v>125</v>
      </c>
      <c r="BM104" s="252" t="s">
        <v>153</v>
      </c>
    </row>
    <row r="105" s="84" customFormat="1" ht="63" spans="1:47">
      <c r="A105" s="101"/>
      <c r="B105" s="123"/>
      <c r="C105" s="125"/>
      <c r="D105" s="189" t="s">
        <v>127</v>
      </c>
      <c r="E105" s="125"/>
      <c r="F105" s="190" t="s">
        <v>154</v>
      </c>
      <c r="G105" s="125"/>
      <c r="H105" s="125"/>
      <c r="I105" s="143"/>
      <c r="J105" s="125"/>
      <c r="K105" s="125"/>
      <c r="L105" s="102"/>
      <c r="M105" s="228"/>
      <c r="N105" s="229"/>
      <c r="O105" s="226"/>
      <c r="P105" s="226"/>
      <c r="Q105" s="226"/>
      <c r="R105" s="226"/>
      <c r="S105" s="226"/>
      <c r="T105" s="246"/>
      <c r="U105" s="101"/>
      <c r="V105" s="101"/>
      <c r="W105" s="101"/>
      <c r="X105" s="101"/>
      <c r="Y105" s="101"/>
      <c r="Z105" s="101"/>
      <c r="AA105" s="101"/>
      <c r="AB105" s="101"/>
      <c r="AC105" s="101"/>
      <c r="AD105" s="101"/>
      <c r="AE105" s="101"/>
      <c r="AT105" s="169" t="s">
        <v>127</v>
      </c>
      <c r="AU105" s="169" t="s">
        <v>88</v>
      </c>
    </row>
    <row r="106" s="90" customFormat="1" spans="2:51">
      <c r="B106" s="191"/>
      <c r="C106" s="192"/>
      <c r="D106" s="189" t="s">
        <v>129</v>
      </c>
      <c r="E106" s="193" t="s">
        <v>19</v>
      </c>
      <c r="F106" s="194" t="s">
        <v>155</v>
      </c>
      <c r="G106" s="192"/>
      <c r="H106" s="193" t="s">
        <v>19</v>
      </c>
      <c r="I106" s="230"/>
      <c r="J106" s="192"/>
      <c r="K106" s="192"/>
      <c r="L106" s="231"/>
      <c r="M106" s="232"/>
      <c r="N106" s="233"/>
      <c r="O106" s="233"/>
      <c r="P106" s="233"/>
      <c r="Q106" s="233"/>
      <c r="R106" s="233"/>
      <c r="S106" s="233"/>
      <c r="T106" s="247"/>
      <c r="AT106" s="253" t="s">
        <v>129</v>
      </c>
      <c r="AU106" s="253" t="s">
        <v>88</v>
      </c>
      <c r="AV106" s="90" t="s">
        <v>86</v>
      </c>
      <c r="AW106" s="90" t="s">
        <v>37</v>
      </c>
      <c r="AX106" s="90" t="s">
        <v>78</v>
      </c>
      <c r="AY106" s="253" t="s">
        <v>118</v>
      </c>
    </row>
    <row r="107" s="91" customFormat="1" spans="2:51">
      <c r="B107" s="195"/>
      <c r="C107" s="196"/>
      <c r="D107" s="189" t="s">
        <v>129</v>
      </c>
      <c r="E107" s="197" t="s">
        <v>19</v>
      </c>
      <c r="F107" s="198" t="s">
        <v>156</v>
      </c>
      <c r="G107" s="196"/>
      <c r="H107" s="199">
        <v>402.22</v>
      </c>
      <c r="I107" s="234"/>
      <c r="J107" s="196"/>
      <c r="K107" s="196"/>
      <c r="L107" s="235"/>
      <c r="M107" s="236"/>
      <c r="N107" s="237"/>
      <c r="O107" s="237"/>
      <c r="P107" s="237"/>
      <c r="Q107" s="237"/>
      <c r="R107" s="237"/>
      <c r="S107" s="237"/>
      <c r="T107" s="248"/>
      <c r="AT107" s="254" t="s">
        <v>129</v>
      </c>
      <c r="AU107" s="254" t="s">
        <v>88</v>
      </c>
      <c r="AV107" s="91" t="s">
        <v>88</v>
      </c>
      <c r="AW107" s="91" t="s">
        <v>37</v>
      </c>
      <c r="AX107" s="91" t="s">
        <v>78</v>
      </c>
      <c r="AY107" s="254" t="s">
        <v>118</v>
      </c>
    </row>
    <row r="108" s="91" customFormat="1" spans="2:51">
      <c r="B108" s="195"/>
      <c r="C108" s="196"/>
      <c r="D108" s="189" t="s">
        <v>129</v>
      </c>
      <c r="E108" s="197" t="s">
        <v>19</v>
      </c>
      <c r="F108" s="198" t="s">
        <v>157</v>
      </c>
      <c r="G108" s="196"/>
      <c r="H108" s="199">
        <v>273.23</v>
      </c>
      <c r="I108" s="234"/>
      <c r="J108" s="196"/>
      <c r="K108" s="196"/>
      <c r="L108" s="235"/>
      <c r="M108" s="236"/>
      <c r="N108" s="237"/>
      <c r="O108" s="237"/>
      <c r="P108" s="237"/>
      <c r="Q108" s="237"/>
      <c r="R108" s="237"/>
      <c r="S108" s="237"/>
      <c r="T108" s="248"/>
      <c r="AT108" s="254" t="s">
        <v>129</v>
      </c>
      <c r="AU108" s="254" t="s">
        <v>88</v>
      </c>
      <c r="AV108" s="91" t="s">
        <v>88</v>
      </c>
      <c r="AW108" s="91" t="s">
        <v>37</v>
      </c>
      <c r="AX108" s="91" t="s">
        <v>78</v>
      </c>
      <c r="AY108" s="254" t="s">
        <v>118</v>
      </c>
    </row>
    <row r="109" s="91" customFormat="1" spans="2:51">
      <c r="B109" s="195"/>
      <c r="C109" s="196"/>
      <c r="D109" s="189" t="s">
        <v>129</v>
      </c>
      <c r="E109" s="197" t="s">
        <v>19</v>
      </c>
      <c r="F109" s="198" t="s">
        <v>158</v>
      </c>
      <c r="G109" s="196"/>
      <c r="H109" s="199">
        <v>306.233</v>
      </c>
      <c r="I109" s="234"/>
      <c r="J109" s="196"/>
      <c r="K109" s="196"/>
      <c r="L109" s="235"/>
      <c r="M109" s="236"/>
      <c r="N109" s="237"/>
      <c r="O109" s="237"/>
      <c r="P109" s="237"/>
      <c r="Q109" s="237"/>
      <c r="R109" s="237"/>
      <c r="S109" s="237"/>
      <c r="T109" s="248"/>
      <c r="AT109" s="254" t="s">
        <v>129</v>
      </c>
      <c r="AU109" s="254" t="s">
        <v>88</v>
      </c>
      <c r="AV109" s="91" t="s">
        <v>88</v>
      </c>
      <c r="AW109" s="91" t="s">
        <v>37</v>
      </c>
      <c r="AX109" s="91" t="s">
        <v>78</v>
      </c>
      <c r="AY109" s="254" t="s">
        <v>118</v>
      </c>
    </row>
    <row r="110" s="91" customFormat="1" spans="2:51">
      <c r="B110" s="195"/>
      <c r="C110" s="196"/>
      <c r="D110" s="189" t="s">
        <v>129</v>
      </c>
      <c r="E110" s="197" t="s">
        <v>19</v>
      </c>
      <c r="F110" s="198" t="s">
        <v>159</v>
      </c>
      <c r="G110" s="196"/>
      <c r="H110" s="199">
        <v>147.98</v>
      </c>
      <c r="I110" s="234"/>
      <c r="J110" s="196"/>
      <c r="K110" s="196"/>
      <c r="L110" s="235"/>
      <c r="M110" s="236"/>
      <c r="N110" s="237"/>
      <c r="O110" s="237"/>
      <c r="P110" s="237"/>
      <c r="Q110" s="237"/>
      <c r="R110" s="237"/>
      <c r="S110" s="237"/>
      <c r="T110" s="248"/>
      <c r="AT110" s="254" t="s">
        <v>129</v>
      </c>
      <c r="AU110" s="254" t="s">
        <v>88</v>
      </c>
      <c r="AV110" s="91" t="s">
        <v>88</v>
      </c>
      <c r="AW110" s="91" t="s">
        <v>37</v>
      </c>
      <c r="AX110" s="91" t="s">
        <v>78</v>
      </c>
      <c r="AY110" s="254" t="s">
        <v>118</v>
      </c>
    </row>
    <row r="111" s="91" customFormat="1" spans="2:51">
      <c r="B111" s="195"/>
      <c r="C111" s="196"/>
      <c r="D111" s="189" t="s">
        <v>129</v>
      </c>
      <c r="E111" s="197" t="s">
        <v>19</v>
      </c>
      <c r="F111" s="198" t="s">
        <v>160</v>
      </c>
      <c r="G111" s="196"/>
      <c r="H111" s="199">
        <v>101.65</v>
      </c>
      <c r="I111" s="234"/>
      <c r="J111" s="196"/>
      <c r="K111" s="196"/>
      <c r="L111" s="235"/>
      <c r="M111" s="236"/>
      <c r="N111" s="237"/>
      <c r="O111" s="237"/>
      <c r="P111" s="237"/>
      <c r="Q111" s="237"/>
      <c r="R111" s="237"/>
      <c r="S111" s="237"/>
      <c r="T111" s="248"/>
      <c r="AT111" s="254" t="s">
        <v>129</v>
      </c>
      <c r="AU111" s="254" t="s">
        <v>88</v>
      </c>
      <c r="AV111" s="91" t="s">
        <v>88</v>
      </c>
      <c r="AW111" s="91" t="s">
        <v>37</v>
      </c>
      <c r="AX111" s="91" t="s">
        <v>78</v>
      </c>
      <c r="AY111" s="254" t="s">
        <v>118</v>
      </c>
    </row>
    <row r="112" s="91" customFormat="1" spans="2:51">
      <c r="B112" s="195"/>
      <c r="C112" s="196"/>
      <c r="D112" s="189" t="s">
        <v>129</v>
      </c>
      <c r="E112" s="197" t="s">
        <v>19</v>
      </c>
      <c r="F112" s="198" t="s">
        <v>161</v>
      </c>
      <c r="G112" s="196"/>
      <c r="H112" s="199">
        <v>251.16</v>
      </c>
      <c r="I112" s="234"/>
      <c r="J112" s="196"/>
      <c r="K112" s="196"/>
      <c r="L112" s="235"/>
      <c r="M112" s="236"/>
      <c r="N112" s="237"/>
      <c r="O112" s="237"/>
      <c r="P112" s="237"/>
      <c r="Q112" s="237"/>
      <c r="R112" s="237"/>
      <c r="S112" s="237"/>
      <c r="T112" s="248"/>
      <c r="AT112" s="254" t="s">
        <v>129</v>
      </c>
      <c r="AU112" s="254" t="s">
        <v>88</v>
      </c>
      <c r="AV112" s="91" t="s">
        <v>88</v>
      </c>
      <c r="AW112" s="91" t="s">
        <v>37</v>
      </c>
      <c r="AX112" s="91" t="s">
        <v>78</v>
      </c>
      <c r="AY112" s="254" t="s">
        <v>118</v>
      </c>
    </row>
    <row r="113" s="92" customFormat="1" spans="2:51">
      <c r="B113" s="200"/>
      <c r="C113" s="201"/>
      <c r="D113" s="189" t="s">
        <v>129</v>
      </c>
      <c r="E113" s="202" t="s">
        <v>19</v>
      </c>
      <c r="F113" s="203" t="s">
        <v>134</v>
      </c>
      <c r="G113" s="201"/>
      <c r="H113" s="204">
        <v>1482.473</v>
      </c>
      <c r="I113" s="238"/>
      <c r="J113" s="201"/>
      <c r="K113" s="201"/>
      <c r="L113" s="239"/>
      <c r="M113" s="240"/>
      <c r="N113" s="241"/>
      <c r="O113" s="241"/>
      <c r="P113" s="241"/>
      <c r="Q113" s="241"/>
      <c r="R113" s="241"/>
      <c r="S113" s="241"/>
      <c r="T113" s="249"/>
      <c r="AT113" s="255" t="s">
        <v>129</v>
      </c>
      <c r="AU113" s="255" t="s">
        <v>88</v>
      </c>
      <c r="AV113" s="92" t="s">
        <v>125</v>
      </c>
      <c r="AW113" s="92" t="s">
        <v>37</v>
      </c>
      <c r="AX113" s="92" t="s">
        <v>86</v>
      </c>
      <c r="AY113" s="255" t="s">
        <v>118</v>
      </c>
    </row>
    <row r="114" s="84" customFormat="1" ht="21.75" customHeight="1" spans="1:65">
      <c r="A114" s="101"/>
      <c r="B114" s="123"/>
      <c r="C114" s="184" t="s">
        <v>162</v>
      </c>
      <c r="D114" s="184" t="s">
        <v>120</v>
      </c>
      <c r="E114" s="185" t="s">
        <v>163</v>
      </c>
      <c r="F114" s="186" t="s">
        <v>164</v>
      </c>
      <c r="G114" s="187" t="s">
        <v>152</v>
      </c>
      <c r="H114" s="188">
        <v>44474.19</v>
      </c>
      <c r="I114" s="222"/>
      <c r="J114" s="223">
        <f>ROUND(I114*H114,2)</f>
        <v>0</v>
      </c>
      <c r="K114" s="186" t="s">
        <v>124</v>
      </c>
      <c r="L114" s="102"/>
      <c r="M114" s="224" t="s">
        <v>19</v>
      </c>
      <c r="N114" s="225" t="s">
        <v>49</v>
      </c>
      <c r="O114" s="226"/>
      <c r="P114" s="227">
        <f>O114*H114</f>
        <v>0</v>
      </c>
      <c r="Q114" s="227">
        <v>0</v>
      </c>
      <c r="R114" s="227">
        <f>Q114*H114</f>
        <v>0</v>
      </c>
      <c r="S114" s="227">
        <v>0</v>
      </c>
      <c r="T114" s="245">
        <f>S114*H114</f>
        <v>0</v>
      </c>
      <c r="U114" s="101"/>
      <c r="V114" s="101"/>
      <c r="W114" s="101"/>
      <c r="X114" s="101"/>
      <c r="Y114" s="101"/>
      <c r="Z114" s="101"/>
      <c r="AA114" s="101"/>
      <c r="AB114" s="101"/>
      <c r="AC114" s="101"/>
      <c r="AD114" s="101"/>
      <c r="AE114" s="101"/>
      <c r="AR114" s="252" t="s">
        <v>125</v>
      </c>
      <c r="AT114" s="252" t="s">
        <v>120</v>
      </c>
      <c r="AU114" s="252" t="s">
        <v>88</v>
      </c>
      <c r="AY114" s="169" t="s">
        <v>118</v>
      </c>
      <c r="BE114" s="258">
        <f>IF(N114="základní",J114,0)</f>
        <v>0</v>
      </c>
      <c r="BF114" s="258">
        <f>IF(N114="snížená",J114,0)</f>
        <v>0</v>
      </c>
      <c r="BG114" s="258">
        <f>IF(N114="zákl. přenesená",J114,0)</f>
        <v>0</v>
      </c>
      <c r="BH114" s="258">
        <f>IF(N114="sníž. přenesená",J114,0)</f>
        <v>0</v>
      </c>
      <c r="BI114" s="258">
        <f>IF(N114="nulová",J114,0)</f>
        <v>0</v>
      </c>
      <c r="BJ114" s="169" t="s">
        <v>86</v>
      </c>
      <c r="BK114" s="258">
        <f>ROUND(I114*H114,2)</f>
        <v>0</v>
      </c>
      <c r="BL114" s="169" t="s">
        <v>125</v>
      </c>
      <c r="BM114" s="252" t="s">
        <v>165</v>
      </c>
    </row>
    <row r="115" s="84" customFormat="1" ht="63" spans="1:47">
      <c r="A115" s="101"/>
      <c r="B115" s="123"/>
      <c r="C115" s="125"/>
      <c r="D115" s="189" t="s">
        <v>127</v>
      </c>
      <c r="E115" s="125"/>
      <c r="F115" s="190" t="s">
        <v>154</v>
      </c>
      <c r="G115" s="125"/>
      <c r="H115" s="125"/>
      <c r="I115" s="143"/>
      <c r="J115" s="125"/>
      <c r="K115" s="125"/>
      <c r="L115" s="102"/>
      <c r="M115" s="228"/>
      <c r="N115" s="229"/>
      <c r="O115" s="226"/>
      <c r="P115" s="226"/>
      <c r="Q115" s="226"/>
      <c r="R115" s="226"/>
      <c r="S115" s="226"/>
      <c r="T115" s="246"/>
      <c r="U115" s="101"/>
      <c r="V115" s="101"/>
      <c r="W115" s="101"/>
      <c r="X115" s="101"/>
      <c r="Y115" s="101"/>
      <c r="Z115" s="101"/>
      <c r="AA115" s="101"/>
      <c r="AB115" s="101"/>
      <c r="AC115" s="101"/>
      <c r="AD115" s="101"/>
      <c r="AE115" s="101"/>
      <c r="AT115" s="169" t="s">
        <v>127</v>
      </c>
      <c r="AU115" s="169" t="s">
        <v>88</v>
      </c>
    </row>
    <row r="116" s="91" customFormat="1" spans="2:51">
      <c r="B116" s="195"/>
      <c r="C116" s="196"/>
      <c r="D116" s="189" t="s">
        <v>129</v>
      </c>
      <c r="E116" s="196"/>
      <c r="F116" s="198" t="s">
        <v>166</v>
      </c>
      <c r="G116" s="196"/>
      <c r="H116" s="199">
        <v>44474.19</v>
      </c>
      <c r="I116" s="234"/>
      <c r="J116" s="196"/>
      <c r="K116" s="196"/>
      <c r="L116" s="235"/>
      <c r="M116" s="236"/>
      <c r="N116" s="237"/>
      <c r="O116" s="237"/>
      <c r="P116" s="237"/>
      <c r="Q116" s="237"/>
      <c r="R116" s="237"/>
      <c r="S116" s="237"/>
      <c r="T116" s="248"/>
      <c r="AT116" s="254" t="s">
        <v>129</v>
      </c>
      <c r="AU116" s="254" t="s">
        <v>88</v>
      </c>
      <c r="AV116" s="91" t="s">
        <v>88</v>
      </c>
      <c r="AW116" s="91" t="s">
        <v>4</v>
      </c>
      <c r="AX116" s="91" t="s">
        <v>86</v>
      </c>
      <c r="AY116" s="254" t="s">
        <v>118</v>
      </c>
    </row>
    <row r="117" s="84" customFormat="1" ht="21.75" customHeight="1" spans="1:65">
      <c r="A117" s="101"/>
      <c r="B117" s="123"/>
      <c r="C117" s="184" t="s">
        <v>167</v>
      </c>
      <c r="D117" s="184" t="s">
        <v>120</v>
      </c>
      <c r="E117" s="185" t="s">
        <v>168</v>
      </c>
      <c r="F117" s="186" t="s">
        <v>169</v>
      </c>
      <c r="G117" s="187" t="s">
        <v>152</v>
      </c>
      <c r="H117" s="188">
        <v>1482.473</v>
      </c>
      <c r="I117" s="222"/>
      <c r="J117" s="223">
        <f>ROUND(I117*H117,2)</f>
        <v>0</v>
      </c>
      <c r="K117" s="186" t="s">
        <v>124</v>
      </c>
      <c r="L117" s="102"/>
      <c r="M117" s="224" t="s">
        <v>19</v>
      </c>
      <c r="N117" s="225" t="s">
        <v>49</v>
      </c>
      <c r="O117" s="226"/>
      <c r="P117" s="227">
        <f>O117*H117</f>
        <v>0</v>
      </c>
      <c r="Q117" s="227">
        <v>0</v>
      </c>
      <c r="R117" s="227">
        <f>Q117*H117</f>
        <v>0</v>
      </c>
      <c r="S117" s="227">
        <v>0</v>
      </c>
      <c r="T117" s="245">
        <f>S117*H117</f>
        <v>0</v>
      </c>
      <c r="U117" s="101"/>
      <c r="V117" s="101"/>
      <c r="W117" s="101"/>
      <c r="X117" s="101"/>
      <c r="Y117" s="101"/>
      <c r="Z117" s="101"/>
      <c r="AA117" s="101"/>
      <c r="AB117" s="101"/>
      <c r="AC117" s="101"/>
      <c r="AD117" s="101"/>
      <c r="AE117" s="101"/>
      <c r="AR117" s="252" t="s">
        <v>125</v>
      </c>
      <c r="AT117" s="252" t="s">
        <v>120</v>
      </c>
      <c r="AU117" s="252" t="s">
        <v>88</v>
      </c>
      <c r="AY117" s="169" t="s">
        <v>118</v>
      </c>
      <c r="BE117" s="258">
        <f>IF(N117="základní",J117,0)</f>
        <v>0</v>
      </c>
      <c r="BF117" s="258">
        <f>IF(N117="snížená",J117,0)</f>
        <v>0</v>
      </c>
      <c r="BG117" s="258">
        <f>IF(N117="zákl. přenesená",J117,0)</f>
        <v>0</v>
      </c>
      <c r="BH117" s="258">
        <f>IF(N117="sníž. přenesená",J117,0)</f>
        <v>0</v>
      </c>
      <c r="BI117" s="258">
        <f>IF(N117="nulová",J117,0)</f>
        <v>0</v>
      </c>
      <c r="BJ117" s="169" t="s">
        <v>86</v>
      </c>
      <c r="BK117" s="258">
        <f>ROUND(I117*H117,2)</f>
        <v>0</v>
      </c>
      <c r="BL117" s="169" t="s">
        <v>125</v>
      </c>
      <c r="BM117" s="252" t="s">
        <v>170</v>
      </c>
    </row>
    <row r="118" s="84" customFormat="1" ht="36" spans="1:47">
      <c r="A118" s="101"/>
      <c r="B118" s="123"/>
      <c r="C118" s="125"/>
      <c r="D118" s="189" t="s">
        <v>127</v>
      </c>
      <c r="E118" s="125"/>
      <c r="F118" s="190" t="s">
        <v>171</v>
      </c>
      <c r="G118" s="125"/>
      <c r="H118" s="125"/>
      <c r="I118" s="143"/>
      <c r="J118" s="125"/>
      <c r="K118" s="125"/>
      <c r="L118" s="102"/>
      <c r="M118" s="228"/>
      <c r="N118" s="229"/>
      <c r="O118" s="226"/>
      <c r="P118" s="226"/>
      <c r="Q118" s="226"/>
      <c r="R118" s="226"/>
      <c r="S118" s="226"/>
      <c r="T118" s="246"/>
      <c r="U118" s="101"/>
      <c r="V118" s="101"/>
      <c r="W118" s="101"/>
      <c r="X118" s="101"/>
      <c r="Y118" s="101"/>
      <c r="Z118" s="101"/>
      <c r="AA118" s="101"/>
      <c r="AB118" s="101"/>
      <c r="AC118" s="101"/>
      <c r="AD118" s="101"/>
      <c r="AE118" s="101"/>
      <c r="AT118" s="169" t="s">
        <v>127</v>
      </c>
      <c r="AU118" s="169" t="s">
        <v>88</v>
      </c>
    </row>
    <row r="119" s="84" customFormat="1" ht="16.5" customHeight="1" spans="1:65">
      <c r="A119" s="101"/>
      <c r="B119" s="123"/>
      <c r="C119" s="184" t="s">
        <v>172</v>
      </c>
      <c r="D119" s="184" t="s">
        <v>120</v>
      </c>
      <c r="E119" s="185" t="s">
        <v>173</v>
      </c>
      <c r="F119" s="186" t="s">
        <v>174</v>
      </c>
      <c r="G119" s="187" t="s">
        <v>152</v>
      </c>
      <c r="H119" s="188">
        <v>1482.473</v>
      </c>
      <c r="I119" s="222"/>
      <c r="J119" s="223">
        <f>ROUND(I119*H119,2)</f>
        <v>0</v>
      </c>
      <c r="K119" s="186" t="s">
        <v>124</v>
      </c>
      <c r="L119" s="102"/>
      <c r="M119" s="224" t="s">
        <v>19</v>
      </c>
      <c r="N119" s="225" t="s">
        <v>49</v>
      </c>
      <c r="O119" s="226"/>
      <c r="P119" s="227">
        <f>O119*H119</f>
        <v>0</v>
      </c>
      <c r="Q119" s="227">
        <v>0</v>
      </c>
      <c r="R119" s="227">
        <f>Q119*H119</f>
        <v>0</v>
      </c>
      <c r="S119" s="227">
        <v>0</v>
      </c>
      <c r="T119" s="245">
        <f>S119*H119</f>
        <v>0</v>
      </c>
      <c r="U119" s="101"/>
      <c r="V119" s="101"/>
      <c r="W119" s="101"/>
      <c r="X119" s="101"/>
      <c r="Y119" s="101"/>
      <c r="Z119" s="101"/>
      <c r="AA119" s="101"/>
      <c r="AB119" s="101"/>
      <c r="AC119" s="101"/>
      <c r="AD119" s="101"/>
      <c r="AE119" s="101"/>
      <c r="AR119" s="252" t="s">
        <v>125</v>
      </c>
      <c r="AT119" s="252" t="s">
        <v>120</v>
      </c>
      <c r="AU119" s="252" t="s">
        <v>88</v>
      </c>
      <c r="AY119" s="169" t="s">
        <v>118</v>
      </c>
      <c r="BE119" s="258">
        <f>IF(N119="základní",J119,0)</f>
        <v>0</v>
      </c>
      <c r="BF119" s="258">
        <f>IF(N119="snížená",J119,0)</f>
        <v>0</v>
      </c>
      <c r="BG119" s="258">
        <f>IF(N119="zákl. přenesená",J119,0)</f>
        <v>0</v>
      </c>
      <c r="BH119" s="258">
        <f>IF(N119="sníž. přenesená",J119,0)</f>
        <v>0</v>
      </c>
      <c r="BI119" s="258">
        <f>IF(N119="nulová",J119,0)</f>
        <v>0</v>
      </c>
      <c r="BJ119" s="169" t="s">
        <v>86</v>
      </c>
      <c r="BK119" s="258">
        <f>ROUND(I119*H119,2)</f>
        <v>0</v>
      </c>
      <c r="BL119" s="169" t="s">
        <v>125</v>
      </c>
      <c r="BM119" s="252" t="s">
        <v>175</v>
      </c>
    </row>
    <row r="120" s="84" customFormat="1" ht="27" spans="1:47">
      <c r="A120" s="101"/>
      <c r="B120" s="123"/>
      <c r="C120" s="125"/>
      <c r="D120" s="189" t="s">
        <v>127</v>
      </c>
      <c r="E120" s="125"/>
      <c r="F120" s="190" t="s">
        <v>176</v>
      </c>
      <c r="G120" s="125"/>
      <c r="H120" s="125"/>
      <c r="I120" s="143"/>
      <c r="J120" s="125"/>
      <c r="K120" s="125"/>
      <c r="L120" s="102"/>
      <c r="M120" s="228"/>
      <c r="N120" s="229"/>
      <c r="O120" s="226"/>
      <c r="P120" s="226"/>
      <c r="Q120" s="226"/>
      <c r="R120" s="226"/>
      <c r="S120" s="226"/>
      <c r="T120" s="246"/>
      <c r="U120" s="101"/>
      <c r="V120" s="101"/>
      <c r="W120" s="101"/>
      <c r="X120" s="101"/>
      <c r="Y120" s="101"/>
      <c r="Z120" s="101"/>
      <c r="AA120" s="101"/>
      <c r="AB120" s="101"/>
      <c r="AC120" s="101"/>
      <c r="AD120" s="101"/>
      <c r="AE120" s="101"/>
      <c r="AT120" s="169" t="s">
        <v>127</v>
      </c>
      <c r="AU120" s="169" t="s">
        <v>88</v>
      </c>
    </row>
    <row r="121" s="90" customFormat="1" spans="2:51">
      <c r="B121" s="191"/>
      <c r="C121" s="192"/>
      <c r="D121" s="189" t="s">
        <v>129</v>
      </c>
      <c r="E121" s="193" t="s">
        <v>19</v>
      </c>
      <c r="F121" s="194" t="s">
        <v>155</v>
      </c>
      <c r="G121" s="192"/>
      <c r="H121" s="193" t="s">
        <v>19</v>
      </c>
      <c r="I121" s="230"/>
      <c r="J121" s="192"/>
      <c r="K121" s="192"/>
      <c r="L121" s="231"/>
      <c r="M121" s="232"/>
      <c r="N121" s="233"/>
      <c r="O121" s="233"/>
      <c r="P121" s="233"/>
      <c r="Q121" s="233"/>
      <c r="R121" s="233"/>
      <c r="S121" s="233"/>
      <c r="T121" s="247"/>
      <c r="AT121" s="253" t="s">
        <v>129</v>
      </c>
      <c r="AU121" s="253" t="s">
        <v>88</v>
      </c>
      <c r="AV121" s="90" t="s">
        <v>86</v>
      </c>
      <c r="AW121" s="90" t="s">
        <v>37</v>
      </c>
      <c r="AX121" s="90" t="s">
        <v>78</v>
      </c>
      <c r="AY121" s="253" t="s">
        <v>118</v>
      </c>
    </row>
    <row r="122" s="91" customFormat="1" spans="2:51">
      <c r="B122" s="195"/>
      <c r="C122" s="196"/>
      <c r="D122" s="189" t="s">
        <v>129</v>
      </c>
      <c r="E122" s="197" t="s">
        <v>19</v>
      </c>
      <c r="F122" s="198" t="s">
        <v>156</v>
      </c>
      <c r="G122" s="196"/>
      <c r="H122" s="199">
        <v>402.22</v>
      </c>
      <c r="I122" s="234"/>
      <c r="J122" s="196"/>
      <c r="K122" s="196"/>
      <c r="L122" s="235"/>
      <c r="M122" s="236"/>
      <c r="N122" s="237"/>
      <c r="O122" s="237"/>
      <c r="P122" s="237"/>
      <c r="Q122" s="237"/>
      <c r="R122" s="237"/>
      <c r="S122" s="237"/>
      <c r="T122" s="248"/>
      <c r="AT122" s="254" t="s">
        <v>129</v>
      </c>
      <c r="AU122" s="254" t="s">
        <v>88</v>
      </c>
      <c r="AV122" s="91" t="s">
        <v>88</v>
      </c>
      <c r="AW122" s="91" t="s">
        <v>37</v>
      </c>
      <c r="AX122" s="91" t="s">
        <v>78</v>
      </c>
      <c r="AY122" s="254" t="s">
        <v>118</v>
      </c>
    </row>
    <row r="123" s="91" customFormat="1" spans="2:51">
      <c r="B123" s="195"/>
      <c r="C123" s="196"/>
      <c r="D123" s="189" t="s">
        <v>129</v>
      </c>
      <c r="E123" s="197" t="s">
        <v>19</v>
      </c>
      <c r="F123" s="198" t="s">
        <v>157</v>
      </c>
      <c r="G123" s="196"/>
      <c r="H123" s="199">
        <v>273.23</v>
      </c>
      <c r="I123" s="234"/>
      <c r="J123" s="196"/>
      <c r="K123" s="196"/>
      <c r="L123" s="235"/>
      <c r="M123" s="236"/>
      <c r="N123" s="237"/>
      <c r="O123" s="237"/>
      <c r="P123" s="237"/>
      <c r="Q123" s="237"/>
      <c r="R123" s="237"/>
      <c r="S123" s="237"/>
      <c r="T123" s="248"/>
      <c r="AT123" s="254" t="s">
        <v>129</v>
      </c>
      <c r="AU123" s="254" t="s">
        <v>88</v>
      </c>
      <c r="AV123" s="91" t="s">
        <v>88</v>
      </c>
      <c r="AW123" s="91" t="s">
        <v>37</v>
      </c>
      <c r="AX123" s="91" t="s">
        <v>78</v>
      </c>
      <c r="AY123" s="254" t="s">
        <v>118</v>
      </c>
    </row>
    <row r="124" s="91" customFormat="1" spans="2:51">
      <c r="B124" s="195"/>
      <c r="C124" s="196"/>
      <c r="D124" s="189" t="s">
        <v>129</v>
      </c>
      <c r="E124" s="197" t="s">
        <v>19</v>
      </c>
      <c r="F124" s="198" t="s">
        <v>158</v>
      </c>
      <c r="G124" s="196"/>
      <c r="H124" s="199">
        <v>306.233</v>
      </c>
      <c r="I124" s="234"/>
      <c r="J124" s="196"/>
      <c r="K124" s="196"/>
      <c r="L124" s="235"/>
      <c r="M124" s="236"/>
      <c r="N124" s="237"/>
      <c r="O124" s="237"/>
      <c r="P124" s="237"/>
      <c r="Q124" s="237"/>
      <c r="R124" s="237"/>
      <c r="S124" s="237"/>
      <c r="T124" s="248"/>
      <c r="AT124" s="254" t="s">
        <v>129</v>
      </c>
      <c r="AU124" s="254" t="s">
        <v>88</v>
      </c>
      <c r="AV124" s="91" t="s">
        <v>88</v>
      </c>
      <c r="AW124" s="91" t="s">
        <v>37</v>
      </c>
      <c r="AX124" s="91" t="s">
        <v>78</v>
      </c>
      <c r="AY124" s="254" t="s">
        <v>118</v>
      </c>
    </row>
    <row r="125" s="91" customFormat="1" spans="2:51">
      <c r="B125" s="195"/>
      <c r="C125" s="196"/>
      <c r="D125" s="189" t="s">
        <v>129</v>
      </c>
      <c r="E125" s="197" t="s">
        <v>19</v>
      </c>
      <c r="F125" s="198" t="s">
        <v>159</v>
      </c>
      <c r="G125" s="196"/>
      <c r="H125" s="199">
        <v>147.98</v>
      </c>
      <c r="I125" s="234"/>
      <c r="J125" s="196"/>
      <c r="K125" s="196"/>
      <c r="L125" s="235"/>
      <c r="M125" s="236"/>
      <c r="N125" s="237"/>
      <c r="O125" s="237"/>
      <c r="P125" s="237"/>
      <c r="Q125" s="237"/>
      <c r="R125" s="237"/>
      <c r="S125" s="237"/>
      <c r="T125" s="248"/>
      <c r="AT125" s="254" t="s">
        <v>129</v>
      </c>
      <c r="AU125" s="254" t="s">
        <v>88</v>
      </c>
      <c r="AV125" s="91" t="s">
        <v>88</v>
      </c>
      <c r="AW125" s="91" t="s">
        <v>37</v>
      </c>
      <c r="AX125" s="91" t="s">
        <v>78</v>
      </c>
      <c r="AY125" s="254" t="s">
        <v>118</v>
      </c>
    </row>
    <row r="126" s="91" customFormat="1" spans="2:51">
      <c r="B126" s="195"/>
      <c r="C126" s="196"/>
      <c r="D126" s="189" t="s">
        <v>129</v>
      </c>
      <c r="E126" s="197" t="s">
        <v>19</v>
      </c>
      <c r="F126" s="198" t="s">
        <v>160</v>
      </c>
      <c r="G126" s="196"/>
      <c r="H126" s="199">
        <v>101.65</v>
      </c>
      <c r="I126" s="234"/>
      <c r="J126" s="196"/>
      <c r="K126" s="196"/>
      <c r="L126" s="235"/>
      <c r="M126" s="236"/>
      <c r="N126" s="237"/>
      <c r="O126" s="237"/>
      <c r="P126" s="237"/>
      <c r="Q126" s="237"/>
      <c r="R126" s="237"/>
      <c r="S126" s="237"/>
      <c r="T126" s="248"/>
      <c r="AT126" s="254" t="s">
        <v>129</v>
      </c>
      <c r="AU126" s="254" t="s">
        <v>88</v>
      </c>
      <c r="AV126" s="91" t="s">
        <v>88</v>
      </c>
      <c r="AW126" s="91" t="s">
        <v>37</v>
      </c>
      <c r="AX126" s="91" t="s">
        <v>78</v>
      </c>
      <c r="AY126" s="254" t="s">
        <v>118</v>
      </c>
    </row>
    <row r="127" s="91" customFormat="1" spans="2:51">
      <c r="B127" s="195"/>
      <c r="C127" s="196"/>
      <c r="D127" s="189" t="s">
        <v>129</v>
      </c>
      <c r="E127" s="197" t="s">
        <v>19</v>
      </c>
      <c r="F127" s="198" t="s">
        <v>161</v>
      </c>
      <c r="G127" s="196"/>
      <c r="H127" s="199">
        <v>251.16</v>
      </c>
      <c r="I127" s="234"/>
      <c r="J127" s="196"/>
      <c r="K127" s="196"/>
      <c r="L127" s="235"/>
      <c r="M127" s="236"/>
      <c r="N127" s="237"/>
      <c r="O127" s="237"/>
      <c r="P127" s="237"/>
      <c r="Q127" s="237"/>
      <c r="R127" s="237"/>
      <c r="S127" s="237"/>
      <c r="T127" s="248"/>
      <c r="AT127" s="254" t="s">
        <v>129</v>
      </c>
      <c r="AU127" s="254" t="s">
        <v>88</v>
      </c>
      <c r="AV127" s="91" t="s">
        <v>88</v>
      </c>
      <c r="AW127" s="91" t="s">
        <v>37</v>
      </c>
      <c r="AX127" s="91" t="s">
        <v>78</v>
      </c>
      <c r="AY127" s="254" t="s">
        <v>118</v>
      </c>
    </row>
    <row r="128" s="92" customFormat="1" spans="2:51">
      <c r="B128" s="200"/>
      <c r="C128" s="201"/>
      <c r="D128" s="189" t="s">
        <v>129</v>
      </c>
      <c r="E128" s="202" t="s">
        <v>19</v>
      </c>
      <c r="F128" s="203" t="s">
        <v>134</v>
      </c>
      <c r="G128" s="201"/>
      <c r="H128" s="204">
        <v>1482.473</v>
      </c>
      <c r="I128" s="238"/>
      <c r="J128" s="201"/>
      <c r="K128" s="201"/>
      <c r="L128" s="239"/>
      <c r="M128" s="240"/>
      <c r="N128" s="241"/>
      <c r="O128" s="241"/>
      <c r="P128" s="241"/>
      <c r="Q128" s="241"/>
      <c r="R128" s="241"/>
      <c r="S128" s="241"/>
      <c r="T128" s="249"/>
      <c r="AT128" s="255" t="s">
        <v>129</v>
      </c>
      <c r="AU128" s="255" t="s">
        <v>88</v>
      </c>
      <c r="AV128" s="92" t="s">
        <v>125</v>
      </c>
      <c r="AW128" s="92" t="s">
        <v>37</v>
      </c>
      <c r="AX128" s="92" t="s">
        <v>86</v>
      </c>
      <c r="AY128" s="255" t="s">
        <v>118</v>
      </c>
    </row>
    <row r="129" s="84" customFormat="1" ht="16.5" customHeight="1" spans="1:65">
      <c r="A129" s="101"/>
      <c r="B129" s="123"/>
      <c r="C129" s="184" t="s">
        <v>177</v>
      </c>
      <c r="D129" s="184" t="s">
        <v>120</v>
      </c>
      <c r="E129" s="185" t="s">
        <v>178</v>
      </c>
      <c r="F129" s="186" t="s">
        <v>179</v>
      </c>
      <c r="G129" s="187" t="s">
        <v>152</v>
      </c>
      <c r="H129" s="188">
        <v>44474.19</v>
      </c>
      <c r="I129" s="222"/>
      <c r="J129" s="223">
        <f>ROUND(I129*H129,2)</f>
        <v>0</v>
      </c>
      <c r="K129" s="186" t="s">
        <v>124</v>
      </c>
      <c r="L129" s="102"/>
      <c r="M129" s="224" t="s">
        <v>19</v>
      </c>
      <c r="N129" s="225" t="s">
        <v>49</v>
      </c>
      <c r="O129" s="226"/>
      <c r="P129" s="227">
        <f>O129*H129</f>
        <v>0</v>
      </c>
      <c r="Q129" s="227">
        <v>0</v>
      </c>
      <c r="R129" s="227">
        <f>Q129*H129</f>
        <v>0</v>
      </c>
      <c r="S129" s="227">
        <v>0</v>
      </c>
      <c r="T129" s="245">
        <f>S129*H129</f>
        <v>0</v>
      </c>
      <c r="U129" s="101"/>
      <c r="V129" s="101"/>
      <c r="W129" s="101"/>
      <c r="X129" s="101"/>
      <c r="Y129" s="101"/>
      <c r="Z129" s="101"/>
      <c r="AA129" s="101"/>
      <c r="AB129" s="101"/>
      <c r="AC129" s="101"/>
      <c r="AD129" s="101"/>
      <c r="AE129" s="101"/>
      <c r="AR129" s="252" t="s">
        <v>125</v>
      </c>
      <c r="AT129" s="252" t="s">
        <v>120</v>
      </c>
      <c r="AU129" s="252" t="s">
        <v>88</v>
      </c>
      <c r="AY129" s="169" t="s">
        <v>118</v>
      </c>
      <c r="BE129" s="258">
        <f>IF(N129="základní",J129,0)</f>
        <v>0</v>
      </c>
      <c r="BF129" s="258">
        <f>IF(N129="snížená",J129,0)</f>
        <v>0</v>
      </c>
      <c r="BG129" s="258">
        <f>IF(N129="zákl. přenesená",J129,0)</f>
        <v>0</v>
      </c>
      <c r="BH129" s="258">
        <f>IF(N129="sníž. přenesená",J129,0)</f>
        <v>0</v>
      </c>
      <c r="BI129" s="258">
        <f>IF(N129="nulová",J129,0)</f>
        <v>0</v>
      </c>
      <c r="BJ129" s="169" t="s">
        <v>86</v>
      </c>
      <c r="BK129" s="258">
        <f>ROUND(I129*H129,2)</f>
        <v>0</v>
      </c>
      <c r="BL129" s="169" t="s">
        <v>125</v>
      </c>
      <c r="BM129" s="252" t="s">
        <v>180</v>
      </c>
    </row>
    <row r="130" s="84" customFormat="1" ht="27" spans="1:47">
      <c r="A130" s="101"/>
      <c r="B130" s="123"/>
      <c r="C130" s="125"/>
      <c r="D130" s="189" t="s">
        <v>127</v>
      </c>
      <c r="E130" s="125"/>
      <c r="F130" s="190" t="s">
        <v>176</v>
      </c>
      <c r="G130" s="125"/>
      <c r="H130" s="125"/>
      <c r="I130" s="143"/>
      <c r="J130" s="125"/>
      <c r="K130" s="125"/>
      <c r="L130" s="102"/>
      <c r="M130" s="228"/>
      <c r="N130" s="229"/>
      <c r="O130" s="226"/>
      <c r="P130" s="226"/>
      <c r="Q130" s="226"/>
      <c r="R130" s="226"/>
      <c r="S130" s="226"/>
      <c r="T130" s="246"/>
      <c r="U130" s="101"/>
      <c r="V130" s="101"/>
      <c r="W130" s="101"/>
      <c r="X130" s="101"/>
      <c r="Y130" s="101"/>
      <c r="Z130" s="101"/>
      <c r="AA130" s="101"/>
      <c r="AB130" s="101"/>
      <c r="AC130" s="101"/>
      <c r="AD130" s="101"/>
      <c r="AE130" s="101"/>
      <c r="AT130" s="169" t="s">
        <v>127</v>
      </c>
      <c r="AU130" s="169" t="s">
        <v>88</v>
      </c>
    </row>
    <row r="131" s="91" customFormat="1" spans="2:51">
      <c r="B131" s="195"/>
      <c r="C131" s="196"/>
      <c r="D131" s="189" t="s">
        <v>129</v>
      </c>
      <c r="E131" s="196"/>
      <c r="F131" s="198" t="s">
        <v>166</v>
      </c>
      <c r="G131" s="196"/>
      <c r="H131" s="199">
        <v>44474.19</v>
      </c>
      <c r="I131" s="234"/>
      <c r="J131" s="196"/>
      <c r="K131" s="196"/>
      <c r="L131" s="235"/>
      <c r="M131" s="236"/>
      <c r="N131" s="237"/>
      <c r="O131" s="237"/>
      <c r="P131" s="237"/>
      <c r="Q131" s="237"/>
      <c r="R131" s="237"/>
      <c r="S131" s="237"/>
      <c r="T131" s="248"/>
      <c r="AT131" s="254" t="s">
        <v>129</v>
      </c>
      <c r="AU131" s="254" t="s">
        <v>88</v>
      </c>
      <c r="AV131" s="91" t="s">
        <v>88</v>
      </c>
      <c r="AW131" s="91" t="s">
        <v>4</v>
      </c>
      <c r="AX131" s="91" t="s">
        <v>86</v>
      </c>
      <c r="AY131" s="254" t="s">
        <v>118</v>
      </c>
    </row>
    <row r="132" s="84" customFormat="1" ht="16.5" customHeight="1" spans="1:65">
      <c r="A132" s="101"/>
      <c r="B132" s="123"/>
      <c r="C132" s="184" t="s">
        <v>148</v>
      </c>
      <c r="D132" s="184" t="s">
        <v>120</v>
      </c>
      <c r="E132" s="185" t="s">
        <v>181</v>
      </c>
      <c r="F132" s="186" t="s">
        <v>182</v>
      </c>
      <c r="G132" s="187" t="s">
        <v>183</v>
      </c>
      <c r="H132" s="188">
        <v>1</v>
      </c>
      <c r="I132" s="222"/>
      <c r="J132" s="223">
        <f>ROUND(I132*H132,2)</f>
        <v>0</v>
      </c>
      <c r="K132" s="186" t="s">
        <v>124</v>
      </c>
      <c r="L132" s="102"/>
      <c r="M132" s="224" t="s">
        <v>19</v>
      </c>
      <c r="N132" s="225" t="s">
        <v>49</v>
      </c>
      <c r="O132" s="226"/>
      <c r="P132" s="227">
        <f>O132*H132</f>
        <v>0</v>
      </c>
      <c r="Q132" s="227">
        <v>0.192</v>
      </c>
      <c r="R132" s="227">
        <f>Q132*H132</f>
        <v>0.192</v>
      </c>
      <c r="S132" s="227">
        <v>0</v>
      </c>
      <c r="T132" s="245">
        <f>S132*H132</f>
        <v>0</v>
      </c>
      <c r="U132" s="101"/>
      <c r="V132" s="101"/>
      <c r="W132" s="101"/>
      <c r="X132" s="101"/>
      <c r="Y132" s="101"/>
      <c r="Z132" s="101"/>
      <c r="AA132" s="101"/>
      <c r="AB132" s="101"/>
      <c r="AC132" s="101"/>
      <c r="AD132" s="101"/>
      <c r="AE132" s="101"/>
      <c r="AR132" s="252" t="s">
        <v>125</v>
      </c>
      <c r="AT132" s="252" t="s">
        <v>120</v>
      </c>
      <c r="AU132" s="252" t="s">
        <v>88</v>
      </c>
      <c r="AY132" s="169" t="s">
        <v>118</v>
      </c>
      <c r="BE132" s="258">
        <f>IF(N132="základní",J132,0)</f>
        <v>0</v>
      </c>
      <c r="BF132" s="258">
        <f>IF(N132="snížená",J132,0)</f>
        <v>0</v>
      </c>
      <c r="BG132" s="258">
        <f>IF(N132="zákl. přenesená",J132,0)</f>
        <v>0</v>
      </c>
      <c r="BH132" s="258">
        <f>IF(N132="sníž. přenesená",J132,0)</f>
        <v>0</v>
      </c>
      <c r="BI132" s="258">
        <f>IF(N132="nulová",J132,0)</f>
        <v>0</v>
      </c>
      <c r="BJ132" s="169" t="s">
        <v>86</v>
      </c>
      <c r="BK132" s="258">
        <f>ROUND(I132*H132,2)</f>
        <v>0</v>
      </c>
      <c r="BL132" s="169" t="s">
        <v>125</v>
      </c>
      <c r="BM132" s="252" t="s">
        <v>184</v>
      </c>
    </row>
    <row r="133" s="84" customFormat="1" ht="27" spans="1:47">
      <c r="A133" s="101"/>
      <c r="B133" s="123"/>
      <c r="C133" s="125"/>
      <c r="D133" s="189" t="s">
        <v>127</v>
      </c>
      <c r="E133" s="125"/>
      <c r="F133" s="190" t="s">
        <v>185</v>
      </c>
      <c r="G133" s="125"/>
      <c r="H133" s="125"/>
      <c r="I133" s="143"/>
      <c r="J133" s="125"/>
      <c r="K133" s="125"/>
      <c r="L133" s="102"/>
      <c r="M133" s="228"/>
      <c r="N133" s="229"/>
      <c r="O133" s="226"/>
      <c r="P133" s="226"/>
      <c r="Q133" s="226"/>
      <c r="R133" s="226"/>
      <c r="S133" s="226"/>
      <c r="T133" s="246"/>
      <c r="U133" s="101"/>
      <c r="V133" s="101"/>
      <c r="W133" s="101"/>
      <c r="X133" s="101"/>
      <c r="Y133" s="101"/>
      <c r="Z133" s="101"/>
      <c r="AA133" s="101"/>
      <c r="AB133" s="101"/>
      <c r="AC133" s="101"/>
      <c r="AD133" s="101"/>
      <c r="AE133" s="101"/>
      <c r="AT133" s="169" t="s">
        <v>127</v>
      </c>
      <c r="AU133" s="169" t="s">
        <v>88</v>
      </c>
    </row>
    <row r="134" s="91" customFormat="1" spans="2:51">
      <c r="B134" s="195"/>
      <c r="C134" s="196"/>
      <c r="D134" s="189" t="s">
        <v>129</v>
      </c>
      <c r="E134" s="197" t="s">
        <v>19</v>
      </c>
      <c r="F134" s="198" t="s">
        <v>186</v>
      </c>
      <c r="G134" s="196"/>
      <c r="H134" s="199">
        <v>1</v>
      </c>
      <c r="I134" s="234"/>
      <c r="J134" s="196"/>
      <c r="K134" s="196"/>
      <c r="L134" s="235"/>
      <c r="M134" s="236"/>
      <c r="N134" s="237"/>
      <c r="O134" s="237"/>
      <c r="P134" s="237"/>
      <c r="Q134" s="237"/>
      <c r="R134" s="237"/>
      <c r="S134" s="237"/>
      <c r="T134" s="248"/>
      <c r="AT134" s="254" t="s">
        <v>129</v>
      </c>
      <c r="AU134" s="254" t="s">
        <v>88</v>
      </c>
      <c r="AV134" s="91" t="s">
        <v>88</v>
      </c>
      <c r="AW134" s="91" t="s">
        <v>37</v>
      </c>
      <c r="AX134" s="91" t="s">
        <v>86</v>
      </c>
      <c r="AY134" s="254" t="s">
        <v>118</v>
      </c>
    </row>
    <row r="135" s="84" customFormat="1" ht="16.5" customHeight="1" spans="1:65">
      <c r="A135" s="101"/>
      <c r="B135" s="123"/>
      <c r="C135" s="184" t="s">
        <v>187</v>
      </c>
      <c r="D135" s="184" t="s">
        <v>120</v>
      </c>
      <c r="E135" s="185" t="s">
        <v>188</v>
      </c>
      <c r="F135" s="186" t="s">
        <v>189</v>
      </c>
      <c r="G135" s="187" t="s">
        <v>183</v>
      </c>
      <c r="H135" s="188">
        <v>1</v>
      </c>
      <c r="I135" s="222"/>
      <c r="J135" s="223">
        <f>ROUND(I135*H135,2)</f>
        <v>0</v>
      </c>
      <c r="K135" s="186" t="s">
        <v>124</v>
      </c>
      <c r="L135" s="102"/>
      <c r="M135" s="224" t="s">
        <v>19</v>
      </c>
      <c r="N135" s="225" t="s">
        <v>49</v>
      </c>
      <c r="O135" s="226"/>
      <c r="P135" s="227">
        <f>O135*H135</f>
        <v>0</v>
      </c>
      <c r="Q135" s="227">
        <v>0.285</v>
      </c>
      <c r="R135" s="227">
        <f>Q135*H135</f>
        <v>0.285</v>
      </c>
      <c r="S135" s="227">
        <v>0</v>
      </c>
      <c r="T135" s="245">
        <f>S135*H135</f>
        <v>0</v>
      </c>
      <c r="U135" s="101"/>
      <c r="V135" s="101"/>
      <c r="W135" s="101"/>
      <c r="X135" s="101"/>
      <c r="Y135" s="101"/>
      <c r="Z135" s="101"/>
      <c r="AA135" s="101"/>
      <c r="AB135" s="101"/>
      <c r="AC135" s="101"/>
      <c r="AD135" s="101"/>
      <c r="AE135" s="101"/>
      <c r="AR135" s="252" t="s">
        <v>125</v>
      </c>
      <c r="AT135" s="252" t="s">
        <v>120</v>
      </c>
      <c r="AU135" s="252" t="s">
        <v>88</v>
      </c>
      <c r="AY135" s="169" t="s">
        <v>118</v>
      </c>
      <c r="BE135" s="258">
        <f>IF(N135="základní",J135,0)</f>
        <v>0</v>
      </c>
      <c r="BF135" s="258">
        <f>IF(N135="snížená",J135,0)</f>
        <v>0</v>
      </c>
      <c r="BG135" s="258">
        <f>IF(N135="zákl. přenesená",J135,0)</f>
        <v>0</v>
      </c>
      <c r="BH135" s="258">
        <f>IF(N135="sníž. přenesená",J135,0)</f>
        <v>0</v>
      </c>
      <c r="BI135" s="258">
        <f>IF(N135="nulová",J135,0)</f>
        <v>0</v>
      </c>
      <c r="BJ135" s="169" t="s">
        <v>86</v>
      </c>
      <c r="BK135" s="258">
        <f>ROUND(I135*H135,2)</f>
        <v>0</v>
      </c>
      <c r="BL135" s="169" t="s">
        <v>125</v>
      </c>
      <c r="BM135" s="252" t="s">
        <v>190</v>
      </c>
    </row>
    <row r="136" s="84" customFormat="1" ht="27" spans="1:47">
      <c r="A136" s="101"/>
      <c r="B136" s="123"/>
      <c r="C136" s="125"/>
      <c r="D136" s="189" t="s">
        <v>127</v>
      </c>
      <c r="E136" s="125"/>
      <c r="F136" s="190" t="s">
        <v>185</v>
      </c>
      <c r="G136" s="125"/>
      <c r="H136" s="125"/>
      <c r="I136" s="143"/>
      <c r="J136" s="125"/>
      <c r="K136" s="125"/>
      <c r="L136" s="102"/>
      <c r="M136" s="228"/>
      <c r="N136" s="229"/>
      <c r="O136" s="226"/>
      <c r="P136" s="226"/>
      <c r="Q136" s="226"/>
      <c r="R136" s="226"/>
      <c r="S136" s="226"/>
      <c r="T136" s="246"/>
      <c r="U136" s="101"/>
      <c r="V136" s="101"/>
      <c r="W136" s="101"/>
      <c r="X136" s="101"/>
      <c r="Y136" s="101"/>
      <c r="Z136" s="101"/>
      <c r="AA136" s="101"/>
      <c r="AB136" s="101"/>
      <c r="AC136" s="101"/>
      <c r="AD136" s="101"/>
      <c r="AE136" s="101"/>
      <c r="AT136" s="169" t="s">
        <v>127</v>
      </c>
      <c r="AU136" s="169" t="s">
        <v>88</v>
      </c>
    </row>
    <row r="137" s="91" customFormat="1" spans="2:51">
      <c r="B137" s="195"/>
      <c r="C137" s="196"/>
      <c r="D137" s="189" t="s">
        <v>129</v>
      </c>
      <c r="E137" s="197" t="s">
        <v>19</v>
      </c>
      <c r="F137" s="198" t="s">
        <v>191</v>
      </c>
      <c r="G137" s="196"/>
      <c r="H137" s="199">
        <v>1</v>
      </c>
      <c r="I137" s="234"/>
      <c r="J137" s="196"/>
      <c r="K137" s="196"/>
      <c r="L137" s="235"/>
      <c r="M137" s="236"/>
      <c r="N137" s="237"/>
      <c r="O137" s="237"/>
      <c r="P137" s="237"/>
      <c r="Q137" s="237"/>
      <c r="R137" s="237"/>
      <c r="S137" s="237"/>
      <c r="T137" s="248"/>
      <c r="AT137" s="254" t="s">
        <v>129</v>
      </c>
      <c r="AU137" s="254" t="s">
        <v>88</v>
      </c>
      <c r="AV137" s="91" t="s">
        <v>88</v>
      </c>
      <c r="AW137" s="91" t="s">
        <v>37</v>
      </c>
      <c r="AX137" s="91" t="s">
        <v>86</v>
      </c>
      <c r="AY137" s="254" t="s">
        <v>118</v>
      </c>
    </row>
    <row r="138" s="84" customFormat="1" ht="16.5" customHeight="1" spans="1:65">
      <c r="A138" s="101"/>
      <c r="B138" s="123"/>
      <c r="C138" s="184" t="s">
        <v>192</v>
      </c>
      <c r="D138" s="184" t="s">
        <v>120</v>
      </c>
      <c r="E138" s="185" t="s">
        <v>193</v>
      </c>
      <c r="F138" s="186" t="s">
        <v>194</v>
      </c>
      <c r="G138" s="187" t="s">
        <v>152</v>
      </c>
      <c r="H138" s="188">
        <v>4000</v>
      </c>
      <c r="I138" s="222"/>
      <c r="J138" s="223">
        <f>ROUND(I138*H138,2)</f>
        <v>0</v>
      </c>
      <c r="K138" s="186" t="s">
        <v>19</v>
      </c>
      <c r="L138" s="102"/>
      <c r="M138" s="224" t="s">
        <v>19</v>
      </c>
      <c r="N138" s="225" t="s">
        <v>49</v>
      </c>
      <c r="O138" s="226"/>
      <c r="P138" s="227">
        <f>O138*H138</f>
        <v>0</v>
      </c>
      <c r="Q138" s="227">
        <v>0</v>
      </c>
      <c r="R138" s="227">
        <f>Q138*H138</f>
        <v>0</v>
      </c>
      <c r="S138" s="227">
        <v>0</v>
      </c>
      <c r="T138" s="245">
        <f>S138*H138</f>
        <v>0</v>
      </c>
      <c r="U138" s="101"/>
      <c r="V138" s="101"/>
      <c r="W138" s="101"/>
      <c r="X138" s="101"/>
      <c r="Y138" s="101"/>
      <c r="Z138" s="101"/>
      <c r="AA138" s="101"/>
      <c r="AB138" s="101"/>
      <c r="AC138" s="101"/>
      <c r="AD138" s="101"/>
      <c r="AE138" s="101"/>
      <c r="AR138" s="252" t="s">
        <v>125</v>
      </c>
      <c r="AT138" s="252" t="s">
        <v>120</v>
      </c>
      <c r="AU138" s="252" t="s">
        <v>88</v>
      </c>
      <c r="AY138" s="169" t="s">
        <v>118</v>
      </c>
      <c r="BE138" s="258">
        <f>IF(N138="základní",J138,0)</f>
        <v>0</v>
      </c>
      <c r="BF138" s="258">
        <f>IF(N138="snížená",J138,0)</f>
        <v>0</v>
      </c>
      <c r="BG138" s="258">
        <f>IF(N138="zákl. přenesená",J138,0)</f>
        <v>0</v>
      </c>
      <c r="BH138" s="258">
        <f>IF(N138="sníž. přenesená",J138,0)</f>
        <v>0</v>
      </c>
      <c r="BI138" s="258">
        <f>IF(N138="nulová",J138,0)</f>
        <v>0</v>
      </c>
      <c r="BJ138" s="169" t="s">
        <v>86</v>
      </c>
      <c r="BK138" s="258">
        <f>ROUND(I138*H138,2)</f>
        <v>0</v>
      </c>
      <c r="BL138" s="169" t="s">
        <v>125</v>
      </c>
      <c r="BM138" s="252" t="s">
        <v>195</v>
      </c>
    </row>
    <row r="139" s="91" customFormat="1" spans="2:51">
      <c r="B139" s="195"/>
      <c r="C139" s="196"/>
      <c r="D139" s="189" t="s">
        <v>129</v>
      </c>
      <c r="E139" s="197" t="s">
        <v>19</v>
      </c>
      <c r="F139" s="198" t="s">
        <v>196</v>
      </c>
      <c r="G139" s="196"/>
      <c r="H139" s="199">
        <v>4000</v>
      </c>
      <c r="I139" s="234"/>
      <c r="J139" s="196"/>
      <c r="K139" s="196"/>
      <c r="L139" s="235"/>
      <c r="M139" s="236"/>
      <c r="N139" s="237"/>
      <c r="O139" s="237"/>
      <c r="P139" s="237"/>
      <c r="Q139" s="237"/>
      <c r="R139" s="237"/>
      <c r="S139" s="237"/>
      <c r="T139" s="248"/>
      <c r="AT139" s="254" t="s">
        <v>129</v>
      </c>
      <c r="AU139" s="254" t="s">
        <v>88</v>
      </c>
      <c r="AV139" s="91" t="s">
        <v>88</v>
      </c>
      <c r="AW139" s="91" t="s">
        <v>37</v>
      </c>
      <c r="AX139" s="91" t="s">
        <v>86</v>
      </c>
      <c r="AY139" s="254" t="s">
        <v>118</v>
      </c>
    </row>
    <row r="140" s="84" customFormat="1" ht="16.5" customHeight="1" spans="1:65">
      <c r="A140" s="101"/>
      <c r="B140" s="123"/>
      <c r="C140" s="184" t="s">
        <v>197</v>
      </c>
      <c r="D140" s="184" t="s">
        <v>120</v>
      </c>
      <c r="E140" s="185" t="s">
        <v>198</v>
      </c>
      <c r="F140" s="186" t="s">
        <v>199</v>
      </c>
      <c r="G140" s="187" t="s">
        <v>200</v>
      </c>
      <c r="H140" s="188">
        <v>1</v>
      </c>
      <c r="I140" s="222"/>
      <c r="J140" s="223">
        <f>ROUND(I140*H140,2)</f>
        <v>0</v>
      </c>
      <c r="K140" s="186" t="s">
        <v>19</v>
      </c>
      <c r="L140" s="102"/>
      <c r="M140" s="224" t="s">
        <v>19</v>
      </c>
      <c r="N140" s="225" t="s">
        <v>49</v>
      </c>
      <c r="O140" s="226"/>
      <c r="P140" s="227">
        <f>O140*H140</f>
        <v>0</v>
      </c>
      <c r="Q140" s="227">
        <v>0</v>
      </c>
      <c r="R140" s="227">
        <f>Q140*H140</f>
        <v>0</v>
      </c>
      <c r="S140" s="227">
        <v>0</v>
      </c>
      <c r="T140" s="245">
        <f>S140*H140</f>
        <v>0</v>
      </c>
      <c r="U140" s="101"/>
      <c r="V140" s="101"/>
      <c r="W140" s="101"/>
      <c r="X140" s="101"/>
      <c r="Y140" s="101"/>
      <c r="Z140" s="101"/>
      <c r="AA140" s="101"/>
      <c r="AB140" s="101"/>
      <c r="AC140" s="101"/>
      <c r="AD140" s="101"/>
      <c r="AE140" s="101"/>
      <c r="AR140" s="252" t="s">
        <v>125</v>
      </c>
      <c r="AT140" s="252" t="s">
        <v>120</v>
      </c>
      <c r="AU140" s="252" t="s">
        <v>88</v>
      </c>
      <c r="AY140" s="169" t="s">
        <v>118</v>
      </c>
      <c r="BE140" s="258">
        <f>IF(N140="základní",J140,0)</f>
        <v>0</v>
      </c>
      <c r="BF140" s="258">
        <f>IF(N140="snížená",J140,0)</f>
        <v>0</v>
      </c>
      <c r="BG140" s="258">
        <f>IF(N140="zákl. přenesená",J140,0)</f>
        <v>0</v>
      </c>
      <c r="BH140" s="258">
        <f>IF(N140="sníž. přenesená",J140,0)</f>
        <v>0</v>
      </c>
      <c r="BI140" s="258">
        <f>IF(N140="nulová",J140,0)</f>
        <v>0</v>
      </c>
      <c r="BJ140" s="169" t="s">
        <v>86</v>
      </c>
      <c r="BK140" s="258">
        <f>ROUND(I140*H140,2)</f>
        <v>0</v>
      </c>
      <c r="BL140" s="169" t="s">
        <v>125</v>
      </c>
      <c r="BM140" s="252" t="s">
        <v>201</v>
      </c>
    </row>
    <row r="141" s="84" customFormat="1" ht="16.5" customHeight="1" spans="1:65">
      <c r="A141" s="101"/>
      <c r="B141" s="123"/>
      <c r="C141" s="184" t="s">
        <v>202</v>
      </c>
      <c r="D141" s="184" t="s">
        <v>120</v>
      </c>
      <c r="E141" s="185" t="s">
        <v>203</v>
      </c>
      <c r="F141" s="186" t="s">
        <v>204</v>
      </c>
      <c r="G141" s="187" t="s">
        <v>200</v>
      </c>
      <c r="H141" s="188">
        <v>1</v>
      </c>
      <c r="I141" s="222"/>
      <c r="J141" s="223">
        <f>ROUND(I141*H141,2)</f>
        <v>0</v>
      </c>
      <c r="K141" s="186" t="s">
        <v>19</v>
      </c>
      <c r="L141" s="102"/>
      <c r="M141" s="224" t="s">
        <v>19</v>
      </c>
      <c r="N141" s="225" t="s">
        <v>49</v>
      </c>
      <c r="O141" s="226"/>
      <c r="P141" s="227">
        <f>O141*H141</f>
        <v>0</v>
      </c>
      <c r="Q141" s="227">
        <v>0</v>
      </c>
      <c r="R141" s="227">
        <f>Q141*H141</f>
        <v>0</v>
      </c>
      <c r="S141" s="227">
        <v>0</v>
      </c>
      <c r="T141" s="245">
        <f>S141*H141</f>
        <v>0</v>
      </c>
      <c r="U141" s="101"/>
      <c r="V141" s="101"/>
      <c r="W141" s="101"/>
      <c r="X141" s="101"/>
      <c r="Y141" s="101"/>
      <c r="Z141" s="101"/>
      <c r="AA141" s="101"/>
      <c r="AB141" s="101"/>
      <c r="AC141" s="101"/>
      <c r="AD141" s="101"/>
      <c r="AE141" s="101"/>
      <c r="AR141" s="252" t="s">
        <v>125</v>
      </c>
      <c r="AT141" s="252" t="s">
        <v>120</v>
      </c>
      <c r="AU141" s="252" t="s">
        <v>88</v>
      </c>
      <c r="AY141" s="169" t="s">
        <v>118</v>
      </c>
      <c r="BE141" s="258">
        <f>IF(N141="základní",J141,0)</f>
        <v>0</v>
      </c>
      <c r="BF141" s="258">
        <f>IF(N141="snížená",J141,0)</f>
        <v>0</v>
      </c>
      <c r="BG141" s="258">
        <f>IF(N141="zákl. přenesená",J141,0)</f>
        <v>0</v>
      </c>
      <c r="BH141" s="258">
        <f>IF(N141="sníž. přenesená",J141,0)</f>
        <v>0</v>
      </c>
      <c r="BI141" s="258">
        <f>IF(N141="nulová",J141,0)</f>
        <v>0</v>
      </c>
      <c r="BJ141" s="169" t="s">
        <v>86</v>
      </c>
      <c r="BK141" s="258">
        <f>ROUND(I141*H141,2)</f>
        <v>0</v>
      </c>
      <c r="BL141" s="169" t="s">
        <v>125</v>
      </c>
      <c r="BM141" s="252" t="s">
        <v>205</v>
      </c>
    </row>
    <row r="142" s="84" customFormat="1" ht="16.5" customHeight="1" spans="1:65">
      <c r="A142" s="101"/>
      <c r="B142" s="123"/>
      <c r="C142" s="184" t="s">
        <v>206</v>
      </c>
      <c r="D142" s="184" t="s">
        <v>120</v>
      </c>
      <c r="E142" s="185" t="s">
        <v>207</v>
      </c>
      <c r="F142" s="186" t="s">
        <v>208</v>
      </c>
      <c r="G142" s="187" t="s">
        <v>200</v>
      </c>
      <c r="H142" s="188">
        <v>1</v>
      </c>
      <c r="I142" s="222"/>
      <c r="J142" s="223">
        <f>ROUND(I142*H142,2)</f>
        <v>0</v>
      </c>
      <c r="K142" s="186" t="s">
        <v>19</v>
      </c>
      <c r="L142" s="102"/>
      <c r="M142" s="224" t="s">
        <v>19</v>
      </c>
      <c r="N142" s="225" t="s">
        <v>49</v>
      </c>
      <c r="O142" s="226"/>
      <c r="P142" s="227">
        <f>O142*H142</f>
        <v>0</v>
      </c>
      <c r="Q142" s="227">
        <v>0</v>
      </c>
      <c r="R142" s="227">
        <f>Q142*H142</f>
        <v>0</v>
      </c>
      <c r="S142" s="227">
        <v>0</v>
      </c>
      <c r="T142" s="245">
        <f>S142*H142</f>
        <v>0</v>
      </c>
      <c r="U142" s="101"/>
      <c r="V142" s="101"/>
      <c r="W142" s="101"/>
      <c r="X142" s="101"/>
      <c r="Y142" s="101"/>
      <c r="Z142" s="101"/>
      <c r="AA142" s="101"/>
      <c r="AB142" s="101"/>
      <c r="AC142" s="101"/>
      <c r="AD142" s="101"/>
      <c r="AE142" s="101"/>
      <c r="AR142" s="252" t="s">
        <v>125</v>
      </c>
      <c r="AT142" s="252" t="s">
        <v>120</v>
      </c>
      <c r="AU142" s="252" t="s">
        <v>88</v>
      </c>
      <c r="AY142" s="169" t="s">
        <v>118</v>
      </c>
      <c r="BE142" s="258">
        <f>IF(N142="základní",J142,0)</f>
        <v>0</v>
      </c>
      <c r="BF142" s="258">
        <f>IF(N142="snížená",J142,0)</f>
        <v>0</v>
      </c>
      <c r="BG142" s="258">
        <f>IF(N142="zákl. přenesená",J142,0)</f>
        <v>0</v>
      </c>
      <c r="BH142" s="258">
        <f>IF(N142="sníž. přenesená",J142,0)</f>
        <v>0</v>
      </c>
      <c r="BI142" s="258">
        <f>IF(N142="nulová",J142,0)</f>
        <v>0</v>
      </c>
      <c r="BJ142" s="169" t="s">
        <v>86</v>
      </c>
      <c r="BK142" s="258">
        <f>ROUND(I142*H142,2)</f>
        <v>0</v>
      </c>
      <c r="BL142" s="169" t="s">
        <v>125</v>
      </c>
      <c r="BM142" s="252" t="s">
        <v>209</v>
      </c>
    </row>
    <row r="143" s="84" customFormat="1" ht="16.5" customHeight="1" spans="1:65">
      <c r="A143" s="101"/>
      <c r="B143" s="123"/>
      <c r="C143" s="184" t="s">
        <v>8</v>
      </c>
      <c r="D143" s="184" t="s">
        <v>120</v>
      </c>
      <c r="E143" s="185" t="s">
        <v>210</v>
      </c>
      <c r="F143" s="186" t="s">
        <v>211</v>
      </c>
      <c r="G143" s="187" t="s">
        <v>200</v>
      </c>
      <c r="H143" s="188">
        <v>2</v>
      </c>
      <c r="I143" s="222"/>
      <c r="J143" s="223">
        <f>ROUND(I143*H143,2)</f>
        <v>0</v>
      </c>
      <c r="K143" s="186" t="s">
        <v>19</v>
      </c>
      <c r="L143" s="102"/>
      <c r="M143" s="224" t="s">
        <v>19</v>
      </c>
      <c r="N143" s="225" t="s">
        <v>49</v>
      </c>
      <c r="O143" s="226"/>
      <c r="P143" s="227">
        <f>O143*H143</f>
        <v>0</v>
      </c>
      <c r="Q143" s="227">
        <v>0</v>
      </c>
      <c r="R143" s="227">
        <f>Q143*H143</f>
        <v>0</v>
      </c>
      <c r="S143" s="227">
        <v>0</v>
      </c>
      <c r="T143" s="245">
        <f>S143*H143</f>
        <v>0</v>
      </c>
      <c r="U143" s="101"/>
      <c r="V143" s="101"/>
      <c r="W143" s="101"/>
      <c r="X143" s="101"/>
      <c r="Y143" s="101"/>
      <c r="Z143" s="101"/>
      <c r="AA143" s="101"/>
      <c r="AB143" s="101"/>
      <c r="AC143" s="101"/>
      <c r="AD143" s="101"/>
      <c r="AE143" s="101"/>
      <c r="AR143" s="252" t="s">
        <v>125</v>
      </c>
      <c r="AT143" s="252" t="s">
        <v>120</v>
      </c>
      <c r="AU143" s="252" t="s">
        <v>88</v>
      </c>
      <c r="AY143" s="169" t="s">
        <v>118</v>
      </c>
      <c r="BE143" s="258">
        <f>IF(N143="základní",J143,0)</f>
        <v>0</v>
      </c>
      <c r="BF143" s="258">
        <f>IF(N143="snížená",J143,0)</f>
        <v>0</v>
      </c>
      <c r="BG143" s="258">
        <f>IF(N143="zákl. přenesená",J143,0)</f>
        <v>0</v>
      </c>
      <c r="BH143" s="258">
        <f>IF(N143="sníž. přenesená",J143,0)</f>
        <v>0</v>
      </c>
      <c r="BI143" s="258">
        <f>IF(N143="nulová",J143,0)</f>
        <v>0</v>
      </c>
      <c r="BJ143" s="169" t="s">
        <v>86</v>
      </c>
      <c r="BK143" s="258">
        <f>ROUND(I143*H143,2)</f>
        <v>0</v>
      </c>
      <c r="BL143" s="169" t="s">
        <v>125</v>
      </c>
      <c r="BM143" s="252" t="s">
        <v>212</v>
      </c>
    </row>
    <row r="144" s="90" customFormat="1" spans="2:51">
      <c r="B144" s="191"/>
      <c r="C144" s="192"/>
      <c r="D144" s="189" t="s">
        <v>129</v>
      </c>
      <c r="E144" s="193" t="s">
        <v>19</v>
      </c>
      <c r="F144" s="194" t="s">
        <v>213</v>
      </c>
      <c r="G144" s="192"/>
      <c r="H144" s="193" t="s">
        <v>19</v>
      </c>
      <c r="I144" s="230"/>
      <c r="J144" s="192"/>
      <c r="K144" s="192"/>
      <c r="L144" s="231"/>
      <c r="M144" s="232"/>
      <c r="N144" s="233"/>
      <c r="O144" s="233"/>
      <c r="P144" s="233"/>
      <c r="Q144" s="233"/>
      <c r="R144" s="233"/>
      <c r="S144" s="233"/>
      <c r="T144" s="247"/>
      <c r="AT144" s="253" t="s">
        <v>129</v>
      </c>
      <c r="AU144" s="253" t="s">
        <v>88</v>
      </c>
      <c r="AV144" s="90" t="s">
        <v>86</v>
      </c>
      <c r="AW144" s="90" t="s">
        <v>37</v>
      </c>
      <c r="AX144" s="90" t="s">
        <v>78</v>
      </c>
      <c r="AY144" s="253" t="s">
        <v>118</v>
      </c>
    </row>
    <row r="145" s="91" customFormat="1" spans="2:51">
      <c r="B145" s="195"/>
      <c r="C145" s="196"/>
      <c r="D145" s="189" t="s">
        <v>129</v>
      </c>
      <c r="E145" s="197" t="s">
        <v>19</v>
      </c>
      <c r="F145" s="198" t="s">
        <v>214</v>
      </c>
      <c r="G145" s="196"/>
      <c r="H145" s="199">
        <v>2</v>
      </c>
      <c r="I145" s="234"/>
      <c r="J145" s="196"/>
      <c r="K145" s="196"/>
      <c r="L145" s="235"/>
      <c r="M145" s="236"/>
      <c r="N145" s="237"/>
      <c r="O145" s="237"/>
      <c r="P145" s="237"/>
      <c r="Q145" s="237"/>
      <c r="R145" s="237"/>
      <c r="S145" s="237"/>
      <c r="T145" s="248"/>
      <c r="AT145" s="254" t="s">
        <v>129</v>
      </c>
      <c r="AU145" s="254" t="s">
        <v>88</v>
      </c>
      <c r="AV145" s="91" t="s">
        <v>88</v>
      </c>
      <c r="AW145" s="91" t="s">
        <v>37</v>
      </c>
      <c r="AX145" s="91" t="s">
        <v>86</v>
      </c>
      <c r="AY145" s="254" t="s">
        <v>118</v>
      </c>
    </row>
    <row r="146" s="84" customFormat="1" ht="16.5" customHeight="1" spans="1:65">
      <c r="A146" s="101"/>
      <c r="B146" s="123"/>
      <c r="C146" s="184" t="s">
        <v>215</v>
      </c>
      <c r="D146" s="184" t="s">
        <v>120</v>
      </c>
      <c r="E146" s="185" t="s">
        <v>216</v>
      </c>
      <c r="F146" s="186" t="s">
        <v>217</v>
      </c>
      <c r="G146" s="187" t="s">
        <v>200</v>
      </c>
      <c r="H146" s="188">
        <v>1</v>
      </c>
      <c r="I146" s="222"/>
      <c r="J146" s="223">
        <f>ROUND(I146*H146,2)</f>
        <v>0</v>
      </c>
      <c r="K146" s="186" t="s">
        <v>19</v>
      </c>
      <c r="L146" s="102"/>
      <c r="M146" s="224" t="s">
        <v>19</v>
      </c>
      <c r="N146" s="225" t="s">
        <v>49</v>
      </c>
      <c r="O146" s="226"/>
      <c r="P146" s="227">
        <f>O146*H146</f>
        <v>0</v>
      </c>
      <c r="Q146" s="227">
        <v>0</v>
      </c>
      <c r="R146" s="227">
        <f>Q146*H146</f>
        <v>0</v>
      </c>
      <c r="S146" s="227">
        <v>0</v>
      </c>
      <c r="T146" s="245">
        <f>S146*H146</f>
        <v>0</v>
      </c>
      <c r="U146" s="101"/>
      <c r="V146" s="101"/>
      <c r="W146" s="101"/>
      <c r="X146" s="101"/>
      <c r="Y146" s="101"/>
      <c r="Z146" s="101"/>
      <c r="AA146" s="101"/>
      <c r="AB146" s="101"/>
      <c r="AC146" s="101"/>
      <c r="AD146" s="101"/>
      <c r="AE146" s="101"/>
      <c r="AR146" s="252" t="s">
        <v>125</v>
      </c>
      <c r="AT146" s="252" t="s">
        <v>120</v>
      </c>
      <c r="AU146" s="252" t="s">
        <v>88</v>
      </c>
      <c r="AY146" s="169" t="s">
        <v>118</v>
      </c>
      <c r="BE146" s="258">
        <f>IF(N146="základní",J146,0)</f>
        <v>0</v>
      </c>
      <c r="BF146" s="258">
        <f>IF(N146="snížená",J146,0)</f>
        <v>0</v>
      </c>
      <c r="BG146" s="258">
        <f>IF(N146="zákl. přenesená",J146,0)</f>
        <v>0</v>
      </c>
      <c r="BH146" s="258">
        <f>IF(N146="sníž. přenesená",J146,0)</f>
        <v>0</v>
      </c>
      <c r="BI146" s="258">
        <f>IF(N146="nulová",J146,0)</f>
        <v>0</v>
      </c>
      <c r="BJ146" s="169" t="s">
        <v>86</v>
      </c>
      <c r="BK146" s="258">
        <f>ROUND(I146*H146,2)</f>
        <v>0</v>
      </c>
      <c r="BL146" s="169" t="s">
        <v>125</v>
      </c>
      <c r="BM146" s="252" t="s">
        <v>218</v>
      </c>
    </row>
    <row r="147" s="89" customFormat="1" ht="22.8" customHeight="1" spans="2:63">
      <c r="B147" s="179"/>
      <c r="C147" s="180"/>
      <c r="D147" s="181" t="s">
        <v>77</v>
      </c>
      <c r="E147" s="183" t="s">
        <v>219</v>
      </c>
      <c r="F147" s="183" t="s">
        <v>220</v>
      </c>
      <c r="G147" s="180"/>
      <c r="H147" s="180"/>
      <c r="I147" s="215"/>
      <c r="J147" s="221">
        <f>BK147</f>
        <v>0</v>
      </c>
      <c r="K147" s="180"/>
      <c r="L147" s="217"/>
      <c r="M147" s="218"/>
      <c r="N147" s="219"/>
      <c r="O147" s="219"/>
      <c r="P147" s="220">
        <f>SUM(P148:P404)</f>
        <v>0</v>
      </c>
      <c r="Q147" s="219"/>
      <c r="R147" s="220">
        <f>SUM(R148:R404)</f>
        <v>0.0046228</v>
      </c>
      <c r="S147" s="219"/>
      <c r="T147" s="244">
        <f>SUM(T148:T404)</f>
        <v>3045.4739685</v>
      </c>
      <c r="AR147" s="250" t="s">
        <v>86</v>
      </c>
      <c r="AT147" s="251" t="s">
        <v>77</v>
      </c>
      <c r="AU147" s="251" t="s">
        <v>86</v>
      </c>
      <c r="AY147" s="250" t="s">
        <v>118</v>
      </c>
      <c r="BK147" s="257">
        <f>SUM(BK148:BK404)</f>
        <v>0</v>
      </c>
    </row>
    <row r="148" s="84" customFormat="1" ht="21.75" customHeight="1" spans="1:65">
      <c r="A148" s="101"/>
      <c r="B148" s="123"/>
      <c r="C148" s="184" t="s">
        <v>221</v>
      </c>
      <c r="D148" s="184" t="s">
        <v>120</v>
      </c>
      <c r="E148" s="185" t="s">
        <v>222</v>
      </c>
      <c r="F148" s="186" t="s">
        <v>223</v>
      </c>
      <c r="G148" s="187" t="s">
        <v>123</v>
      </c>
      <c r="H148" s="188">
        <v>1307.213</v>
      </c>
      <c r="I148" s="222"/>
      <c r="J148" s="223">
        <f>ROUND(I148*H148,2)</f>
        <v>0</v>
      </c>
      <c r="K148" s="186" t="s">
        <v>124</v>
      </c>
      <c r="L148" s="102"/>
      <c r="M148" s="224" t="s">
        <v>19</v>
      </c>
      <c r="N148" s="225" t="s">
        <v>49</v>
      </c>
      <c r="O148" s="226"/>
      <c r="P148" s="227">
        <f>O148*H148</f>
        <v>0</v>
      </c>
      <c r="Q148" s="227">
        <v>0</v>
      </c>
      <c r="R148" s="227">
        <f>Q148*H148</f>
        <v>0</v>
      </c>
      <c r="S148" s="227">
        <v>1.805</v>
      </c>
      <c r="T148" s="245">
        <f>S148*H148</f>
        <v>2359.519465</v>
      </c>
      <c r="U148" s="101"/>
      <c r="V148" s="101"/>
      <c r="W148" s="101"/>
      <c r="X148" s="101"/>
      <c r="Y148" s="101"/>
      <c r="Z148" s="101"/>
      <c r="AA148" s="101"/>
      <c r="AB148" s="101"/>
      <c r="AC148" s="101"/>
      <c r="AD148" s="101"/>
      <c r="AE148" s="101"/>
      <c r="AR148" s="252" t="s">
        <v>125</v>
      </c>
      <c r="AT148" s="252" t="s">
        <v>120</v>
      </c>
      <c r="AU148" s="252" t="s">
        <v>88</v>
      </c>
      <c r="AY148" s="169" t="s">
        <v>118</v>
      </c>
      <c r="BE148" s="258">
        <f>IF(N148="základní",J148,0)</f>
        <v>0</v>
      </c>
      <c r="BF148" s="258">
        <f>IF(N148="snížená",J148,0)</f>
        <v>0</v>
      </c>
      <c r="BG148" s="258">
        <f>IF(N148="zákl. přenesená",J148,0)</f>
        <v>0</v>
      </c>
      <c r="BH148" s="258">
        <f>IF(N148="sníž. přenesená",J148,0)</f>
        <v>0</v>
      </c>
      <c r="BI148" s="258">
        <f>IF(N148="nulová",J148,0)</f>
        <v>0</v>
      </c>
      <c r="BJ148" s="169" t="s">
        <v>86</v>
      </c>
      <c r="BK148" s="258">
        <f>ROUND(I148*H148,2)</f>
        <v>0</v>
      </c>
      <c r="BL148" s="169" t="s">
        <v>125</v>
      </c>
      <c r="BM148" s="252" t="s">
        <v>224</v>
      </c>
    </row>
    <row r="149" s="84" customFormat="1" ht="81" spans="1:47">
      <c r="A149" s="101"/>
      <c r="B149" s="123"/>
      <c r="C149" s="125"/>
      <c r="D149" s="189" t="s">
        <v>127</v>
      </c>
      <c r="E149" s="125"/>
      <c r="F149" s="190" t="s">
        <v>225</v>
      </c>
      <c r="G149" s="125"/>
      <c r="H149" s="125"/>
      <c r="I149" s="143"/>
      <c r="J149" s="125"/>
      <c r="K149" s="125"/>
      <c r="L149" s="102"/>
      <c r="M149" s="228"/>
      <c r="N149" s="229"/>
      <c r="O149" s="226"/>
      <c r="P149" s="226"/>
      <c r="Q149" s="226"/>
      <c r="R149" s="226"/>
      <c r="S149" s="226"/>
      <c r="T149" s="246"/>
      <c r="U149" s="101"/>
      <c r="V149" s="101"/>
      <c r="W149" s="101"/>
      <c r="X149" s="101"/>
      <c r="Y149" s="101"/>
      <c r="Z149" s="101"/>
      <c r="AA149" s="101"/>
      <c r="AB149" s="101"/>
      <c r="AC149" s="101"/>
      <c r="AD149" s="101"/>
      <c r="AE149" s="101"/>
      <c r="AT149" s="169" t="s">
        <v>127</v>
      </c>
      <c r="AU149" s="169" t="s">
        <v>88</v>
      </c>
    </row>
    <row r="150" s="90" customFormat="1" spans="2:51">
      <c r="B150" s="191"/>
      <c r="C150" s="192"/>
      <c r="D150" s="189" t="s">
        <v>129</v>
      </c>
      <c r="E150" s="193" t="s">
        <v>19</v>
      </c>
      <c r="F150" s="194" t="s">
        <v>226</v>
      </c>
      <c r="G150" s="192"/>
      <c r="H150" s="193" t="s">
        <v>19</v>
      </c>
      <c r="I150" s="230"/>
      <c r="J150" s="192"/>
      <c r="K150" s="192"/>
      <c r="L150" s="231"/>
      <c r="M150" s="232"/>
      <c r="N150" s="233"/>
      <c r="O150" s="233"/>
      <c r="P150" s="233"/>
      <c r="Q150" s="233"/>
      <c r="R150" s="233"/>
      <c r="S150" s="233"/>
      <c r="T150" s="247"/>
      <c r="AT150" s="253" t="s">
        <v>129</v>
      </c>
      <c r="AU150" s="253" t="s">
        <v>88</v>
      </c>
      <c r="AV150" s="90" t="s">
        <v>86</v>
      </c>
      <c r="AW150" s="90" t="s">
        <v>37</v>
      </c>
      <c r="AX150" s="90" t="s">
        <v>78</v>
      </c>
      <c r="AY150" s="253" t="s">
        <v>118</v>
      </c>
    </row>
    <row r="151" s="91" customFormat="1" spans="2:51">
      <c r="B151" s="195"/>
      <c r="C151" s="196"/>
      <c r="D151" s="189" t="s">
        <v>129</v>
      </c>
      <c r="E151" s="197" t="s">
        <v>19</v>
      </c>
      <c r="F151" s="198" t="s">
        <v>227</v>
      </c>
      <c r="G151" s="196"/>
      <c r="H151" s="199">
        <v>22.853</v>
      </c>
      <c r="I151" s="234"/>
      <c r="J151" s="196"/>
      <c r="K151" s="196"/>
      <c r="L151" s="235"/>
      <c r="M151" s="236"/>
      <c r="N151" s="237"/>
      <c r="O151" s="237"/>
      <c r="P151" s="237"/>
      <c r="Q151" s="237"/>
      <c r="R151" s="237"/>
      <c r="S151" s="237"/>
      <c r="T151" s="248"/>
      <c r="AT151" s="254" t="s">
        <v>129</v>
      </c>
      <c r="AU151" s="254" t="s">
        <v>88</v>
      </c>
      <c r="AV151" s="91" t="s">
        <v>88</v>
      </c>
      <c r="AW151" s="91" t="s">
        <v>37</v>
      </c>
      <c r="AX151" s="91" t="s">
        <v>78</v>
      </c>
      <c r="AY151" s="254" t="s">
        <v>118</v>
      </c>
    </row>
    <row r="152" s="91" customFormat="1" spans="2:51">
      <c r="B152" s="195"/>
      <c r="C152" s="196"/>
      <c r="D152" s="189" t="s">
        <v>129</v>
      </c>
      <c r="E152" s="197" t="s">
        <v>19</v>
      </c>
      <c r="F152" s="198" t="s">
        <v>228</v>
      </c>
      <c r="G152" s="196"/>
      <c r="H152" s="199">
        <v>11.666</v>
      </c>
      <c r="I152" s="234"/>
      <c r="J152" s="196"/>
      <c r="K152" s="196"/>
      <c r="L152" s="235"/>
      <c r="M152" s="236"/>
      <c r="N152" s="237"/>
      <c r="O152" s="237"/>
      <c r="P152" s="237"/>
      <c r="Q152" s="237"/>
      <c r="R152" s="237"/>
      <c r="S152" s="237"/>
      <c r="T152" s="248"/>
      <c r="AT152" s="254" t="s">
        <v>129</v>
      </c>
      <c r="AU152" s="254" t="s">
        <v>88</v>
      </c>
      <c r="AV152" s="91" t="s">
        <v>88</v>
      </c>
      <c r="AW152" s="91" t="s">
        <v>37</v>
      </c>
      <c r="AX152" s="91" t="s">
        <v>78</v>
      </c>
      <c r="AY152" s="254" t="s">
        <v>118</v>
      </c>
    </row>
    <row r="153" s="91" customFormat="1" spans="2:51">
      <c r="B153" s="195"/>
      <c r="C153" s="196"/>
      <c r="D153" s="189" t="s">
        <v>129</v>
      </c>
      <c r="E153" s="197" t="s">
        <v>19</v>
      </c>
      <c r="F153" s="198" t="s">
        <v>229</v>
      </c>
      <c r="G153" s="196"/>
      <c r="H153" s="199">
        <v>45.942</v>
      </c>
      <c r="I153" s="234"/>
      <c r="J153" s="196"/>
      <c r="K153" s="196"/>
      <c r="L153" s="235"/>
      <c r="M153" s="236"/>
      <c r="N153" s="237"/>
      <c r="O153" s="237"/>
      <c r="P153" s="237"/>
      <c r="Q153" s="237"/>
      <c r="R153" s="237"/>
      <c r="S153" s="237"/>
      <c r="T153" s="248"/>
      <c r="AT153" s="254" t="s">
        <v>129</v>
      </c>
      <c r="AU153" s="254" t="s">
        <v>88</v>
      </c>
      <c r="AV153" s="91" t="s">
        <v>88</v>
      </c>
      <c r="AW153" s="91" t="s">
        <v>37</v>
      </c>
      <c r="AX153" s="91" t="s">
        <v>78</v>
      </c>
      <c r="AY153" s="254" t="s">
        <v>118</v>
      </c>
    </row>
    <row r="154" s="91" customFormat="1" spans="2:51">
      <c r="B154" s="195"/>
      <c r="C154" s="196"/>
      <c r="D154" s="189" t="s">
        <v>129</v>
      </c>
      <c r="E154" s="197" t="s">
        <v>19</v>
      </c>
      <c r="F154" s="198" t="s">
        <v>230</v>
      </c>
      <c r="G154" s="196"/>
      <c r="H154" s="199">
        <v>13.733</v>
      </c>
      <c r="I154" s="234"/>
      <c r="J154" s="196"/>
      <c r="K154" s="196"/>
      <c r="L154" s="235"/>
      <c r="M154" s="236"/>
      <c r="N154" s="237"/>
      <c r="O154" s="237"/>
      <c r="P154" s="237"/>
      <c r="Q154" s="237"/>
      <c r="R154" s="237"/>
      <c r="S154" s="237"/>
      <c r="T154" s="248"/>
      <c r="AT154" s="254" t="s">
        <v>129</v>
      </c>
      <c r="AU154" s="254" t="s">
        <v>88</v>
      </c>
      <c r="AV154" s="91" t="s">
        <v>88</v>
      </c>
      <c r="AW154" s="91" t="s">
        <v>37</v>
      </c>
      <c r="AX154" s="91" t="s">
        <v>78</v>
      </c>
      <c r="AY154" s="254" t="s">
        <v>118</v>
      </c>
    </row>
    <row r="155" s="91" customFormat="1" spans="2:51">
      <c r="B155" s="195"/>
      <c r="C155" s="196"/>
      <c r="D155" s="189" t="s">
        <v>129</v>
      </c>
      <c r="E155" s="197" t="s">
        <v>19</v>
      </c>
      <c r="F155" s="198" t="s">
        <v>231</v>
      </c>
      <c r="G155" s="196"/>
      <c r="H155" s="199">
        <v>12.323</v>
      </c>
      <c r="I155" s="234"/>
      <c r="J155" s="196"/>
      <c r="K155" s="196"/>
      <c r="L155" s="235"/>
      <c r="M155" s="236"/>
      <c r="N155" s="237"/>
      <c r="O155" s="237"/>
      <c r="P155" s="237"/>
      <c r="Q155" s="237"/>
      <c r="R155" s="237"/>
      <c r="S155" s="237"/>
      <c r="T155" s="248"/>
      <c r="AT155" s="254" t="s">
        <v>129</v>
      </c>
      <c r="AU155" s="254" t="s">
        <v>88</v>
      </c>
      <c r="AV155" s="91" t="s">
        <v>88</v>
      </c>
      <c r="AW155" s="91" t="s">
        <v>37</v>
      </c>
      <c r="AX155" s="91" t="s">
        <v>78</v>
      </c>
      <c r="AY155" s="254" t="s">
        <v>118</v>
      </c>
    </row>
    <row r="156" s="91" customFormat="1" spans="2:51">
      <c r="B156" s="195"/>
      <c r="C156" s="196"/>
      <c r="D156" s="189" t="s">
        <v>129</v>
      </c>
      <c r="E156" s="197" t="s">
        <v>19</v>
      </c>
      <c r="F156" s="198" t="s">
        <v>232</v>
      </c>
      <c r="G156" s="196"/>
      <c r="H156" s="199">
        <v>68.97</v>
      </c>
      <c r="I156" s="234"/>
      <c r="J156" s="196"/>
      <c r="K156" s="196"/>
      <c r="L156" s="235"/>
      <c r="M156" s="236"/>
      <c r="N156" s="237"/>
      <c r="O156" s="237"/>
      <c r="P156" s="237"/>
      <c r="Q156" s="237"/>
      <c r="R156" s="237"/>
      <c r="S156" s="237"/>
      <c r="T156" s="248"/>
      <c r="AT156" s="254" t="s">
        <v>129</v>
      </c>
      <c r="AU156" s="254" t="s">
        <v>88</v>
      </c>
      <c r="AV156" s="91" t="s">
        <v>88</v>
      </c>
      <c r="AW156" s="91" t="s">
        <v>37</v>
      </c>
      <c r="AX156" s="91" t="s">
        <v>78</v>
      </c>
      <c r="AY156" s="254" t="s">
        <v>118</v>
      </c>
    </row>
    <row r="157" s="91" customFormat="1" spans="2:51">
      <c r="B157" s="195"/>
      <c r="C157" s="196"/>
      <c r="D157" s="189" t="s">
        <v>129</v>
      </c>
      <c r="E157" s="197" t="s">
        <v>19</v>
      </c>
      <c r="F157" s="198" t="s">
        <v>233</v>
      </c>
      <c r="G157" s="196"/>
      <c r="H157" s="199">
        <v>35.574</v>
      </c>
      <c r="I157" s="234"/>
      <c r="J157" s="196"/>
      <c r="K157" s="196"/>
      <c r="L157" s="235"/>
      <c r="M157" s="236"/>
      <c r="N157" s="237"/>
      <c r="O157" s="237"/>
      <c r="P157" s="237"/>
      <c r="Q157" s="237"/>
      <c r="R157" s="237"/>
      <c r="S157" s="237"/>
      <c r="T157" s="248"/>
      <c r="AT157" s="254" t="s">
        <v>129</v>
      </c>
      <c r="AU157" s="254" t="s">
        <v>88</v>
      </c>
      <c r="AV157" s="91" t="s">
        <v>88</v>
      </c>
      <c r="AW157" s="91" t="s">
        <v>37</v>
      </c>
      <c r="AX157" s="91" t="s">
        <v>78</v>
      </c>
      <c r="AY157" s="254" t="s">
        <v>118</v>
      </c>
    </row>
    <row r="158" s="91" customFormat="1" spans="2:51">
      <c r="B158" s="195"/>
      <c r="C158" s="196"/>
      <c r="D158" s="189" t="s">
        <v>129</v>
      </c>
      <c r="E158" s="197" t="s">
        <v>19</v>
      </c>
      <c r="F158" s="198" t="s">
        <v>234</v>
      </c>
      <c r="G158" s="196"/>
      <c r="H158" s="199">
        <v>5.049</v>
      </c>
      <c r="I158" s="234"/>
      <c r="J158" s="196"/>
      <c r="K158" s="196"/>
      <c r="L158" s="235"/>
      <c r="M158" s="236"/>
      <c r="N158" s="237"/>
      <c r="O158" s="237"/>
      <c r="P158" s="237"/>
      <c r="Q158" s="237"/>
      <c r="R158" s="237"/>
      <c r="S158" s="237"/>
      <c r="T158" s="248"/>
      <c r="AT158" s="254" t="s">
        <v>129</v>
      </c>
      <c r="AU158" s="254" t="s">
        <v>88</v>
      </c>
      <c r="AV158" s="91" t="s">
        <v>88</v>
      </c>
      <c r="AW158" s="91" t="s">
        <v>37</v>
      </c>
      <c r="AX158" s="91" t="s">
        <v>78</v>
      </c>
      <c r="AY158" s="254" t="s">
        <v>118</v>
      </c>
    </row>
    <row r="159" s="91" customFormat="1" spans="2:51">
      <c r="B159" s="195"/>
      <c r="C159" s="196"/>
      <c r="D159" s="189" t="s">
        <v>129</v>
      </c>
      <c r="E159" s="197" t="s">
        <v>19</v>
      </c>
      <c r="F159" s="198" t="s">
        <v>235</v>
      </c>
      <c r="G159" s="196"/>
      <c r="H159" s="199">
        <v>5.27</v>
      </c>
      <c r="I159" s="234"/>
      <c r="J159" s="196"/>
      <c r="K159" s="196"/>
      <c r="L159" s="235"/>
      <c r="M159" s="236"/>
      <c r="N159" s="237"/>
      <c r="O159" s="237"/>
      <c r="P159" s="237"/>
      <c r="Q159" s="237"/>
      <c r="R159" s="237"/>
      <c r="S159" s="237"/>
      <c r="T159" s="248"/>
      <c r="AT159" s="254" t="s">
        <v>129</v>
      </c>
      <c r="AU159" s="254" t="s">
        <v>88</v>
      </c>
      <c r="AV159" s="91" t="s">
        <v>88</v>
      </c>
      <c r="AW159" s="91" t="s">
        <v>37</v>
      </c>
      <c r="AX159" s="91" t="s">
        <v>78</v>
      </c>
      <c r="AY159" s="254" t="s">
        <v>118</v>
      </c>
    </row>
    <row r="160" s="91" customFormat="1" spans="2:51">
      <c r="B160" s="195"/>
      <c r="C160" s="196"/>
      <c r="D160" s="189" t="s">
        <v>129</v>
      </c>
      <c r="E160" s="197" t="s">
        <v>19</v>
      </c>
      <c r="F160" s="198" t="s">
        <v>236</v>
      </c>
      <c r="G160" s="196"/>
      <c r="H160" s="199">
        <v>2.186</v>
      </c>
      <c r="I160" s="234"/>
      <c r="J160" s="196"/>
      <c r="K160" s="196"/>
      <c r="L160" s="235"/>
      <c r="M160" s="236"/>
      <c r="N160" s="237"/>
      <c r="O160" s="237"/>
      <c r="P160" s="237"/>
      <c r="Q160" s="237"/>
      <c r="R160" s="237"/>
      <c r="S160" s="237"/>
      <c r="T160" s="248"/>
      <c r="AT160" s="254" t="s">
        <v>129</v>
      </c>
      <c r="AU160" s="254" t="s">
        <v>88</v>
      </c>
      <c r="AV160" s="91" t="s">
        <v>88</v>
      </c>
      <c r="AW160" s="91" t="s">
        <v>37</v>
      </c>
      <c r="AX160" s="91" t="s">
        <v>78</v>
      </c>
      <c r="AY160" s="254" t="s">
        <v>118</v>
      </c>
    </row>
    <row r="161" s="91" customFormat="1" spans="2:51">
      <c r="B161" s="195"/>
      <c r="C161" s="196"/>
      <c r="D161" s="189" t="s">
        <v>129</v>
      </c>
      <c r="E161" s="197" t="s">
        <v>19</v>
      </c>
      <c r="F161" s="198" t="s">
        <v>237</v>
      </c>
      <c r="G161" s="196"/>
      <c r="H161" s="199">
        <v>33.425</v>
      </c>
      <c r="I161" s="234"/>
      <c r="J161" s="196"/>
      <c r="K161" s="196"/>
      <c r="L161" s="235"/>
      <c r="M161" s="236"/>
      <c r="N161" s="237"/>
      <c r="O161" s="237"/>
      <c r="P161" s="237"/>
      <c r="Q161" s="237"/>
      <c r="R161" s="237"/>
      <c r="S161" s="237"/>
      <c r="T161" s="248"/>
      <c r="AT161" s="254" t="s">
        <v>129</v>
      </c>
      <c r="AU161" s="254" t="s">
        <v>88</v>
      </c>
      <c r="AV161" s="91" t="s">
        <v>88</v>
      </c>
      <c r="AW161" s="91" t="s">
        <v>37</v>
      </c>
      <c r="AX161" s="91" t="s">
        <v>78</v>
      </c>
      <c r="AY161" s="254" t="s">
        <v>118</v>
      </c>
    </row>
    <row r="162" s="91" customFormat="1" spans="2:51">
      <c r="B162" s="195"/>
      <c r="C162" s="196"/>
      <c r="D162" s="189" t="s">
        <v>129</v>
      </c>
      <c r="E162" s="197" t="s">
        <v>19</v>
      </c>
      <c r="F162" s="198" t="s">
        <v>238</v>
      </c>
      <c r="G162" s="196"/>
      <c r="H162" s="199">
        <v>12.285</v>
      </c>
      <c r="I162" s="234"/>
      <c r="J162" s="196"/>
      <c r="K162" s="196"/>
      <c r="L162" s="235"/>
      <c r="M162" s="236"/>
      <c r="N162" s="237"/>
      <c r="O162" s="237"/>
      <c r="P162" s="237"/>
      <c r="Q162" s="237"/>
      <c r="R162" s="237"/>
      <c r="S162" s="237"/>
      <c r="T162" s="248"/>
      <c r="AT162" s="254" t="s">
        <v>129</v>
      </c>
      <c r="AU162" s="254" t="s">
        <v>88</v>
      </c>
      <c r="AV162" s="91" t="s">
        <v>88</v>
      </c>
      <c r="AW162" s="91" t="s">
        <v>37</v>
      </c>
      <c r="AX162" s="91" t="s">
        <v>78</v>
      </c>
      <c r="AY162" s="254" t="s">
        <v>118</v>
      </c>
    </row>
    <row r="163" s="91" customFormat="1" spans="2:51">
      <c r="B163" s="195"/>
      <c r="C163" s="196"/>
      <c r="D163" s="189" t="s">
        <v>129</v>
      </c>
      <c r="E163" s="197" t="s">
        <v>19</v>
      </c>
      <c r="F163" s="198" t="s">
        <v>239</v>
      </c>
      <c r="G163" s="196"/>
      <c r="H163" s="199">
        <v>19.53</v>
      </c>
      <c r="I163" s="234"/>
      <c r="J163" s="196"/>
      <c r="K163" s="196"/>
      <c r="L163" s="235"/>
      <c r="M163" s="236"/>
      <c r="N163" s="237"/>
      <c r="O163" s="237"/>
      <c r="P163" s="237"/>
      <c r="Q163" s="237"/>
      <c r="R163" s="237"/>
      <c r="S163" s="237"/>
      <c r="T163" s="248"/>
      <c r="AT163" s="254" t="s">
        <v>129</v>
      </c>
      <c r="AU163" s="254" t="s">
        <v>88</v>
      </c>
      <c r="AV163" s="91" t="s">
        <v>88</v>
      </c>
      <c r="AW163" s="91" t="s">
        <v>37</v>
      </c>
      <c r="AX163" s="91" t="s">
        <v>78</v>
      </c>
      <c r="AY163" s="254" t="s">
        <v>118</v>
      </c>
    </row>
    <row r="164" s="93" customFormat="1" spans="2:51">
      <c r="B164" s="259"/>
      <c r="C164" s="260"/>
      <c r="D164" s="189" t="s">
        <v>129</v>
      </c>
      <c r="E164" s="261" t="s">
        <v>19</v>
      </c>
      <c r="F164" s="262" t="s">
        <v>240</v>
      </c>
      <c r="G164" s="260"/>
      <c r="H164" s="263">
        <v>288.806</v>
      </c>
      <c r="I164" s="264"/>
      <c r="J164" s="260"/>
      <c r="K164" s="260"/>
      <c r="L164" s="265"/>
      <c r="M164" s="266"/>
      <c r="N164" s="267"/>
      <c r="O164" s="267"/>
      <c r="P164" s="267"/>
      <c r="Q164" s="267"/>
      <c r="R164" s="267"/>
      <c r="S164" s="267"/>
      <c r="T164" s="268"/>
      <c r="AT164" s="269" t="s">
        <v>129</v>
      </c>
      <c r="AU164" s="269" t="s">
        <v>88</v>
      </c>
      <c r="AV164" s="93" t="s">
        <v>140</v>
      </c>
      <c r="AW164" s="93" t="s">
        <v>37</v>
      </c>
      <c r="AX164" s="93" t="s">
        <v>78</v>
      </c>
      <c r="AY164" s="269" t="s">
        <v>118</v>
      </c>
    </row>
    <row r="165" s="90" customFormat="1" spans="2:51">
      <c r="B165" s="191"/>
      <c r="C165" s="192"/>
      <c r="D165" s="189" t="s">
        <v>129</v>
      </c>
      <c r="E165" s="193" t="s">
        <v>19</v>
      </c>
      <c r="F165" s="194" t="s">
        <v>241</v>
      </c>
      <c r="G165" s="192"/>
      <c r="H165" s="193" t="s">
        <v>19</v>
      </c>
      <c r="I165" s="230"/>
      <c r="J165" s="192"/>
      <c r="K165" s="192"/>
      <c r="L165" s="231"/>
      <c r="M165" s="232"/>
      <c r="N165" s="233"/>
      <c r="O165" s="233"/>
      <c r="P165" s="233"/>
      <c r="Q165" s="233"/>
      <c r="R165" s="233"/>
      <c r="S165" s="233"/>
      <c r="T165" s="247"/>
      <c r="AT165" s="253" t="s">
        <v>129</v>
      </c>
      <c r="AU165" s="253" t="s">
        <v>88</v>
      </c>
      <c r="AV165" s="90" t="s">
        <v>86</v>
      </c>
      <c r="AW165" s="90" t="s">
        <v>37</v>
      </c>
      <c r="AX165" s="90" t="s">
        <v>78</v>
      </c>
      <c r="AY165" s="253" t="s">
        <v>118</v>
      </c>
    </row>
    <row r="166" s="91" customFormat="1" spans="2:51">
      <c r="B166" s="195"/>
      <c r="C166" s="196"/>
      <c r="D166" s="189" t="s">
        <v>129</v>
      </c>
      <c r="E166" s="197" t="s">
        <v>19</v>
      </c>
      <c r="F166" s="198" t="s">
        <v>242</v>
      </c>
      <c r="G166" s="196"/>
      <c r="H166" s="199">
        <v>11.718</v>
      </c>
      <c r="I166" s="234"/>
      <c r="J166" s="196"/>
      <c r="K166" s="196"/>
      <c r="L166" s="235"/>
      <c r="M166" s="236"/>
      <c r="N166" s="237"/>
      <c r="O166" s="237"/>
      <c r="P166" s="237"/>
      <c r="Q166" s="237"/>
      <c r="R166" s="237"/>
      <c r="S166" s="237"/>
      <c r="T166" s="248"/>
      <c r="AT166" s="254" t="s">
        <v>129</v>
      </c>
      <c r="AU166" s="254" t="s">
        <v>88</v>
      </c>
      <c r="AV166" s="91" t="s">
        <v>88</v>
      </c>
      <c r="AW166" s="91" t="s">
        <v>37</v>
      </c>
      <c r="AX166" s="91" t="s">
        <v>78</v>
      </c>
      <c r="AY166" s="254" t="s">
        <v>118</v>
      </c>
    </row>
    <row r="167" s="91" customFormat="1" spans="2:51">
      <c r="B167" s="195"/>
      <c r="C167" s="196"/>
      <c r="D167" s="189" t="s">
        <v>129</v>
      </c>
      <c r="E167" s="197" t="s">
        <v>19</v>
      </c>
      <c r="F167" s="198" t="s">
        <v>243</v>
      </c>
      <c r="G167" s="196"/>
      <c r="H167" s="199">
        <v>8.964</v>
      </c>
      <c r="I167" s="234"/>
      <c r="J167" s="196"/>
      <c r="K167" s="196"/>
      <c r="L167" s="235"/>
      <c r="M167" s="236"/>
      <c r="N167" s="237"/>
      <c r="O167" s="237"/>
      <c r="P167" s="237"/>
      <c r="Q167" s="237"/>
      <c r="R167" s="237"/>
      <c r="S167" s="237"/>
      <c r="T167" s="248"/>
      <c r="AT167" s="254" t="s">
        <v>129</v>
      </c>
      <c r="AU167" s="254" t="s">
        <v>88</v>
      </c>
      <c r="AV167" s="91" t="s">
        <v>88</v>
      </c>
      <c r="AW167" s="91" t="s">
        <v>37</v>
      </c>
      <c r="AX167" s="91" t="s">
        <v>78</v>
      </c>
      <c r="AY167" s="254" t="s">
        <v>118</v>
      </c>
    </row>
    <row r="168" s="91" customFormat="1" spans="2:51">
      <c r="B168" s="195"/>
      <c r="C168" s="196"/>
      <c r="D168" s="189" t="s">
        <v>129</v>
      </c>
      <c r="E168" s="197" t="s">
        <v>19</v>
      </c>
      <c r="F168" s="198" t="s">
        <v>244</v>
      </c>
      <c r="G168" s="196"/>
      <c r="H168" s="199">
        <v>148.958</v>
      </c>
      <c r="I168" s="234"/>
      <c r="J168" s="196"/>
      <c r="K168" s="196"/>
      <c r="L168" s="235"/>
      <c r="M168" s="236"/>
      <c r="N168" s="237"/>
      <c r="O168" s="237"/>
      <c r="P168" s="237"/>
      <c r="Q168" s="237"/>
      <c r="R168" s="237"/>
      <c r="S168" s="237"/>
      <c r="T168" s="248"/>
      <c r="AT168" s="254" t="s">
        <v>129</v>
      </c>
      <c r="AU168" s="254" t="s">
        <v>88</v>
      </c>
      <c r="AV168" s="91" t="s">
        <v>88</v>
      </c>
      <c r="AW168" s="91" t="s">
        <v>37</v>
      </c>
      <c r="AX168" s="91" t="s">
        <v>78</v>
      </c>
      <c r="AY168" s="254" t="s">
        <v>118</v>
      </c>
    </row>
    <row r="169" s="91" customFormat="1" spans="2:51">
      <c r="B169" s="195"/>
      <c r="C169" s="196"/>
      <c r="D169" s="189" t="s">
        <v>129</v>
      </c>
      <c r="E169" s="197" t="s">
        <v>19</v>
      </c>
      <c r="F169" s="198" t="s">
        <v>245</v>
      </c>
      <c r="G169" s="196"/>
      <c r="H169" s="199">
        <v>73.191</v>
      </c>
      <c r="I169" s="234"/>
      <c r="J169" s="196"/>
      <c r="K169" s="196"/>
      <c r="L169" s="235"/>
      <c r="M169" s="236"/>
      <c r="N169" s="237"/>
      <c r="O169" s="237"/>
      <c r="P169" s="237"/>
      <c r="Q169" s="237"/>
      <c r="R169" s="237"/>
      <c r="S169" s="237"/>
      <c r="T169" s="248"/>
      <c r="AT169" s="254" t="s">
        <v>129</v>
      </c>
      <c r="AU169" s="254" t="s">
        <v>88</v>
      </c>
      <c r="AV169" s="91" t="s">
        <v>88</v>
      </c>
      <c r="AW169" s="91" t="s">
        <v>37</v>
      </c>
      <c r="AX169" s="91" t="s">
        <v>78</v>
      </c>
      <c r="AY169" s="254" t="s">
        <v>118</v>
      </c>
    </row>
    <row r="170" s="91" customFormat="1" spans="2:51">
      <c r="B170" s="195"/>
      <c r="C170" s="196"/>
      <c r="D170" s="189" t="s">
        <v>129</v>
      </c>
      <c r="E170" s="197" t="s">
        <v>19</v>
      </c>
      <c r="F170" s="198" t="s">
        <v>246</v>
      </c>
      <c r="G170" s="196"/>
      <c r="H170" s="199">
        <v>4.899</v>
      </c>
      <c r="I170" s="234"/>
      <c r="J170" s="196"/>
      <c r="K170" s="196"/>
      <c r="L170" s="235"/>
      <c r="M170" s="236"/>
      <c r="N170" s="237"/>
      <c r="O170" s="237"/>
      <c r="P170" s="237"/>
      <c r="Q170" s="237"/>
      <c r="R170" s="237"/>
      <c r="S170" s="237"/>
      <c r="T170" s="248"/>
      <c r="AT170" s="254" t="s">
        <v>129</v>
      </c>
      <c r="AU170" s="254" t="s">
        <v>88</v>
      </c>
      <c r="AV170" s="91" t="s">
        <v>88</v>
      </c>
      <c r="AW170" s="91" t="s">
        <v>37</v>
      </c>
      <c r="AX170" s="91" t="s">
        <v>78</v>
      </c>
      <c r="AY170" s="254" t="s">
        <v>118</v>
      </c>
    </row>
    <row r="171" s="91" customFormat="1" spans="2:51">
      <c r="B171" s="195"/>
      <c r="C171" s="196"/>
      <c r="D171" s="189" t="s">
        <v>129</v>
      </c>
      <c r="E171" s="197" t="s">
        <v>19</v>
      </c>
      <c r="F171" s="198" t="s">
        <v>247</v>
      </c>
      <c r="G171" s="196"/>
      <c r="H171" s="199">
        <v>1.242</v>
      </c>
      <c r="I171" s="234"/>
      <c r="J171" s="196"/>
      <c r="K171" s="196"/>
      <c r="L171" s="235"/>
      <c r="M171" s="236"/>
      <c r="N171" s="237"/>
      <c r="O171" s="237"/>
      <c r="P171" s="237"/>
      <c r="Q171" s="237"/>
      <c r="R171" s="237"/>
      <c r="S171" s="237"/>
      <c r="T171" s="248"/>
      <c r="AT171" s="254" t="s">
        <v>129</v>
      </c>
      <c r="AU171" s="254" t="s">
        <v>88</v>
      </c>
      <c r="AV171" s="91" t="s">
        <v>88</v>
      </c>
      <c r="AW171" s="91" t="s">
        <v>37</v>
      </c>
      <c r="AX171" s="91" t="s">
        <v>78</v>
      </c>
      <c r="AY171" s="254" t="s">
        <v>118</v>
      </c>
    </row>
    <row r="172" s="91" customFormat="1" spans="2:51">
      <c r="B172" s="195"/>
      <c r="C172" s="196"/>
      <c r="D172" s="189" t="s">
        <v>129</v>
      </c>
      <c r="E172" s="197" t="s">
        <v>19</v>
      </c>
      <c r="F172" s="198" t="s">
        <v>248</v>
      </c>
      <c r="G172" s="196"/>
      <c r="H172" s="199">
        <v>4.511</v>
      </c>
      <c r="I172" s="234"/>
      <c r="J172" s="196"/>
      <c r="K172" s="196"/>
      <c r="L172" s="235"/>
      <c r="M172" s="236"/>
      <c r="N172" s="237"/>
      <c r="O172" s="237"/>
      <c r="P172" s="237"/>
      <c r="Q172" s="237"/>
      <c r="R172" s="237"/>
      <c r="S172" s="237"/>
      <c r="T172" s="248"/>
      <c r="AT172" s="254" t="s">
        <v>129</v>
      </c>
      <c r="AU172" s="254" t="s">
        <v>88</v>
      </c>
      <c r="AV172" s="91" t="s">
        <v>88</v>
      </c>
      <c r="AW172" s="91" t="s">
        <v>37</v>
      </c>
      <c r="AX172" s="91" t="s">
        <v>78</v>
      </c>
      <c r="AY172" s="254" t="s">
        <v>118</v>
      </c>
    </row>
    <row r="173" s="91" customFormat="1" spans="2:51">
      <c r="B173" s="195"/>
      <c r="C173" s="196"/>
      <c r="D173" s="189" t="s">
        <v>129</v>
      </c>
      <c r="E173" s="197" t="s">
        <v>19</v>
      </c>
      <c r="F173" s="198" t="s">
        <v>249</v>
      </c>
      <c r="G173" s="196"/>
      <c r="H173" s="199">
        <v>1.212</v>
      </c>
      <c r="I173" s="234"/>
      <c r="J173" s="196"/>
      <c r="K173" s="196"/>
      <c r="L173" s="235"/>
      <c r="M173" s="236"/>
      <c r="N173" s="237"/>
      <c r="O173" s="237"/>
      <c r="P173" s="237"/>
      <c r="Q173" s="237"/>
      <c r="R173" s="237"/>
      <c r="S173" s="237"/>
      <c r="T173" s="248"/>
      <c r="AT173" s="254" t="s">
        <v>129</v>
      </c>
      <c r="AU173" s="254" t="s">
        <v>88</v>
      </c>
      <c r="AV173" s="91" t="s">
        <v>88</v>
      </c>
      <c r="AW173" s="91" t="s">
        <v>37</v>
      </c>
      <c r="AX173" s="91" t="s">
        <v>78</v>
      </c>
      <c r="AY173" s="254" t="s">
        <v>118</v>
      </c>
    </row>
    <row r="174" s="91" customFormat="1" spans="2:51">
      <c r="B174" s="195"/>
      <c r="C174" s="196"/>
      <c r="D174" s="189" t="s">
        <v>129</v>
      </c>
      <c r="E174" s="197" t="s">
        <v>19</v>
      </c>
      <c r="F174" s="198" t="s">
        <v>250</v>
      </c>
      <c r="G174" s="196"/>
      <c r="H174" s="199">
        <v>2.753</v>
      </c>
      <c r="I174" s="234"/>
      <c r="J174" s="196"/>
      <c r="K174" s="196"/>
      <c r="L174" s="235"/>
      <c r="M174" s="236"/>
      <c r="N174" s="237"/>
      <c r="O174" s="237"/>
      <c r="P174" s="237"/>
      <c r="Q174" s="237"/>
      <c r="R174" s="237"/>
      <c r="S174" s="237"/>
      <c r="T174" s="248"/>
      <c r="AT174" s="254" t="s">
        <v>129</v>
      </c>
      <c r="AU174" s="254" t="s">
        <v>88</v>
      </c>
      <c r="AV174" s="91" t="s">
        <v>88</v>
      </c>
      <c r="AW174" s="91" t="s">
        <v>37</v>
      </c>
      <c r="AX174" s="91" t="s">
        <v>78</v>
      </c>
      <c r="AY174" s="254" t="s">
        <v>118</v>
      </c>
    </row>
    <row r="175" s="93" customFormat="1" spans="2:51">
      <c r="B175" s="259"/>
      <c r="C175" s="260"/>
      <c r="D175" s="189" t="s">
        <v>129</v>
      </c>
      <c r="E175" s="261" t="s">
        <v>19</v>
      </c>
      <c r="F175" s="262" t="s">
        <v>251</v>
      </c>
      <c r="G175" s="260"/>
      <c r="H175" s="263">
        <v>257.448</v>
      </c>
      <c r="I175" s="264"/>
      <c r="J175" s="260"/>
      <c r="K175" s="260"/>
      <c r="L175" s="265"/>
      <c r="M175" s="266"/>
      <c r="N175" s="267"/>
      <c r="O175" s="267"/>
      <c r="P175" s="267"/>
      <c r="Q175" s="267"/>
      <c r="R175" s="267"/>
      <c r="S175" s="267"/>
      <c r="T175" s="268"/>
      <c r="AT175" s="269" t="s">
        <v>129</v>
      </c>
      <c r="AU175" s="269" t="s">
        <v>88</v>
      </c>
      <c r="AV175" s="93" t="s">
        <v>140</v>
      </c>
      <c r="AW175" s="93" t="s">
        <v>37</v>
      </c>
      <c r="AX175" s="93" t="s">
        <v>78</v>
      </c>
      <c r="AY175" s="269" t="s">
        <v>118</v>
      </c>
    </row>
    <row r="176" s="90" customFormat="1" spans="2:51">
      <c r="B176" s="191"/>
      <c r="C176" s="192"/>
      <c r="D176" s="189" t="s">
        <v>129</v>
      </c>
      <c r="E176" s="193" t="s">
        <v>19</v>
      </c>
      <c r="F176" s="194" t="s">
        <v>252</v>
      </c>
      <c r="G176" s="192"/>
      <c r="H176" s="193" t="s">
        <v>19</v>
      </c>
      <c r="I176" s="230"/>
      <c r="J176" s="192"/>
      <c r="K176" s="192"/>
      <c r="L176" s="231"/>
      <c r="M176" s="232"/>
      <c r="N176" s="233"/>
      <c r="O176" s="233"/>
      <c r="P176" s="233"/>
      <c r="Q176" s="233"/>
      <c r="R176" s="233"/>
      <c r="S176" s="233"/>
      <c r="T176" s="247"/>
      <c r="AT176" s="253" t="s">
        <v>129</v>
      </c>
      <c r="AU176" s="253" t="s">
        <v>88</v>
      </c>
      <c r="AV176" s="90" t="s">
        <v>86</v>
      </c>
      <c r="AW176" s="90" t="s">
        <v>37</v>
      </c>
      <c r="AX176" s="90" t="s">
        <v>78</v>
      </c>
      <c r="AY176" s="253" t="s">
        <v>118</v>
      </c>
    </row>
    <row r="177" s="91" customFormat="1" spans="2:51">
      <c r="B177" s="195"/>
      <c r="C177" s="196"/>
      <c r="D177" s="189" t="s">
        <v>129</v>
      </c>
      <c r="E177" s="197" t="s">
        <v>19</v>
      </c>
      <c r="F177" s="198" t="s">
        <v>253</v>
      </c>
      <c r="G177" s="196"/>
      <c r="H177" s="199">
        <v>13.601</v>
      </c>
      <c r="I177" s="234"/>
      <c r="J177" s="196"/>
      <c r="K177" s="196"/>
      <c r="L177" s="235"/>
      <c r="M177" s="236"/>
      <c r="N177" s="237"/>
      <c r="O177" s="237"/>
      <c r="P177" s="237"/>
      <c r="Q177" s="237"/>
      <c r="R177" s="237"/>
      <c r="S177" s="237"/>
      <c r="T177" s="248"/>
      <c r="AT177" s="254" t="s">
        <v>129</v>
      </c>
      <c r="AU177" s="254" t="s">
        <v>88</v>
      </c>
      <c r="AV177" s="91" t="s">
        <v>88</v>
      </c>
      <c r="AW177" s="91" t="s">
        <v>37</v>
      </c>
      <c r="AX177" s="91" t="s">
        <v>78</v>
      </c>
      <c r="AY177" s="254" t="s">
        <v>118</v>
      </c>
    </row>
    <row r="178" s="91" customFormat="1" spans="2:51">
      <c r="B178" s="195"/>
      <c r="C178" s="196"/>
      <c r="D178" s="189" t="s">
        <v>129</v>
      </c>
      <c r="E178" s="197" t="s">
        <v>19</v>
      </c>
      <c r="F178" s="198" t="s">
        <v>254</v>
      </c>
      <c r="G178" s="196"/>
      <c r="H178" s="199">
        <v>11.236</v>
      </c>
      <c r="I178" s="234"/>
      <c r="J178" s="196"/>
      <c r="K178" s="196"/>
      <c r="L178" s="235"/>
      <c r="M178" s="236"/>
      <c r="N178" s="237"/>
      <c r="O178" s="237"/>
      <c r="P178" s="237"/>
      <c r="Q178" s="237"/>
      <c r="R178" s="237"/>
      <c r="S178" s="237"/>
      <c r="T178" s="248"/>
      <c r="AT178" s="254" t="s">
        <v>129</v>
      </c>
      <c r="AU178" s="254" t="s">
        <v>88</v>
      </c>
      <c r="AV178" s="91" t="s">
        <v>88</v>
      </c>
      <c r="AW178" s="91" t="s">
        <v>37</v>
      </c>
      <c r="AX178" s="91" t="s">
        <v>78</v>
      </c>
      <c r="AY178" s="254" t="s">
        <v>118</v>
      </c>
    </row>
    <row r="179" s="91" customFormat="1" spans="2:51">
      <c r="B179" s="195"/>
      <c r="C179" s="196"/>
      <c r="D179" s="189" t="s">
        <v>129</v>
      </c>
      <c r="E179" s="197" t="s">
        <v>19</v>
      </c>
      <c r="F179" s="198" t="s">
        <v>255</v>
      </c>
      <c r="G179" s="196"/>
      <c r="H179" s="199">
        <v>194.554</v>
      </c>
      <c r="I179" s="234"/>
      <c r="J179" s="196"/>
      <c r="K179" s="196"/>
      <c r="L179" s="235"/>
      <c r="M179" s="236"/>
      <c r="N179" s="237"/>
      <c r="O179" s="237"/>
      <c r="P179" s="237"/>
      <c r="Q179" s="237"/>
      <c r="R179" s="237"/>
      <c r="S179" s="237"/>
      <c r="T179" s="248"/>
      <c r="AT179" s="254" t="s">
        <v>129</v>
      </c>
      <c r="AU179" s="254" t="s">
        <v>88</v>
      </c>
      <c r="AV179" s="91" t="s">
        <v>88</v>
      </c>
      <c r="AW179" s="91" t="s">
        <v>37</v>
      </c>
      <c r="AX179" s="91" t="s">
        <v>78</v>
      </c>
      <c r="AY179" s="254" t="s">
        <v>118</v>
      </c>
    </row>
    <row r="180" s="91" customFormat="1" spans="2:51">
      <c r="B180" s="195"/>
      <c r="C180" s="196"/>
      <c r="D180" s="189" t="s">
        <v>129</v>
      </c>
      <c r="E180" s="197" t="s">
        <v>19</v>
      </c>
      <c r="F180" s="198" t="s">
        <v>256</v>
      </c>
      <c r="G180" s="196"/>
      <c r="H180" s="199">
        <v>58.2</v>
      </c>
      <c r="I180" s="234"/>
      <c r="J180" s="196"/>
      <c r="K180" s="196"/>
      <c r="L180" s="235"/>
      <c r="M180" s="236"/>
      <c r="N180" s="237"/>
      <c r="O180" s="237"/>
      <c r="P180" s="237"/>
      <c r="Q180" s="237"/>
      <c r="R180" s="237"/>
      <c r="S180" s="237"/>
      <c r="T180" s="248"/>
      <c r="AT180" s="254" t="s">
        <v>129</v>
      </c>
      <c r="AU180" s="254" t="s">
        <v>88</v>
      </c>
      <c r="AV180" s="91" t="s">
        <v>88</v>
      </c>
      <c r="AW180" s="91" t="s">
        <v>37</v>
      </c>
      <c r="AX180" s="91" t="s">
        <v>78</v>
      </c>
      <c r="AY180" s="254" t="s">
        <v>118</v>
      </c>
    </row>
    <row r="181" s="91" customFormat="1" spans="2:51">
      <c r="B181" s="195"/>
      <c r="C181" s="196"/>
      <c r="D181" s="189" t="s">
        <v>129</v>
      </c>
      <c r="E181" s="197" t="s">
        <v>19</v>
      </c>
      <c r="F181" s="198" t="s">
        <v>257</v>
      </c>
      <c r="G181" s="196"/>
      <c r="H181" s="199">
        <v>5.741</v>
      </c>
      <c r="I181" s="234"/>
      <c r="J181" s="196"/>
      <c r="K181" s="196"/>
      <c r="L181" s="235"/>
      <c r="M181" s="236"/>
      <c r="N181" s="237"/>
      <c r="O181" s="237"/>
      <c r="P181" s="237"/>
      <c r="Q181" s="237"/>
      <c r="R181" s="237"/>
      <c r="S181" s="237"/>
      <c r="T181" s="248"/>
      <c r="AT181" s="254" t="s">
        <v>129</v>
      </c>
      <c r="AU181" s="254" t="s">
        <v>88</v>
      </c>
      <c r="AV181" s="91" t="s">
        <v>88</v>
      </c>
      <c r="AW181" s="91" t="s">
        <v>37</v>
      </c>
      <c r="AX181" s="91" t="s">
        <v>78</v>
      </c>
      <c r="AY181" s="254" t="s">
        <v>118</v>
      </c>
    </row>
    <row r="182" s="91" customFormat="1" spans="2:51">
      <c r="B182" s="195"/>
      <c r="C182" s="196"/>
      <c r="D182" s="189" t="s">
        <v>129</v>
      </c>
      <c r="E182" s="197" t="s">
        <v>19</v>
      </c>
      <c r="F182" s="198" t="s">
        <v>258</v>
      </c>
      <c r="G182" s="196"/>
      <c r="H182" s="199">
        <v>17.4</v>
      </c>
      <c r="I182" s="234"/>
      <c r="J182" s="196"/>
      <c r="K182" s="196"/>
      <c r="L182" s="235"/>
      <c r="M182" s="236"/>
      <c r="N182" s="237"/>
      <c r="O182" s="237"/>
      <c r="P182" s="237"/>
      <c r="Q182" s="237"/>
      <c r="R182" s="237"/>
      <c r="S182" s="237"/>
      <c r="T182" s="248"/>
      <c r="AT182" s="254" t="s">
        <v>129</v>
      </c>
      <c r="AU182" s="254" t="s">
        <v>88</v>
      </c>
      <c r="AV182" s="91" t="s">
        <v>88</v>
      </c>
      <c r="AW182" s="91" t="s">
        <v>37</v>
      </c>
      <c r="AX182" s="91" t="s">
        <v>78</v>
      </c>
      <c r="AY182" s="254" t="s">
        <v>118</v>
      </c>
    </row>
    <row r="183" s="91" customFormat="1" spans="2:51">
      <c r="B183" s="195"/>
      <c r="C183" s="196"/>
      <c r="D183" s="189" t="s">
        <v>129</v>
      </c>
      <c r="E183" s="197" t="s">
        <v>19</v>
      </c>
      <c r="F183" s="198" t="s">
        <v>259</v>
      </c>
      <c r="G183" s="196"/>
      <c r="H183" s="199">
        <v>1.682</v>
      </c>
      <c r="I183" s="234"/>
      <c r="J183" s="196"/>
      <c r="K183" s="196"/>
      <c r="L183" s="235"/>
      <c r="M183" s="236"/>
      <c r="N183" s="237"/>
      <c r="O183" s="237"/>
      <c r="P183" s="237"/>
      <c r="Q183" s="237"/>
      <c r="R183" s="237"/>
      <c r="S183" s="237"/>
      <c r="T183" s="248"/>
      <c r="AT183" s="254" t="s">
        <v>129</v>
      </c>
      <c r="AU183" s="254" t="s">
        <v>88</v>
      </c>
      <c r="AV183" s="91" t="s">
        <v>88</v>
      </c>
      <c r="AW183" s="91" t="s">
        <v>37</v>
      </c>
      <c r="AX183" s="91" t="s">
        <v>78</v>
      </c>
      <c r="AY183" s="254" t="s">
        <v>118</v>
      </c>
    </row>
    <row r="184" s="91" customFormat="1" spans="2:51">
      <c r="B184" s="195"/>
      <c r="C184" s="196"/>
      <c r="D184" s="189" t="s">
        <v>129</v>
      </c>
      <c r="E184" s="197" t="s">
        <v>19</v>
      </c>
      <c r="F184" s="198" t="s">
        <v>260</v>
      </c>
      <c r="G184" s="196"/>
      <c r="H184" s="199">
        <v>2.025</v>
      </c>
      <c r="I184" s="234"/>
      <c r="J184" s="196"/>
      <c r="K184" s="196"/>
      <c r="L184" s="235"/>
      <c r="M184" s="236"/>
      <c r="N184" s="237"/>
      <c r="O184" s="237"/>
      <c r="P184" s="237"/>
      <c r="Q184" s="237"/>
      <c r="R184" s="237"/>
      <c r="S184" s="237"/>
      <c r="T184" s="248"/>
      <c r="AT184" s="254" t="s">
        <v>129</v>
      </c>
      <c r="AU184" s="254" t="s">
        <v>88</v>
      </c>
      <c r="AV184" s="91" t="s">
        <v>88</v>
      </c>
      <c r="AW184" s="91" t="s">
        <v>37</v>
      </c>
      <c r="AX184" s="91" t="s">
        <v>78</v>
      </c>
      <c r="AY184" s="254" t="s">
        <v>118</v>
      </c>
    </row>
    <row r="185" s="93" customFormat="1" spans="2:51">
      <c r="B185" s="259"/>
      <c r="C185" s="260"/>
      <c r="D185" s="189" t="s">
        <v>129</v>
      </c>
      <c r="E185" s="261" t="s">
        <v>19</v>
      </c>
      <c r="F185" s="262" t="s">
        <v>261</v>
      </c>
      <c r="G185" s="260"/>
      <c r="H185" s="263">
        <v>304.439</v>
      </c>
      <c r="I185" s="264"/>
      <c r="J185" s="260"/>
      <c r="K185" s="260"/>
      <c r="L185" s="265"/>
      <c r="M185" s="266"/>
      <c r="N185" s="267"/>
      <c r="O185" s="267"/>
      <c r="P185" s="267"/>
      <c r="Q185" s="267"/>
      <c r="R185" s="267"/>
      <c r="S185" s="267"/>
      <c r="T185" s="268"/>
      <c r="AT185" s="269" t="s">
        <v>129</v>
      </c>
      <c r="AU185" s="269" t="s">
        <v>88</v>
      </c>
      <c r="AV185" s="93" t="s">
        <v>140</v>
      </c>
      <c r="AW185" s="93" t="s">
        <v>37</v>
      </c>
      <c r="AX185" s="93" t="s">
        <v>78</v>
      </c>
      <c r="AY185" s="269" t="s">
        <v>118</v>
      </c>
    </row>
    <row r="186" s="90" customFormat="1" spans="2:51">
      <c r="B186" s="191"/>
      <c r="C186" s="192"/>
      <c r="D186" s="189" t="s">
        <v>129</v>
      </c>
      <c r="E186" s="193" t="s">
        <v>19</v>
      </c>
      <c r="F186" s="194" t="s">
        <v>262</v>
      </c>
      <c r="G186" s="192"/>
      <c r="H186" s="193" t="s">
        <v>19</v>
      </c>
      <c r="I186" s="230"/>
      <c r="J186" s="192"/>
      <c r="K186" s="192"/>
      <c r="L186" s="231"/>
      <c r="M186" s="232"/>
      <c r="N186" s="233"/>
      <c r="O186" s="233"/>
      <c r="P186" s="233"/>
      <c r="Q186" s="233"/>
      <c r="R186" s="233"/>
      <c r="S186" s="233"/>
      <c r="T186" s="247"/>
      <c r="AT186" s="253" t="s">
        <v>129</v>
      </c>
      <c r="AU186" s="253" t="s">
        <v>88</v>
      </c>
      <c r="AV186" s="90" t="s">
        <v>86</v>
      </c>
      <c r="AW186" s="90" t="s">
        <v>37</v>
      </c>
      <c r="AX186" s="90" t="s">
        <v>78</v>
      </c>
      <c r="AY186" s="253" t="s">
        <v>118</v>
      </c>
    </row>
    <row r="187" s="91" customFormat="1" spans="2:51">
      <c r="B187" s="195"/>
      <c r="C187" s="196"/>
      <c r="D187" s="189" t="s">
        <v>129</v>
      </c>
      <c r="E187" s="197" t="s">
        <v>19</v>
      </c>
      <c r="F187" s="198" t="s">
        <v>263</v>
      </c>
      <c r="G187" s="196"/>
      <c r="H187" s="199">
        <v>17.368</v>
      </c>
      <c r="I187" s="234"/>
      <c r="J187" s="196"/>
      <c r="K187" s="196"/>
      <c r="L187" s="235"/>
      <c r="M187" s="236"/>
      <c r="N187" s="237"/>
      <c r="O187" s="237"/>
      <c r="P187" s="237"/>
      <c r="Q187" s="237"/>
      <c r="R187" s="237"/>
      <c r="S187" s="237"/>
      <c r="T187" s="248"/>
      <c r="AT187" s="254" t="s">
        <v>129</v>
      </c>
      <c r="AU187" s="254" t="s">
        <v>88</v>
      </c>
      <c r="AV187" s="91" t="s">
        <v>88</v>
      </c>
      <c r="AW187" s="91" t="s">
        <v>37</v>
      </c>
      <c r="AX187" s="91" t="s">
        <v>78</v>
      </c>
      <c r="AY187" s="254" t="s">
        <v>118</v>
      </c>
    </row>
    <row r="188" s="91" customFormat="1" spans="2:51">
      <c r="B188" s="195"/>
      <c r="C188" s="196"/>
      <c r="D188" s="189" t="s">
        <v>129</v>
      </c>
      <c r="E188" s="197" t="s">
        <v>19</v>
      </c>
      <c r="F188" s="198" t="s">
        <v>254</v>
      </c>
      <c r="G188" s="196"/>
      <c r="H188" s="199">
        <v>11.236</v>
      </c>
      <c r="I188" s="234"/>
      <c r="J188" s="196"/>
      <c r="K188" s="196"/>
      <c r="L188" s="235"/>
      <c r="M188" s="236"/>
      <c r="N188" s="237"/>
      <c r="O188" s="237"/>
      <c r="P188" s="237"/>
      <c r="Q188" s="237"/>
      <c r="R188" s="237"/>
      <c r="S188" s="237"/>
      <c r="T188" s="248"/>
      <c r="AT188" s="254" t="s">
        <v>129</v>
      </c>
      <c r="AU188" s="254" t="s">
        <v>88</v>
      </c>
      <c r="AV188" s="91" t="s">
        <v>88</v>
      </c>
      <c r="AW188" s="91" t="s">
        <v>37</v>
      </c>
      <c r="AX188" s="91" t="s">
        <v>78</v>
      </c>
      <c r="AY188" s="254" t="s">
        <v>118</v>
      </c>
    </row>
    <row r="189" s="91" customFormat="1" spans="2:51">
      <c r="B189" s="195"/>
      <c r="C189" s="196"/>
      <c r="D189" s="189" t="s">
        <v>129</v>
      </c>
      <c r="E189" s="197" t="s">
        <v>19</v>
      </c>
      <c r="F189" s="198" t="s">
        <v>255</v>
      </c>
      <c r="G189" s="196"/>
      <c r="H189" s="199">
        <v>194.554</v>
      </c>
      <c r="I189" s="234"/>
      <c r="J189" s="196"/>
      <c r="K189" s="196"/>
      <c r="L189" s="235"/>
      <c r="M189" s="236"/>
      <c r="N189" s="237"/>
      <c r="O189" s="237"/>
      <c r="P189" s="237"/>
      <c r="Q189" s="237"/>
      <c r="R189" s="237"/>
      <c r="S189" s="237"/>
      <c r="T189" s="248"/>
      <c r="AT189" s="254" t="s">
        <v>129</v>
      </c>
      <c r="AU189" s="254" t="s">
        <v>88</v>
      </c>
      <c r="AV189" s="91" t="s">
        <v>88</v>
      </c>
      <c r="AW189" s="91" t="s">
        <v>37</v>
      </c>
      <c r="AX189" s="91" t="s">
        <v>78</v>
      </c>
      <c r="AY189" s="254" t="s">
        <v>118</v>
      </c>
    </row>
    <row r="190" s="91" customFormat="1" spans="2:51">
      <c r="B190" s="195"/>
      <c r="C190" s="196"/>
      <c r="D190" s="189" t="s">
        <v>129</v>
      </c>
      <c r="E190" s="197" t="s">
        <v>19</v>
      </c>
      <c r="F190" s="198" t="s">
        <v>256</v>
      </c>
      <c r="G190" s="196"/>
      <c r="H190" s="199">
        <v>58.2</v>
      </c>
      <c r="I190" s="234"/>
      <c r="J190" s="196"/>
      <c r="K190" s="196"/>
      <c r="L190" s="235"/>
      <c r="M190" s="236"/>
      <c r="N190" s="237"/>
      <c r="O190" s="237"/>
      <c r="P190" s="237"/>
      <c r="Q190" s="237"/>
      <c r="R190" s="237"/>
      <c r="S190" s="237"/>
      <c r="T190" s="248"/>
      <c r="AT190" s="254" t="s">
        <v>129</v>
      </c>
      <c r="AU190" s="254" t="s">
        <v>88</v>
      </c>
      <c r="AV190" s="91" t="s">
        <v>88</v>
      </c>
      <c r="AW190" s="91" t="s">
        <v>37</v>
      </c>
      <c r="AX190" s="91" t="s">
        <v>78</v>
      </c>
      <c r="AY190" s="254" t="s">
        <v>118</v>
      </c>
    </row>
    <row r="191" s="91" customFormat="1" spans="2:51">
      <c r="B191" s="195"/>
      <c r="C191" s="196"/>
      <c r="D191" s="189" t="s">
        <v>129</v>
      </c>
      <c r="E191" s="197" t="s">
        <v>19</v>
      </c>
      <c r="F191" s="198" t="s">
        <v>257</v>
      </c>
      <c r="G191" s="196"/>
      <c r="H191" s="199">
        <v>5.741</v>
      </c>
      <c r="I191" s="234"/>
      <c r="J191" s="196"/>
      <c r="K191" s="196"/>
      <c r="L191" s="235"/>
      <c r="M191" s="236"/>
      <c r="N191" s="237"/>
      <c r="O191" s="237"/>
      <c r="P191" s="237"/>
      <c r="Q191" s="237"/>
      <c r="R191" s="237"/>
      <c r="S191" s="237"/>
      <c r="T191" s="248"/>
      <c r="AT191" s="254" t="s">
        <v>129</v>
      </c>
      <c r="AU191" s="254" t="s">
        <v>88</v>
      </c>
      <c r="AV191" s="91" t="s">
        <v>88</v>
      </c>
      <c r="AW191" s="91" t="s">
        <v>37</v>
      </c>
      <c r="AX191" s="91" t="s">
        <v>78</v>
      </c>
      <c r="AY191" s="254" t="s">
        <v>118</v>
      </c>
    </row>
    <row r="192" s="91" customFormat="1" spans="2:51">
      <c r="B192" s="195"/>
      <c r="C192" s="196"/>
      <c r="D192" s="189" t="s">
        <v>129</v>
      </c>
      <c r="E192" s="197" t="s">
        <v>19</v>
      </c>
      <c r="F192" s="198" t="s">
        <v>258</v>
      </c>
      <c r="G192" s="196"/>
      <c r="H192" s="199">
        <v>17.4</v>
      </c>
      <c r="I192" s="234"/>
      <c r="J192" s="196"/>
      <c r="K192" s="196"/>
      <c r="L192" s="235"/>
      <c r="M192" s="236"/>
      <c r="N192" s="237"/>
      <c r="O192" s="237"/>
      <c r="P192" s="237"/>
      <c r="Q192" s="237"/>
      <c r="R192" s="237"/>
      <c r="S192" s="237"/>
      <c r="T192" s="248"/>
      <c r="AT192" s="254" t="s">
        <v>129</v>
      </c>
      <c r="AU192" s="254" t="s">
        <v>88</v>
      </c>
      <c r="AV192" s="91" t="s">
        <v>88</v>
      </c>
      <c r="AW192" s="91" t="s">
        <v>37</v>
      </c>
      <c r="AX192" s="91" t="s">
        <v>78</v>
      </c>
      <c r="AY192" s="254" t="s">
        <v>118</v>
      </c>
    </row>
    <row r="193" s="91" customFormat="1" spans="2:51">
      <c r="B193" s="195"/>
      <c r="C193" s="196"/>
      <c r="D193" s="189" t="s">
        <v>129</v>
      </c>
      <c r="E193" s="197" t="s">
        <v>19</v>
      </c>
      <c r="F193" s="198" t="s">
        <v>264</v>
      </c>
      <c r="G193" s="196"/>
      <c r="H193" s="199">
        <v>2.07</v>
      </c>
      <c r="I193" s="234"/>
      <c r="J193" s="196"/>
      <c r="K193" s="196"/>
      <c r="L193" s="235"/>
      <c r="M193" s="236"/>
      <c r="N193" s="237"/>
      <c r="O193" s="237"/>
      <c r="P193" s="237"/>
      <c r="Q193" s="237"/>
      <c r="R193" s="237"/>
      <c r="S193" s="237"/>
      <c r="T193" s="248"/>
      <c r="AT193" s="254" t="s">
        <v>129</v>
      </c>
      <c r="AU193" s="254" t="s">
        <v>88</v>
      </c>
      <c r="AV193" s="91" t="s">
        <v>88</v>
      </c>
      <c r="AW193" s="91" t="s">
        <v>37</v>
      </c>
      <c r="AX193" s="91" t="s">
        <v>78</v>
      </c>
      <c r="AY193" s="254" t="s">
        <v>118</v>
      </c>
    </row>
    <row r="194" s="91" customFormat="1" spans="2:51">
      <c r="B194" s="195"/>
      <c r="C194" s="196"/>
      <c r="D194" s="189" t="s">
        <v>129</v>
      </c>
      <c r="E194" s="197" t="s">
        <v>19</v>
      </c>
      <c r="F194" s="198" t="s">
        <v>260</v>
      </c>
      <c r="G194" s="196"/>
      <c r="H194" s="199">
        <v>2.025</v>
      </c>
      <c r="I194" s="234"/>
      <c r="J194" s="196"/>
      <c r="K194" s="196"/>
      <c r="L194" s="235"/>
      <c r="M194" s="236"/>
      <c r="N194" s="237"/>
      <c r="O194" s="237"/>
      <c r="P194" s="237"/>
      <c r="Q194" s="237"/>
      <c r="R194" s="237"/>
      <c r="S194" s="237"/>
      <c r="T194" s="248"/>
      <c r="AT194" s="254" t="s">
        <v>129</v>
      </c>
      <c r="AU194" s="254" t="s">
        <v>88</v>
      </c>
      <c r="AV194" s="91" t="s">
        <v>88</v>
      </c>
      <c r="AW194" s="91" t="s">
        <v>37</v>
      </c>
      <c r="AX194" s="91" t="s">
        <v>78</v>
      </c>
      <c r="AY194" s="254" t="s">
        <v>118</v>
      </c>
    </row>
    <row r="195" s="93" customFormat="1" spans="2:51">
      <c r="B195" s="259"/>
      <c r="C195" s="260"/>
      <c r="D195" s="189" t="s">
        <v>129</v>
      </c>
      <c r="E195" s="261" t="s">
        <v>19</v>
      </c>
      <c r="F195" s="262" t="s">
        <v>265</v>
      </c>
      <c r="G195" s="260"/>
      <c r="H195" s="263">
        <v>308.594</v>
      </c>
      <c r="I195" s="264"/>
      <c r="J195" s="260"/>
      <c r="K195" s="260"/>
      <c r="L195" s="265"/>
      <c r="M195" s="266"/>
      <c r="N195" s="267"/>
      <c r="O195" s="267"/>
      <c r="P195" s="267"/>
      <c r="Q195" s="267"/>
      <c r="R195" s="267"/>
      <c r="S195" s="267"/>
      <c r="T195" s="268"/>
      <c r="AT195" s="269" t="s">
        <v>129</v>
      </c>
      <c r="AU195" s="269" t="s">
        <v>88</v>
      </c>
      <c r="AV195" s="93" t="s">
        <v>140</v>
      </c>
      <c r="AW195" s="93" t="s">
        <v>37</v>
      </c>
      <c r="AX195" s="93" t="s">
        <v>78</v>
      </c>
      <c r="AY195" s="269" t="s">
        <v>118</v>
      </c>
    </row>
    <row r="196" s="90" customFormat="1" spans="2:51">
      <c r="B196" s="191"/>
      <c r="C196" s="192"/>
      <c r="D196" s="189" t="s">
        <v>129</v>
      </c>
      <c r="E196" s="193" t="s">
        <v>19</v>
      </c>
      <c r="F196" s="194" t="s">
        <v>266</v>
      </c>
      <c r="G196" s="192"/>
      <c r="H196" s="193" t="s">
        <v>19</v>
      </c>
      <c r="I196" s="230"/>
      <c r="J196" s="192"/>
      <c r="K196" s="192"/>
      <c r="L196" s="231"/>
      <c r="M196" s="232"/>
      <c r="N196" s="233"/>
      <c r="O196" s="233"/>
      <c r="P196" s="233"/>
      <c r="Q196" s="233"/>
      <c r="R196" s="233"/>
      <c r="S196" s="233"/>
      <c r="T196" s="247"/>
      <c r="AT196" s="253" t="s">
        <v>129</v>
      </c>
      <c r="AU196" s="253" t="s">
        <v>88</v>
      </c>
      <c r="AV196" s="90" t="s">
        <v>86</v>
      </c>
      <c r="AW196" s="90" t="s">
        <v>37</v>
      </c>
      <c r="AX196" s="90" t="s">
        <v>78</v>
      </c>
      <c r="AY196" s="253" t="s">
        <v>118</v>
      </c>
    </row>
    <row r="197" s="91" customFormat="1" spans="2:51">
      <c r="B197" s="195"/>
      <c r="C197" s="196"/>
      <c r="D197" s="189" t="s">
        <v>129</v>
      </c>
      <c r="E197" s="197" t="s">
        <v>19</v>
      </c>
      <c r="F197" s="198" t="s">
        <v>267</v>
      </c>
      <c r="G197" s="196"/>
      <c r="H197" s="199">
        <v>15.136</v>
      </c>
      <c r="I197" s="234"/>
      <c r="J197" s="196"/>
      <c r="K197" s="196"/>
      <c r="L197" s="235"/>
      <c r="M197" s="236"/>
      <c r="N197" s="237"/>
      <c r="O197" s="237"/>
      <c r="P197" s="237"/>
      <c r="Q197" s="237"/>
      <c r="R197" s="237"/>
      <c r="S197" s="237"/>
      <c r="T197" s="248"/>
      <c r="AT197" s="254" t="s">
        <v>129</v>
      </c>
      <c r="AU197" s="254" t="s">
        <v>88</v>
      </c>
      <c r="AV197" s="91" t="s">
        <v>88</v>
      </c>
      <c r="AW197" s="91" t="s">
        <v>37</v>
      </c>
      <c r="AX197" s="91" t="s">
        <v>78</v>
      </c>
      <c r="AY197" s="254" t="s">
        <v>118</v>
      </c>
    </row>
    <row r="198" s="91" customFormat="1" spans="2:51">
      <c r="B198" s="195"/>
      <c r="C198" s="196"/>
      <c r="D198" s="189" t="s">
        <v>129</v>
      </c>
      <c r="E198" s="197" t="s">
        <v>19</v>
      </c>
      <c r="F198" s="198" t="s">
        <v>268</v>
      </c>
      <c r="G198" s="196"/>
      <c r="H198" s="199">
        <v>3.209</v>
      </c>
      <c r="I198" s="234"/>
      <c r="J198" s="196"/>
      <c r="K198" s="196"/>
      <c r="L198" s="235"/>
      <c r="M198" s="236"/>
      <c r="N198" s="237"/>
      <c r="O198" s="237"/>
      <c r="P198" s="237"/>
      <c r="Q198" s="237"/>
      <c r="R198" s="237"/>
      <c r="S198" s="237"/>
      <c r="T198" s="248"/>
      <c r="AT198" s="254" t="s">
        <v>129</v>
      </c>
      <c r="AU198" s="254" t="s">
        <v>88</v>
      </c>
      <c r="AV198" s="91" t="s">
        <v>88</v>
      </c>
      <c r="AW198" s="91" t="s">
        <v>37</v>
      </c>
      <c r="AX198" s="91" t="s">
        <v>78</v>
      </c>
      <c r="AY198" s="254" t="s">
        <v>118</v>
      </c>
    </row>
    <row r="199" s="91" customFormat="1" spans="2:51">
      <c r="B199" s="195"/>
      <c r="C199" s="196"/>
      <c r="D199" s="189" t="s">
        <v>129</v>
      </c>
      <c r="E199" s="197" t="s">
        <v>19</v>
      </c>
      <c r="F199" s="198" t="s">
        <v>269</v>
      </c>
      <c r="G199" s="196"/>
      <c r="H199" s="199">
        <v>12.12</v>
      </c>
      <c r="I199" s="234"/>
      <c r="J199" s="196"/>
      <c r="K199" s="196"/>
      <c r="L199" s="235"/>
      <c r="M199" s="236"/>
      <c r="N199" s="237"/>
      <c r="O199" s="237"/>
      <c r="P199" s="237"/>
      <c r="Q199" s="237"/>
      <c r="R199" s="237"/>
      <c r="S199" s="237"/>
      <c r="T199" s="248"/>
      <c r="AT199" s="254" t="s">
        <v>129</v>
      </c>
      <c r="AU199" s="254" t="s">
        <v>88</v>
      </c>
      <c r="AV199" s="91" t="s">
        <v>88</v>
      </c>
      <c r="AW199" s="91" t="s">
        <v>37</v>
      </c>
      <c r="AX199" s="91" t="s">
        <v>78</v>
      </c>
      <c r="AY199" s="254" t="s">
        <v>118</v>
      </c>
    </row>
    <row r="200" s="91" customFormat="1" spans="2:51">
      <c r="B200" s="195"/>
      <c r="C200" s="196"/>
      <c r="D200" s="189" t="s">
        <v>129</v>
      </c>
      <c r="E200" s="197" t="s">
        <v>19</v>
      </c>
      <c r="F200" s="198" t="s">
        <v>270</v>
      </c>
      <c r="G200" s="196"/>
      <c r="H200" s="199">
        <v>24.96</v>
      </c>
      <c r="I200" s="234"/>
      <c r="J200" s="196"/>
      <c r="K200" s="196"/>
      <c r="L200" s="235"/>
      <c r="M200" s="236"/>
      <c r="N200" s="237"/>
      <c r="O200" s="237"/>
      <c r="P200" s="237"/>
      <c r="Q200" s="237"/>
      <c r="R200" s="237"/>
      <c r="S200" s="237"/>
      <c r="T200" s="248"/>
      <c r="AT200" s="254" t="s">
        <v>129</v>
      </c>
      <c r="AU200" s="254" t="s">
        <v>88</v>
      </c>
      <c r="AV200" s="91" t="s">
        <v>88</v>
      </c>
      <c r="AW200" s="91" t="s">
        <v>37</v>
      </c>
      <c r="AX200" s="91" t="s">
        <v>78</v>
      </c>
      <c r="AY200" s="254" t="s">
        <v>118</v>
      </c>
    </row>
    <row r="201" s="91" customFormat="1" spans="2:51">
      <c r="B201" s="195"/>
      <c r="C201" s="196"/>
      <c r="D201" s="189" t="s">
        <v>129</v>
      </c>
      <c r="E201" s="197" t="s">
        <v>19</v>
      </c>
      <c r="F201" s="198" t="s">
        <v>271</v>
      </c>
      <c r="G201" s="196"/>
      <c r="H201" s="199">
        <v>30.267</v>
      </c>
      <c r="I201" s="234"/>
      <c r="J201" s="196"/>
      <c r="K201" s="196"/>
      <c r="L201" s="235"/>
      <c r="M201" s="236"/>
      <c r="N201" s="237"/>
      <c r="O201" s="237"/>
      <c r="P201" s="237"/>
      <c r="Q201" s="237"/>
      <c r="R201" s="237"/>
      <c r="S201" s="237"/>
      <c r="T201" s="248"/>
      <c r="AT201" s="254" t="s">
        <v>129</v>
      </c>
      <c r="AU201" s="254" t="s">
        <v>88</v>
      </c>
      <c r="AV201" s="91" t="s">
        <v>88</v>
      </c>
      <c r="AW201" s="91" t="s">
        <v>37</v>
      </c>
      <c r="AX201" s="91" t="s">
        <v>78</v>
      </c>
      <c r="AY201" s="254" t="s">
        <v>118</v>
      </c>
    </row>
    <row r="202" s="91" customFormat="1" spans="2:51">
      <c r="B202" s="195"/>
      <c r="C202" s="196"/>
      <c r="D202" s="189" t="s">
        <v>129</v>
      </c>
      <c r="E202" s="197" t="s">
        <v>19</v>
      </c>
      <c r="F202" s="198" t="s">
        <v>272</v>
      </c>
      <c r="G202" s="196"/>
      <c r="H202" s="199">
        <v>2.995</v>
      </c>
      <c r="I202" s="234"/>
      <c r="J202" s="196"/>
      <c r="K202" s="196"/>
      <c r="L202" s="235"/>
      <c r="M202" s="236"/>
      <c r="N202" s="237"/>
      <c r="O202" s="237"/>
      <c r="P202" s="237"/>
      <c r="Q202" s="237"/>
      <c r="R202" s="237"/>
      <c r="S202" s="237"/>
      <c r="T202" s="248"/>
      <c r="AT202" s="254" t="s">
        <v>129</v>
      </c>
      <c r="AU202" s="254" t="s">
        <v>88</v>
      </c>
      <c r="AV202" s="91" t="s">
        <v>88</v>
      </c>
      <c r="AW202" s="91" t="s">
        <v>37</v>
      </c>
      <c r="AX202" s="91" t="s">
        <v>78</v>
      </c>
      <c r="AY202" s="254" t="s">
        <v>118</v>
      </c>
    </row>
    <row r="203" s="91" customFormat="1" spans="2:51">
      <c r="B203" s="195"/>
      <c r="C203" s="196"/>
      <c r="D203" s="189" t="s">
        <v>129</v>
      </c>
      <c r="E203" s="197" t="s">
        <v>19</v>
      </c>
      <c r="F203" s="198" t="s">
        <v>273</v>
      </c>
      <c r="G203" s="196"/>
      <c r="H203" s="199">
        <v>3.953</v>
      </c>
      <c r="I203" s="234"/>
      <c r="J203" s="196"/>
      <c r="K203" s="196"/>
      <c r="L203" s="235"/>
      <c r="M203" s="236"/>
      <c r="N203" s="237"/>
      <c r="O203" s="237"/>
      <c r="P203" s="237"/>
      <c r="Q203" s="237"/>
      <c r="R203" s="237"/>
      <c r="S203" s="237"/>
      <c r="T203" s="248"/>
      <c r="AT203" s="254" t="s">
        <v>129</v>
      </c>
      <c r="AU203" s="254" t="s">
        <v>88</v>
      </c>
      <c r="AV203" s="91" t="s">
        <v>88</v>
      </c>
      <c r="AW203" s="91" t="s">
        <v>37</v>
      </c>
      <c r="AX203" s="91" t="s">
        <v>78</v>
      </c>
      <c r="AY203" s="254" t="s">
        <v>118</v>
      </c>
    </row>
    <row r="204" s="91" customFormat="1" spans="2:51">
      <c r="B204" s="195"/>
      <c r="C204" s="196"/>
      <c r="D204" s="189" t="s">
        <v>129</v>
      </c>
      <c r="E204" s="197" t="s">
        <v>19</v>
      </c>
      <c r="F204" s="198" t="s">
        <v>274</v>
      </c>
      <c r="G204" s="196"/>
      <c r="H204" s="199">
        <v>32.2</v>
      </c>
      <c r="I204" s="234"/>
      <c r="J204" s="196"/>
      <c r="K204" s="196"/>
      <c r="L204" s="235"/>
      <c r="M204" s="236"/>
      <c r="N204" s="237"/>
      <c r="O204" s="237"/>
      <c r="P204" s="237"/>
      <c r="Q204" s="237"/>
      <c r="R204" s="237"/>
      <c r="S204" s="237"/>
      <c r="T204" s="248"/>
      <c r="AT204" s="254" t="s">
        <v>129</v>
      </c>
      <c r="AU204" s="254" t="s">
        <v>88</v>
      </c>
      <c r="AV204" s="91" t="s">
        <v>88</v>
      </c>
      <c r="AW204" s="91" t="s">
        <v>37</v>
      </c>
      <c r="AX204" s="91" t="s">
        <v>78</v>
      </c>
      <c r="AY204" s="254" t="s">
        <v>118</v>
      </c>
    </row>
    <row r="205" s="91" customFormat="1" spans="2:51">
      <c r="B205" s="195"/>
      <c r="C205" s="196"/>
      <c r="D205" s="189" t="s">
        <v>129</v>
      </c>
      <c r="E205" s="197" t="s">
        <v>19</v>
      </c>
      <c r="F205" s="198" t="s">
        <v>275</v>
      </c>
      <c r="G205" s="196"/>
      <c r="H205" s="199">
        <v>5.85</v>
      </c>
      <c r="I205" s="234"/>
      <c r="J205" s="196"/>
      <c r="K205" s="196"/>
      <c r="L205" s="235"/>
      <c r="M205" s="236"/>
      <c r="N205" s="237"/>
      <c r="O205" s="237"/>
      <c r="P205" s="237"/>
      <c r="Q205" s="237"/>
      <c r="R205" s="237"/>
      <c r="S205" s="237"/>
      <c r="T205" s="248"/>
      <c r="AT205" s="254" t="s">
        <v>129</v>
      </c>
      <c r="AU205" s="254" t="s">
        <v>88</v>
      </c>
      <c r="AV205" s="91" t="s">
        <v>88</v>
      </c>
      <c r="AW205" s="91" t="s">
        <v>37</v>
      </c>
      <c r="AX205" s="91" t="s">
        <v>78</v>
      </c>
      <c r="AY205" s="254" t="s">
        <v>118</v>
      </c>
    </row>
    <row r="206" s="91" customFormat="1" spans="2:51">
      <c r="B206" s="195"/>
      <c r="C206" s="196"/>
      <c r="D206" s="189" t="s">
        <v>129</v>
      </c>
      <c r="E206" s="197" t="s">
        <v>19</v>
      </c>
      <c r="F206" s="198" t="s">
        <v>276</v>
      </c>
      <c r="G206" s="196"/>
      <c r="H206" s="199">
        <v>1.905</v>
      </c>
      <c r="I206" s="234"/>
      <c r="J206" s="196"/>
      <c r="K206" s="196"/>
      <c r="L206" s="235"/>
      <c r="M206" s="236"/>
      <c r="N206" s="237"/>
      <c r="O206" s="237"/>
      <c r="P206" s="237"/>
      <c r="Q206" s="237"/>
      <c r="R206" s="237"/>
      <c r="S206" s="237"/>
      <c r="T206" s="248"/>
      <c r="AT206" s="254" t="s">
        <v>129</v>
      </c>
      <c r="AU206" s="254" t="s">
        <v>88</v>
      </c>
      <c r="AV206" s="91" t="s">
        <v>88</v>
      </c>
      <c r="AW206" s="91" t="s">
        <v>37</v>
      </c>
      <c r="AX206" s="91" t="s">
        <v>78</v>
      </c>
      <c r="AY206" s="254" t="s">
        <v>118</v>
      </c>
    </row>
    <row r="207" s="91" customFormat="1" spans="2:51">
      <c r="B207" s="195"/>
      <c r="C207" s="196"/>
      <c r="D207" s="189" t="s">
        <v>129</v>
      </c>
      <c r="E207" s="197" t="s">
        <v>19</v>
      </c>
      <c r="F207" s="198" t="s">
        <v>277</v>
      </c>
      <c r="G207" s="196"/>
      <c r="H207" s="199">
        <v>6.213</v>
      </c>
      <c r="I207" s="234"/>
      <c r="J207" s="196"/>
      <c r="K207" s="196"/>
      <c r="L207" s="235"/>
      <c r="M207" s="236"/>
      <c r="N207" s="237"/>
      <c r="O207" s="237"/>
      <c r="P207" s="237"/>
      <c r="Q207" s="237"/>
      <c r="R207" s="237"/>
      <c r="S207" s="237"/>
      <c r="T207" s="248"/>
      <c r="AT207" s="254" t="s">
        <v>129</v>
      </c>
      <c r="AU207" s="254" t="s">
        <v>88</v>
      </c>
      <c r="AV207" s="91" t="s">
        <v>88</v>
      </c>
      <c r="AW207" s="91" t="s">
        <v>37</v>
      </c>
      <c r="AX207" s="91" t="s">
        <v>78</v>
      </c>
      <c r="AY207" s="254" t="s">
        <v>118</v>
      </c>
    </row>
    <row r="208" s="91" customFormat="1" spans="2:51">
      <c r="B208" s="195"/>
      <c r="C208" s="196"/>
      <c r="D208" s="189" t="s">
        <v>129</v>
      </c>
      <c r="E208" s="197" t="s">
        <v>19</v>
      </c>
      <c r="F208" s="198" t="s">
        <v>278</v>
      </c>
      <c r="G208" s="196"/>
      <c r="H208" s="199">
        <v>6.038</v>
      </c>
      <c r="I208" s="234"/>
      <c r="J208" s="196"/>
      <c r="K208" s="196"/>
      <c r="L208" s="235"/>
      <c r="M208" s="236"/>
      <c r="N208" s="237"/>
      <c r="O208" s="237"/>
      <c r="P208" s="237"/>
      <c r="Q208" s="237"/>
      <c r="R208" s="237"/>
      <c r="S208" s="237"/>
      <c r="T208" s="248"/>
      <c r="AT208" s="254" t="s">
        <v>129</v>
      </c>
      <c r="AU208" s="254" t="s">
        <v>88</v>
      </c>
      <c r="AV208" s="91" t="s">
        <v>88</v>
      </c>
      <c r="AW208" s="91" t="s">
        <v>37</v>
      </c>
      <c r="AX208" s="91" t="s">
        <v>78</v>
      </c>
      <c r="AY208" s="254" t="s">
        <v>118</v>
      </c>
    </row>
    <row r="209" s="91" customFormat="1" spans="2:51">
      <c r="B209" s="195"/>
      <c r="C209" s="196"/>
      <c r="D209" s="189" t="s">
        <v>129</v>
      </c>
      <c r="E209" s="197" t="s">
        <v>19</v>
      </c>
      <c r="F209" s="198" t="s">
        <v>279</v>
      </c>
      <c r="G209" s="196"/>
      <c r="H209" s="199">
        <v>1.88</v>
      </c>
      <c r="I209" s="234"/>
      <c r="J209" s="196"/>
      <c r="K209" s="196"/>
      <c r="L209" s="235"/>
      <c r="M209" s="236"/>
      <c r="N209" s="237"/>
      <c r="O209" s="237"/>
      <c r="P209" s="237"/>
      <c r="Q209" s="237"/>
      <c r="R209" s="237"/>
      <c r="S209" s="237"/>
      <c r="T209" s="248"/>
      <c r="AT209" s="254" t="s">
        <v>129</v>
      </c>
      <c r="AU209" s="254" t="s">
        <v>88</v>
      </c>
      <c r="AV209" s="91" t="s">
        <v>88</v>
      </c>
      <c r="AW209" s="91" t="s">
        <v>37</v>
      </c>
      <c r="AX209" s="91" t="s">
        <v>78</v>
      </c>
      <c r="AY209" s="254" t="s">
        <v>118</v>
      </c>
    </row>
    <row r="210" s="91" customFormat="1" spans="2:51">
      <c r="B210" s="195"/>
      <c r="C210" s="196"/>
      <c r="D210" s="189" t="s">
        <v>129</v>
      </c>
      <c r="E210" s="197" t="s">
        <v>19</v>
      </c>
      <c r="F210" s="198" t="s">
        <v>280</v>
      </c>
      <c r="G210" s="196"/>
      <c r="H210" s="199">
        <v>1.2</v>
      </c>
      <c r="I210" s="234"/>
      <c r="J210" s="196"/>
      <c r="K210" s="196"/>
      <c r="L210" s="235"/>
      <c r="M210" s="236"/>
      <c r="N210" s="237"/>
      <c r="O210" s="237"/>
      <c r="P210" s="237"/>
      <c r="Q210" s="237"/>
      <c r="R210" s="237"/>
      <c r="S210" s="237"/>
      <c r="T210" s="248"/>
      <c r="AT210" s="254" t="s">
        <v>129</v>
      </c>
      <c r="AU210" s="254" t="s">
        <v>88</v>
      </c>
      <c r="AV210" s="91" t="s">
        <v>88</v>
      </c>
      <c r="AW210" s="91" t="s">
        <v>37</v>
      </c>
      <c r="AX210" s="91" t="s">
        <v>78</v>
      </c>
      <c r="AY210" s="254" t="s">
        <v>118</v>
      </c>
    </row>
    <row r="211" s="93" customFormat="1" spans="2:51">
      <c r="B211" s="259"/>
      <c r="C211" s="260"/>
      <c r="D211" s="189" t="s">
        <v>129</v>
      </c>
      <c r="E211" s="261" t="s">
        <v>19</v>
      </c>
      <c r="F211" s="262" t="s">
        <v>281</v>
      </c>
      <c r="G211" s="260"/>
      <c r="H211" s="263">
        <v>147.926</v>
      </c>
      <c r="I211" s="264"/>
      <c r="J211" s="260"/>
      <c r="K211" s="260"/>
      <c r="L211" s="265"/>
      <c r="M211" s="266"/>
      <c r="N211" s="267"/>
      <c r="O211" s="267"/>
      <c r="P211" s="267"/>
      <c r="Q211" s="267"/>
      <c r="R211" s="267"/>
      <c r="S211" s="267"/>
      <c r="T211" s="268"/>
      <c r="AT211" s="269" t="s">
        <v>129</v>
      </c>
      <c r="AU211" s="269" t="s">
        <v>88</v>
      </c>
      <c r="AV211" s="93" t="s">
        <v>140</v>
      </c>
      <c r="AW211" s="93" t="s">
        <v>37</v>
      </c>
      <c r="AX211" s="93" t="s">
        <v>78</v>
      </c>
      <c r="AY211" s="269" t="s">
        <v>118</v>
      </c>
    </row>
    <row r="212" s="92" customFormat="1" spans="2:51">
      <c r="B212" s="200"/>
      <c r="C212" s="201"/>
      <c r="D212" s="189" t="s">
        <v>129</v>
      </c>
      <c r="E212" s="202" t="s">
        <v>19</v>
      </c>
      <c r="F212" s="203" t="s">
        <v>134</v>
      </c>
      <c r="G212" s="201"/>
      <c r="H212" s="204">
        <v>1307.213</v>
      </c>
      <c r="I212" s="238"/>
      <c r="J212" s="201"/>
      <c r="K212" s="201"/>
      <c r="L212" s="239"/>
      <c r="M212" s="240"/>
      <c r="N212" s="241"/>
      <c r="O212" s="241"/>
      <c r="P212" s="241"/>
      <c r="Q212" s="241"/>
      <c r="R212" s="241"/>
      <c r="S212" s="241"/>
      <c r="T212" s="249"/>
      <c r="AT212" s="255" t="s">
        <v>129</v>
      </c>
      <c r="AU212" s="255" t="s">
        <v>88</v>
      </c>
      <c r="AV212" s="92" t="s">
        <v>125</v>
      </c>
      <c r="AW212" s="92" t="s">
        <v>37</v>
      </c>
      <c r="AX212" s="92" t="s">
        <v>86</v>
      </c>
      <c r="AY212" s="255" t="s">
        <v>118</v>
      </c>
    </row>
    <row r="213" s="84" customFormat="1" ht="16.5" customHeight="1" spans="1:65">
      <c r="A213" s="101"/>
      <c r="B213" s="123"/>
      <c r="C213" s="184" t="s">
        <v>282</v>
      </c>
      <c r="D213" s="184" t="s">
        <v>120</v>
      </c>
      <c r="E213" s="185" t="s">
        <v>283</v>
      </c>
      <c r="F213" s="186" t="s">
        <v>284</v>
      </c>
      <c r="G213" s="187" t="s">
        <v>123</v>
      </c>
      <c r="H213" s="188">
        <v>86.804</v>
      </c>
      <c r="I213" s="222"/>
      <c r="J213" s="223">
        <f>ROUND(I213*H213,2)</f>
        <v>0</v>
      </c>
      <c r="K213" s="186" t="s">
        <v>124</v>
      </c>
      <c r="L213" s="102"/>
      <c r="M213" s="224" t="s">
        <v>19</v>
      </c>
      <c r="N213" s="225" t="s">
        <v>49</v>
      </c>
      <c r="O213" s="226"/>
      <c r="P213" s="227">
        <f>O213*H213</f>
        <v>0</v>
      </c>
      <c r="Q213" s="227">
        <v>0</v>
      </c>
      <c r="R213" s="227">
        <f>Q213*H213</f>
        <v>0</v>
      </c>
      <c r="S213" s="227">
        <v>2.004</v>
      </c>
      <c r="T213" s="245">
        <f>S213*H213</f>
        <v>173.955216</v>
      </c>
      <c r="U213" s="101"/>
      <c r="V213" s="101"/>
      <c r="W213" s="101"/>
      <c r="X213" s="101"/>
      <c r="Y213" s="101"/>
      <c r="Z213" s="101"/>
      <c r="AA213" s="101"/>
      <c r="AB213" s="101"/>
      <c r="AC213" s="101"/>
      <c r="AD213" s="101"/>
      <c r="AE213" s="101"/>
      <c r="AR213" s="252" t="s">
        <v>125</v>
      </c>
      <c r="AT213" s="252" t="s">
        <v>120</v>
      </c>
      <c r="AU213" s="252" t="s">
        <v>88</v>
      </c>
      <c r="AY213" s="169" t="s">
        <v>118</v>
      </c>
      <c r="BE213" s="258">
        <f>IF(N213="základní",J213,0)</f>
        <v>0</v>
      </c>
      <c r="BF213" s="258">
        <f>IF(N213="snížená",J213,0)</f>
        <v>0</v>
      </c>
      <c r="BG213" s="258">
        <f>IF(N213="zákl. přenesená",J213,0)</f>
        <v>0</v>
      </c>
      <c r="BH213" s="258">
        <f>IF(N213="sníž. přenesená",J213,0)</f>
        <v>0</v>
      </c>
      <c r="BI213" s="258">
        <f>IF(N213="nulová",J213,0)</f>
        <v>0</v>
      </c>
      <c r="BJ213" s="169" t="s">
        <v>86</v>
      </c>
      <c r="BK213" s="258">
        <f>ROUND(I213*H213,2)</f>
        <v>0</v>
      </c>
      <c r="BL213" s="169" t="s">
        <v>125</v>
      </c>
      <c r="BM213" s="252" t="s">
        <v>285</v>
      </c>
    </row>
    <row r="214" s="84" customFormat="1" ht="81" spans="1:47">
      <c r="A214" s="101"/>
      <c r="B214" s="123"/>
      <c r="C214" s="125"/>
      <c r="D214" s="189" t="s">
        <v>127</v>
      </c>
      <c r="E214" s="125"/>
      <c r="F214" s="190" t="s">
        <v>225</v>
      </c>
      <c r="G214" s="125"/>
      <c r="H214" s="125"/>
      <c r="I214" s="143"/>
      <c r="J214" s="125"/>
      <c r="K214" s="125"/>
      <c r="L214" s="102"/>
      <c r="M214" s="228"/>
      <c r="N214" s="229"/>
      <c r="O214" s="226"/>
      <c r="P214" s="226"/>
      <c r="Q214" s="226"/>
      <c r="R214" s="226"/>
      <c r="S214" s="226"/>
      <c r="T214" s="246"/>
      <c r="U214" s="101"/>
      <c r="V214" s="101"/>
      <c r="W214" s="101"/>
      <c r="X214" s="101"/>
      <c r="Y214" s="101"/>
      <c r="Z214" s="101"/>
      <c r="AA214" s="101"/>
      <c r="AB214" s="101"/>
      <c r="AC214" s="101"/>
      <c r="AD214" s="101"/>
      <c r="AE214" s="101"/>
      <c r="AT214" s="169" t="s">
        <v>127</v>
      </c>
      <c r="AU214" s="169" t="s">
        <v>88</v>
      </c>
    </row>
    <row r="215" s="90" customFormat="1" spans="2:51">
      <c r="B215" s="191"/>
      <c r="C215" s="192"/>
      <c r="D215" s="189" t="s">
        <v>129</v>
      </c>
      <c r="E215" s="193" t="s">
        <v>19</v>
      </c>
      <c r="F215" s="194" t="s">
        <v>286</v>
      </c>
      <c r="G215" s="192"/>
      <c r="H215" s="193" t="s">
        <v>19</v>
      </c>
      <c r="I215" s="230"/>
      <c r="J215" s="192"/>
      <c r="K215" s="192"/>
      <c r="L215" s="231"/>
      <c r="M215" s="232"/>
      <c r="N215" s="233"/>
      <c r="O215" s="233"/>
      <c r="P215" s="233"/>
      <c r="Q215" s="233"/>
      <c r="R215" s="233"/>
      <c r="S215" s="233"/>
      <c r="T215" s="247"/>
      <c r="AT215" s="253" t="s">
        <v>129</v>
      </c>
      <c r="AU215" s="253" t="s">
        <v>88</v>
      </c>
      <c r="AV215" s="90" t="s">
        <v>86</v>
      </c>
      <c r="AW215" s="90" t="s">
        <v>37</v>
      </c>
      <c r="AX215" s="90" t="s">
        <v>78</v>
      </c>
      <c r="AY215" s="253" t="s">
        <v>118</v>
      </c>
    </row>
    <row r="216" s="91" customFormat="1" spans="2:51">
      <c r="B216" s="195"/>
      <c r="C216" s="196"/>
      <c r="D216" s="189" t="s">
        <v>129</v>
      </c>
      <c r="E216" s="197" t="s">
        <v>19</v>
      </c>
      <c r="F216" s="198" t="s">
        <v>287</v>
      </c>
      <c r="G216" s="196"/>
      <c r="H216" s="199">
        <v>76.199</v>
      </c>
      <c r="I216" s="234"/>
      <c r="J216" s="196"/>
      <c r="K216" s="196"/>
      <c r="L216" s="235"/>
      <c r="M216" s="236"/>
      <c r="N216" s="237"/>
      <c r="O216" s="237"/>
      <c r="P216" s="237"/>
      <c r="Q216" s="237"/>
      <c r="R216" s="237"/>
      <c r="S216" s="237"/>
      <c r="T216" s="248"/>
      <c r="AT216" s="254" t="s">
        <v>129</v>
      </c>
      <c r="AU216" s="254" t="s">
        <v>88</v>
      </c>
      <c r="AV216" s="91" t="s">
        <v>88</v>
      </c>
      <c r="AW216" s="91" t="s">
        <v>37</v>
      </c>
      <c r="AX216" s="91" t="s">
        <v>78</v>
      </c>
      <c r="AY216" s="254" t="s">
        <v>118</v>
      </c>
    </row>
    <row r="217" s="90" customFormat="1" spans="2:51">
      <c r="B217" s="191"/>
      <c r="C217" s="192"/>
      <c r="D217" s="189" t="s">
        <v>129</v>
      </c>
      <c r="E217" s="193" t="s">
        <v>19</v>
      </c>
      <c r="F217" s="194" t="s">
        <v>288</v>
      </c>
      <c r="G217" s="192"/>
      <c r="H217" s="193" t="s">
        <v>19</v>
      </c>
      <c r="I217" s="230"/>
      <c r="J217" s="192"/>
      <c r="K217" s="192"/>
      <c r="L217" s="231"/>
      <c r="M217" s="232"/>
      <c r="N217" s="233"/>
      <c r="O217" s="233"/>
      <c r="P217" s="233"/>
      <c r="Q217" s="233"/>
      <c r="R217" s="233"/>
      <c r="S217" s="233"/>
      <c r="T217" s="247"/>
      <c r="AT217" s="253" t="s">
        <v>129</v>
      </c>
      <c r="AU217" s="253" t="s">
        <v>88</v>
      </c>
      <c r="AV217" s="90" t="s">
        <v>86</v>
      </c>
      <c r="AW217" s="90" t="s">
        <v>37</v>
      </c>
      <c r="AX217" s="90" t="s">
        <v>78</v>
      </c>
      <c r="AY217" s="253" t="s">
        <v>118</v>
      </c>
    </row>
    <row r="218" s="91" customFormat="1" spans="2:51">
      <c r="B218" s="195"/>
      <c r="C218" s="196"/>
      <c r="D218" s="189" t="s">
        <v>129</v>
      </c>
      <c r="E218" s="197" t="s">
        <v>19</v>
      </c>
      <c r="F218" s="198" t="s">
        <v>289</v>
      </c>
      <c r="G218" s="196"/>
      <c r="H218" s="199">
        <v>10.605</v>
      </c>
      <c r="I218" s="234"/>
      <c r="J218" s="196"/>
      <c r="K218" s="196"/>
      <c r="L218" s="235"/>
      <c r="M218" s="236"/>
      <c r="N218" s="237"/>
      <c r="O218" s="237"/>
      <c r="P218" s="237"/>
      <c r="Q218" s="237"/>
      <c r="R218" s="237"/>
      <c r="S218" s="237"/>
      <c r="T218" s="248"/>
      <c r="AT218" s="254" t="s">
        <v>129</v>
      </c>
      <c r="AU218" s="254" t="s">
        <v>88</v>
      </c>
      <c r="AV218" s="91" t="s">
        <v>88</v>
      </c>
      <c r="AW218" s="91" t="s">
        <v>37</v>
      </c>
      <c r="AX218" s="91" t="s">
        <v>78</v>
      </c>
      <c r="AY218" s="254" t="s">
        <v>118</v>
      </c>
    </row>
    <row r="219" s="92" customFormat="1" spans="2:51">
      <c r="B219" s="200"/>
      <c r="C219" s="201"/>
      <c r="D219" s="189" t="s">
        <v>129</v>
      </c>
      <c r="E219" s="202" t="s">
        <v>19</v>
      </c>
      <c r="F219" s="203" t="s">
        <v>134</v>
      </c>
      <c r="G219" s="201"/>
      <c r="H219" s="204">
        <v>86.804</v>
      </c>
      <c r="I219" s="238"/>
      <c r="J219" s="201"/>
      <c r="K219" s="201"/>
      <c r="L219" s="239"/>
      <c r="M219" s="240"/>
      <c r="N219" s="241"/>
      <c r="O219" s="241"/>
      <c r="P219" s="241"/>
      <c r="Q219" s="241"/>
      <c r="R219" s="241"/>
      <c r="S219" s="241"/>
      <c r="T219" s="249"/>
      <c r="AT219" s="255" t="s">
        <v>129</v>
      </c>
      <c r="AU219" s="255" t="s">
        <v>88</v>
      </c>
      <c r="AV219" s="92" t="s">
        <v>125</v>
      </c>
      <c r="AW219" s="92" t="s">
        <v>37</v>
      </c>
      <c r="AX219" s="92" t="s">
        <v>86</v>
      </c>
      <c r="AY219" s="255" t="s">
        <v>118</v>
      </c>
    </row>
    <row r="220" s="84" customFormat="1" ht="16.5" customHeight="1" spans="1:65">
      <c r="A220" s="101"/>
      <c r="B220" s="123"/>
      <c r="C220" s="184" t="s">
        <v>290</v>
      </c>
      <c r="D220" s="184" t="s">
        <v>120</v>
      </c>
      <c r="E220" s="185" t="s">
        <v>291</v>
      </c>
      <c r="F220" s="186" t="s">
        <v>292</v>
      </c>
      <c r="G220" s="187" t="s">
        <v>123</v>
      </c>
      <c r="H220" s="188">
        <v>46.228</v>
      </c>
      <c r="I220" s="222"/>
      <c r="J220" s="223">
        <f>ROUND(I220*H220,2)</f>
        <v>0</v>
      </c>
      <c r="K220" s="186" t="s">
        <v>124</v>
      </c>
      <c r="L220" s="102"/>
      <c r="M220" s="224" t="s">
        <v>19</v>
      </c>
      <c r="N220" s="225" t="s">
        <v>49</v>
      </c>
      <c r="O220" s="226"/>
      <c r="P220" s="227">
        <f>O220*H220</f>
        <v>0</v>
      </c>
      <c r="Q220" s="227">
        <v>0.0001</v>
      </c>
      <c r="R220" s="227">
        <f>Q220*H220</f>
        <v>0.0046228</v>
      </c>
      <c r="S220" s="227">
        <v>2.41</v>
      </c>
      <c r="T220" s="245">
        <f>S220*H220</f>
        <v>111.40948</v>
      </c>
      <c r="U220" s="101"/>
      <c r="V220" s="101"/>
      <c r="W220" s="101"/>
      <c r="X220" s="101"/>
      <c r="Y220" s="101"/>
      <c r="Z220" s="101"/>
      <c r="AA220" s="101"/>
      <c r="AB220" s="101"/>
      <c r="AC220" s="101"/>
      <c r="AD220" s="101"/>
      <c r="AE220" s="101"/>
      <c r="AR220" s="252" t="s">
        <v>125</v>
      </c>
      <c r="AT220" s="252" t="s">
        <v>120</v>
      </c>
      <c r="AU220" s="252" t="s">
        <v>88</v>
      </c>
      <c r="AY220" s="169" t="s">
        <v>118</v>
      </c>
      <c r="BE220" s="258">
        <f>IF(N220="základní",J220,0)</f>
        <v>0</v>
      </c>
      <c r="BF220" s="258">
        <f>IF(N220="snížená",J220,0)</f>
        <v>0</v>
      </c>
      <c r="BG220" s="258">
        <f>IF(N220="zákl. přenesená",J220,0)</f>
        <v>0</v>
      </c>
      <c r="BH220" s="258">
        <f>IF(N220="sníž. přenesená",J220,0)</f>
        <v>0</v>
      </c>
      <c r="BI220" s="258">
        <f>IF(N220="nulová",J220,0)</f>
        <v>0</v>
      </c>
      <c r="BJ220" s="169" t="s">
        <v>86</v>
      </c>
      <c r="BK220" s="258">
        <f>ROUND(I220*H220,2)</f>
        <v>0</v>
      </c>
      <c r="BL220" s="169" t="s">
        <v>125</v>
      </c>
      <c r="BM220" s="252" t="s">
        <v>293</v>
      </c>
    </row>
    <row r="221" s="84" customFormat="1" ht="81" spans="1:47">
      <c r="A221" s="101"/>
      <c r="B221" s="123"/>
      <c r="C221" s="125"/>
      <c r="D221" s="189" t="s">
        <v>127</v>
      </c>
      <c r="E221" s="125"/>
      <c r="F221" s="190" t="s">
        <v>225</v>
      </c>
      <c r="G221" s="125"/>
      <c r="H221" s="125"/>
      <c r="I221" s="143"/>
      <c r="J221" s="125"/>
      <c r="K221" s="125"/>
      <c r="L221" s="102"/>
      <c r="M221" s="228"/>
      <c r="N221" s="229"/>
      <c r="O221" s="226"/>
      <c r="P221" s="226"/>
      <c r="Q221" s="226"/>
      <c r="R221" s="226"/>
      <c r="S221" s="226"/>
      <c r="T221" s="246"/>
      <c r="U221" s="101"/>
      <c r="V221" s="101"/>
      <c r="W221" s="101"/>
      <c r="X221" s="101"/>
      <c r="Y221" s="101"/>
      <c r="Z221" s="101"/>
      <c r="AA221" s="101"/>
      <c r="AB221" s="101"/>
      <c r="AC221" s="101"/>
      <c r="AD221" s="101"/>
      <c r="AE221" s="101"/>
      <c r="AT221" s="169" t="s">
        <v>127</v>
      </c>
      <c r="AU221" s="169" t="s">
        <v>88</v>
      </c>
    </row>
    <row r="222" s="90" customFormat="1" spans="2:51">
      <c r="B222" s="191"/>
      <c r="C222" s="192"/>
      <c r="D222" s="189" t="s">
        <v>129</v>
      </c>
      <c r="E222" s="193" t="s">
        <v>19</v>
      </c>
      <c r="F222" s="194" t="s">
        <v>294</v>
      </c>
      <c r="G222" s="192"/>
      <c r="H222" s="193" t="s">
        <v>19</v>
      </c>
      <c r="I222" s="230"/>
      <c r="J222" s="192"/>
      <c r="K222" s="192"/>
      <c r="L222" s="231"/>
      <c r="M222" s="232"/>
      <c r="N222" s="233"/>
      <c r="O222" s="233"/>
      <c r="P222" s="233"/>
      <c r="Q222" s="233"/>
      <c r="R222" s="233"/>
      <c r="S222" s="233"/>
      <c r="T222" s="247"/>
      <c r="AT222" s="253" t="s">
        <v>129</v>
      </c>
      <c r="AU222" s="253" t="s">
        <v>88</v>
      </c>
      <c r="AV222" s="90" t="s">
        <v>86</v>
      </c>
      <c r="AW222" s="90" t="s">
        <v>37</v>
      </c>
      <c r="AX222" s="90" t="s">
        <v>78</v>
      </c>
      <c r="AY222" s="253" t="s">
        <v>118</v>
      </c>
    </row>
    <row r="223" s="91" customFormat="1" spans="2:51">
      <c r="B223" s="195"/>
      <c r="C223" s="196"/>
      <c r="D223" s="189" t="s">
        <v>129</v>
      </c>
      <c r="E223" s="197" t="s">
        <v>19</v>
      </c>
      <c r="F223" s="198" t="s">
        <v>295</v>
      </c>
      <c r="G223" s="196"/>
      <c r="H223" s="199">
        <v>31.5</v>
      </c>
      <c r="I223" s="234"/>
      <c r="J223" s="196"/>
      <c r="K223" s="196"/>
      <c r="L223" s="235"/>
      <c r="M223" s="236"/>
      <c r="N223" s="237"/>
      <c r="O223" s="237"/>
      <c r="P223" s="237"/>
      <c r="Q223" s="237"/>
      <c r="R223" s="237"/>
      <c r="S223" s="237"/>
      <c r="T223" s="248"/>
      <c r="AT223" s="254" t="s">
        <v>129</v>
      </c>
      <c r="AU223" s="254" t="s">
        <v>88</v>
      </c>
      <c r="AV223" s="91" t="s">
        <v>88</v>
      </c>
      <c r="AW223" s="91" t="s">
        <v>37</v>
      </c>
      <c r="AX223" s="91" t="s">
        <v>78</v>
      </c>
      <c r="AY223" s="254" t="s">
        <v>118</v>
      </c>
    </row>
    <row r="224" s="91" customFormat="1" spans="2:51">
      <c r="B224" s="195"/>
      <c r="C224" s="196"/>
      <c r="D224" s="189" t="s">
        <v>129</v>
      </c>
      <c r="E224" s="197" t="s">
        <v>19</v>
      </c>
      <c r="F224" s="198" t="s">
        <v>296</v>
      </c>
      <c r="G224" s="196"/>
      <c r="H224" s="199">
        <v>1.45</v>
      </c>
      <c r="I224" s="234"/>
      <c r="J224" s="196"/>
      <c r="K224" s="196"/>
      <c r="L224" s="235"/>
      <c r="M224" s="236"/>
      <c r="N224" s="237"/>
      <c r="O224" s="237"/>
      <c r="P224" s="237"/>
      <c r="Q224" s="237"/>
      <c r="R224" s="237"/>
      <c r="S224" s="237"/>
      <c r="T224" s="248"/>
      <c r="AT224" s="254" t="s">
        <v>129</v>
      </c>
      <c r="AU224" s="254" t="s">
        <v>88</v>
      </c>
      <c r="AV224" s="91" t="s">
        <v>88</v>
      </c>
      <c r="AW224" s="91" t="s">
        <v>37</v>
      </c>
      <c r="AX224" s="91" t="s">
        <v>78</v>
      </c>
      <c r="AY224" s="254" t="s">
        <v>118</v>
      </c>
    </row>
    <row r="225" s="91" customFormat="1" spans="2:51">
      <c r="B225" s="195"/>
      <c r="C225" s="196"/>
      <c r="D225" s="189" t="s">
        <v>129</v>
      </c>
      <c r="E225" s="197" t="s">
        <v>19</v>
      </c>
      <c r="F225" s="198" t="s">
        <v>297</v>
      </c>
      <c r="G225" s="196"/>
      <c r="H225" s="199">
        <v>5.075</v>
      </c>
      <c r="I225" s="234"/>
      <c r="J225" s="196"/>
      <c r="K225" s="196"/>
      <c r="L225" s="235"/>
      <c r="M225" s="236"/>
      <c r="N225" s="237"/>
      <c r="O225" s="237"/>
      <c r="P225" s="237"/>
      <c r="Q225" s="237"/>
      <c r="R225" s="237"/>
      <c r="S225" s="237"/>
      <c r="T225" s="248"/>
      <c r="AT225" s="254" t="s">
        <v>129</v>
      </c>
      <c r="AU225" s="254" t="s">
        <v>88</v>
      </c>
      <c r="AV225" s="91" t="s">
        <v>88</v>
      </c>
      <c r="AW225" s="91" t="s">
        <v>37</v>
      </c>
      <c r="AX225" s="91" t="s">
        <v>78</v>
      </c>
      <c r="AY225" s="254" t="s">
        <v>118</v>
      </c>
    </row>
    <row r="226" s="90" customFormat="1" spans="2:51">
      <c r="B226" s="191"/>
      <c r="C226" s="192"/>
      <c r="D226" s="189" t="s">
        <v>129</v>
      </c>
      <c r="E226" s="193" t="s">
        <v>19</v>
      </c>
      <c r="F226" s="194" t="s">
        <v>298</v>
      </c>
      <c r="G226" s="192"/>
      <c r="H226" s="193" t="s">
        <v>19</v>
      </c>
      <c r="I226" s="230"/>
      <c r="J226" s="192"/>
      <c r="K226" s="192"/>
      <c r="L226" s="231"/>
      <c r="M226" s="232"/>
      <c r="N226" s="233"/>
      <c r="O226" s="233"/>
      <c r="P226" s="233"/>
      <c r="Q226" s="233"/>
      <c r="R226" s="233"/>
      <c r="S226" s="233"/>
      <c r="T226" s="247"/>
      <c r="AT226" s="253" t="s">
        <v>129</v>
      </c>
      <c r="AU226" s="253" t="s">
        <v>88</v>
      </c>
      <c r="AV226" s="90" t="s">
        <v>86</v>
      </c>
      <c r="AW226" s="90" t="s">
        <v>37</v>
      </c>
      <c r="AX226" s="90" t="s">
        <v>78</v>
      </c>
      <c r="AY226" s="253" t="s">
        <v>118</v>
      </c>
    </row>
    <row r="227" s="91" customFormat="1" spans="2:51">
      <c r="B227" s="195"/>
      <c r="C227" s="196"/>
      <c r="D227" s="189" t="s">
        <v>129</v>
      </c>
      <c r="E227" s="197" t="s">
        <v>19</v>
      </c>
      <c r="F227" s="198" t="s">
        <v>299</v>
      </c>
      <c r="G227" s="196"/>
      <c r="H227" s="199">
        <v>1.719</v>
      </c>
      <c r="I227" s="234"/>
      <c r="J227" s="196"/>
      <c r="K227" s="196"/>
      <c r="L227" s="235"/>
      <c r="M227" s="236"/>
      <c r="N227" s="237"/>
      <c r="O227" s="237"/>
      <c r="P227" s="237"/>
      <c r="Q227" s="237"/>
      <c r="R227" s="237"/>
      <c r="S227" s="237"/>
      <c r="T227" s="248"/>
      <c r="AT227" s="254" t="s">
        <v>129</v>
      </c>
      <c r="AU227" s="254" t="s">
        <v>88</v>
      </c>
      <c r="AV227" s="91" t="s">
        <v>88</v>
      </c>
      <c r="AW227" s="91" t="s">
        <v>37</v>
      </c>
      <c r="AX227" s="91" t="s">
        <v>78</v>
      </c>
      <c r="AY227" s="254" t="s">
        <v>118</v>
      </c>
    </row>
    <row r="228" s="91" customFormat="1" spans="2:51">
      <c r="B228" s="195"/>
      <c r="C228" s="196"/>
      <c r="D228" s="189" t="s">
        <v>129</v>
      </c>
      <c r="E228" s="197" t="s">
        <v>19</v>
      </c>
      <c r="F228" s="198" t="s">
        <v>300</v>
      </c>
      <c r="G228" s="196"/>
      <c r="H228" s="199">
        <v>0.713</v>
      </c>
      <c r="I228" s="234"/>
      <c r="J228" s="196"/>
      <c r="K228" s="196"/>
      <c r="L228" s="235"/>
      <c r="M228" s="236"/>
      <c r="N228" s="237"/>
      <c r="O228" s="237"/>
      <c r="P228" s="237"/>
      <c r="Q228" s="237"/>
      <c r="R228" s="237"/>
      <c r="S228" s="237"/>
      <c r="T228" s="248"/>
      <c r="AT228" s="254" t="s">
        <v>129</v>
      </c>
      <c r="AU228" s="254" t="s">
        <v>88</v>
      </c>
      <c r="AV228" s="91" t="s">
        <v>88</v>
      </c>
      <c r="AW228" s="91" t="s">
        <v>37</v>
      </c>
      <c r="AX228" s="91" t="s">
        <v>78</v>
      </c>
      <c r="AY228" s="254" t="s">
        <v>118</v>
      </c>
    </row>
    <row r="229" s="91" customFormat="1" spans="2:51">
      <c r="B229" s="195"/>
      <c r="C229" s="196"/>
      <c r="D229" s="189" t="s">
        <v>129</v>
      </c>
      <c r="E229" s="197" t="s">
        <v>19</v>
      </c>
      <c r="F229" s="198" t="s">
        <v>301</v>
      </c>
      <c r="G229" s="196"/>
      <c r="H229" s="199">
        <v>5.771</v>
      </c>
      <c r="I229" s="234"/>
      <c r="J229" s="196"/>
      <c r="K229" s="196"/>
      <c r="L229" s="235"/>
      <c r="M229" s="236"/>
      <c r="N229" s="237"/>
      <c r="O229" s="237"/>
      <c r="P229" s="237"/>
      <c r="Q229" s="237"/>
      <c r="R229" s="237"/>
      <c r="S229" s="237"/>
      <c r="T229" s="248"/>
      <c r="AT229" s="254" t="s">
        <v>129</v>
      </c>
      <c r="AU229" s="254" t="s">
        <v>88</v>
      </c>
      <c r="AV229" s="91" t="s">
        <v>88</v>
      </c>
      <c r="AW229" s="91" t="s">
        <v>37</v>
      </c>
      <c r="AX229" s="91" t="s">
        <v>78</v>
      </c>
      <c r="AY229" s="254" t="s">
        <v>118</v>
      </c>
    </row>
    <row r="230" s="92" customFormat="1" spans="2:51">
      <c r="B230" s="200"/>
      <c r="C230" s="201"/>
      <c r="D230" s="189" t="s">
        <v>129</v>
      </c>
      <c r="E230" s="202" t="s">
        <v>19</v>
      </c>
      <c r="F230" s="203" t="s">
        <v>134</v>
      </c>
      <c r="G230" s="201"/>
      <c r="H230" s="204">
        <v>46.228</v>
      </c>
      <c r="I230" s="238"/>
      <c r="J230" s="201"/>
      <c r="K230" s="201"/>
      <c r="L230" s="239"/>
      <c r="M230" s="240"/>
      <c r="N230" s="241"/>
      <c r="O230" s="241"/>
      <c r="P230" s="241"/>
      <c r="Q230" s="241"/>
      <c r="R230" s="241"/>
      <c r="S230" s="241"/>
      <c r="T230" s="249"/>
      <c r="AT230" s="255" t="s">
        <v>129</v>
      </c>
      <c r="AU230" s="255" t="s">
        <v>88</v>
      </c>
      <c r="AV230" s="92" t="s">
        <v>125</v>
      </c>
      <c r="AW230" s="92" t="s">
        <v>37</v>
      </c>
      <c r="AX230" s="92" t="s">
        <v>86</v>
      </c>
      <c r="AY230" s="255" t="s">
        <v>118</v>
      </c>
    </row>
    <row r="231" s="84" customFormat="1" ht="16.5" customHeight="1" spans="1:65">
      <c r="A231" s="101"/>
      <c r="B231" s="123"/>
      <c r="C231" s="184" t="s">
        <v>302</v>
      </c>
      <c r="D231" s="184" t="s">
        <v>120</v>
      </c>
      <c r="E231" s="185" t="s">
        <v>303</v>
      </c>
      <c r="F231" s="186" t="s">
        <v>304</v>
      </c>
      <c r="G231" s="187" t="s">
        <v>123</v>
      </c>
      <c r="H231" s="188">
        <v>90.402</v>
      </c>
      <c r="I231" s="222"/>
      <c r="J231" s="223">
        <f>ROUND(I231*H231,2)</f>
        <v>0</v>
      </c>
      <c r="K231" s="186" t="s">
        <v>124</v>
      </c>
      <c r="L231" s="102"/>
      <c r="M231" s="224" t="s">
        <v>19</v>
      </c>
      <c r="N231" s="225" t="s">
        <v>49</v>
      </c>
      <c r="O231" s="226"/>
      <c r="P231" s="227">
        <f>O231*H231</f>
        <v>0</v>
      </c>
      <c r="Q231" s="227">
        <v>0</v>
      </c>
      <c r="R231" s="227">
        <f>Q231*H231</f>
        <v>0</v>
      </c>
      <c r="S231" s="227">
        <v>2.2</v>
      </c>
      <c r="T231" s="245">
        <f>S231*H231</f>
        <v>198.8844</v>
      </c>
      <c r="U231" s="101"/>
      <c r="V231" s="101"/>
      <c r="W231" s="101"/>
      <c r="X231" s="101"/>
      <c r="Y231" s="101"/>
      <c r="Z231" s="101"/>
      <c r="AA231" s="101"/>
      <c r="AB231" s="101"/>
      <c r="AC231" s="101"/>
      <c r="AD231" s="101"/>
      <c r="AE231" s="101"/>
      <c r="AR231" s="252" t="s">
        <v>125</v>
      </c>
      <c r="AT231" s="252" t="s">
        <v>120</v>
      </c>
      <c r="AU231" s="252" t="s">
        <v>88</v>
      </c>
      <c r="AY231" s="169" t="s">
        <v>118</v>
      </c>
      <c r="BE231" s="258">
        <f>IF(N231="základní",J231,0)</f>
        <v>0</v>
      </c>
      <c r="BF231" s="258">
        <f>IF(N231="snížená",J231,0)</f>
        <v>0</v>
      </c>
      <c r="BG231" s="258">
        <f>IF(N231="zákl. přenesená",J231,0)</f>
        <v>0</v>
      </c>
      <c r="BH231" s="258">
        <f>IF(N231="sníž. přenesená",J231,0)</f>
        <v>0</v>
      </c>
      <c r="BI231" s="258">
        <f>IF(N231="nulová",J231,0)</f>
        <v>0</v>
      </c>
      <c r="BJ231" s="169" t="s">
        <v>86</v>
      </c>
      <c r="BK231" s="258">
        <f>ROUND(I231*H231,2)</f>
        <v>0</v>
      </c>
      <c r="BL231" s="169" t="s">
        <v>125</v>
      </c>
      <c r="BM231" s="252" t="s">
        <v>305</v>
      </c>
    </row>
    <row r="232" s="84" customFormat="1" ht="81" spans="1:47">
      <c r="A232" s="101"/>
      <c r="B232" s="123"/>
      <c r="C232" s="125"/>
      <c r="D232" s="189" t="s">
        <v>127</v>
      </c>
      <c r="E232" s="125"/>
      <c r="F232" s="190" t="s">
        <v>225</v>
      </c>
      <c r="G232" s="125"/>
      <c r="H232" s="125"/>
      <c r="I232" s="143"/>
      <c r="J232" s="125"/>
      <c r="K232" s="125"/>
      <c r="L232" s="102"/>
      <c r="M232" s="228"/>
      <c r="N232" s="229"/>
      <c r="O232" s="226"/>
      <c r="P232" s="226"/>
      <c r="Q232" s="226"/>
      <c r="R232" s="226"/>
      <c r="S232" s="226"/>
      <c r="T232" s="246"/>
      <c r="U232" s="101"/>
      <c r="V232" s="101"/>
      <c r="W232" s="101"/>
      <c r="X232" s="101"/>
      <c r="Y232" s="101"/>
      <c r="Z232" s="101"/>
      <c r="AA232" s="101"/>
      <c r="AB232" s="101"/>
      <c r="AC232" s="101"/>
      <c r="AD232" s="101"/>
      <c r="AE232" s="101"/>
      <c r="AT232" s="169" t="s">
        <v>127</v>
      </c>
      <c r="AU232" s="169" t="s">
        <v>88</v>
      </c>
    </row>
    <row r="233" s="90" customFormat="1" spans="2:51">
      <c r="B233" s="191"/>
      <c r="C233" s="192"/>
      <c r="D233" s="189" t="s">
        <v>129</v>
      </c>
      <c r="E233" s="193" t="s">
        <v>19</v>
      </c>
      <c r="F233" s="194" t="s">
        <v>226</v>
      </c>
      <c r="G233" s="192"/>
      <c r="H233" s="193" t="s">
        <v>19</v>
      </c>
      <c r="I233" s="230"/>
      <c r="J233" s="192"/>
      <c r="K233" s="192"/>
      <c r="L233" s="231"/>
      <c r="M233" s="232"/>
      <c r="N233" s="233"/>
      <c r="O233" s="233"/>
      <c r="P233" s="233"/>
      <c r="Q233" s="233"/>
      <c r="R233" s="233"/>
      <c r="S233" s="233"/>
      <c r="T233" s="247"/>
      <c r="AT233" s="253" t="s">
        <v>129</v>
      </c>
      <c r="AU233" s="253" t="s">
        <v>88</v>
      </c>
      <c r="AV233" s="90" t="s">
        <v>86</v>
      </c>
      <c r="AW233" s="90" t="s">
        <v>37</v>
      </c>
      <c r="AX233" s="90" t="s">
        <v>78</v>
      </c>
      <c r="AY233" s="253" t="s">
        <v>118</v>
      </c>
    </row>
    <row r="234" s="91" customFormat="1" spans="2:51">
      <c r="B234" s="195"/>
      <c r="C234" s="196"/>
      <c r="D234" s="189" t="s">
        <v>129</v>
      </c>
      <c r="E234" s="197" t="s">
        <v>19</v>
      </c>
      <c r="F234" s="198" t="s">
        <v>306</v>
      </c>
      <c r="G234" s="196"/>
      <c r="H234" s="199">
        <v>50.292</v>
      </c>
      <c r="I234" s="234"/>
      <c r="J234" s="196"/>
      <c r="K234" s="196"/>
      <c r="L234" s="235"/>
      <c r="M234" s="236"/>
      <c r="N234" s="237"/>
      <c r="O234" s="237"/>
      <c r="P234" s="237"/>
      <c r="Q234" s="237"/>
      <c r="R234" s="237"/>
      <c r="S234" s="237"/>
      <c r="T234" s="248"/>
      <c r="AT234" s="254" t="s">
        <v>129</v>
      </c>
      <c r="AU234" s="254" t="s">
        <v>88</v>
      </c>
      <c r="AV234" s="91" t="s">
        <v>88</v>
      </c>
      <c r="AW234" s="91" t="s">
        <v>37</v>
      </c>
      <c r="AX234" s="91" t="s">
        <v>78</v>
      </c>
      <c r="AY234" s="254" t="s">
        <v>118</v>
      </c>
    </row>
    <row r="235" s="90" customFormat="1" spans="2:51">
      <c r="B235" s="191"/>
      <c r="C235" s="192"/>
      <c r="D235" s="189" t="s">
        <v>129</v>
      </c>
      <c r="E235" s="193" t="s">
        <v>19</v>
      </c>
      <c r="F235" s="194" t="s">
        <v>241</v>
      </c>
      <c r="G235" s="192"/>
      <c r="H235" s="193" t="s">
        <v>19</v>
      </c>
      <c r="I235" s="230"/>
      <c r="J235" s="192"/>
      <c r="K235" s="192"/>
      <c r="L235" s="231"/>
      <c r="M235" s="232"/>
      <c r="N235" s="233"/>
      <c r="O235" s="233"/>
      <c r="P235" s="233"/>
      <c r="Q235" s="233"/>
      <c r="R235" s="233"/>
      <c r="S235" s="233"/>
      <c r="T235" s="247"/>
      <c r="AT235" s="253" t="s">
        <v>129</v>
      </c>
      <c r="AU235" s="253" t="s">
        <v>88</v>
      </c>
      <c r="AV235" s="90" t="s">
        <v>86</v>
      </c>
      <c r="AW235" s="90" t="s">
        <v>37</v>
      </c>
      <c r="AX235" s="90" t="s">
        <v>78</v>
      </c>
      <c r="AY235" s="253" t="s">
        <v>118</v>
      </c>
    </row>
    <row r="236" s="91" customFormat="1" spans="2:51">
      <c r="B236" s="195"/>
      <c r="C236" s="196"/>
      <c r="D236" s="189" t="s">
        <v>129</v>
      </c>
      <c r="E236" s="197" t="s">
        <v>19</v>
      </c>
      <c r="F236" s="198" t="s">
        <v>307</v>
      </c>
      <c r="G236" s="196"/>
      <c r="H236" s="199">
        <v>40.11</v>
      </c>
      <c r="I236" s="234"/>
      <c r="J236" s="196"/>
      <c r="K236" s="196"/>
      <c r="L236" s="235"/>
      <c r="M236" s="236"/>
      <c r="N236" s="237"/>
      <c r="O236" s="237"/>
      <c r="P236" s="237"/>
      <c r="Q236" s="237"/>
      <c r="R236" s="237"/>
      <c r="S236" s="237"/>
      <c r="T236" s="248"/>
      <c r="AT236" s="254" t="s">
        <v>129</v>
      </c>
      <c r="AU236" s="254" t="s">
        <v>88</v>
      </c>
      <c r="AV236" s="91" t="s">
        <v>88</v>
      </c>
      <c r="AW236" s="91" t="s">
        <v>37</v>
      </c>
      <c r="AX236" s="91" t="s">
        <v>78</v>
      </c>
      <c r="AY236" s="254" t="s">
        <v>118</v>
      </c>
    </row>
    <row r="237" s="92" customFormat="1" spans="2:51">
      <c r="B237" s="200"/>
      <c r="C237" s="201"/>
      <c r="D237" s="189" t="s">
        <v>129</v>
      </c>
      <c r="E237" s="202" t="s">
        <v>19</v>
      </c>
      <c r="F237" s="203" t="s">
        <v>134</v>
      </c>
      <c r="G237" s="201"/>
      <c r="H237" s="204">
        <v>90.402</v>
      </c>
      <c r="I237" s="238"/>
      <c r="J237" s="201"/>
      <c r="K237" s="201"/>
      <c r="L237" s="239"/>
      <c r="M237" s="240"/>
      <c r="N237" s="241"/>
      <c r="O237" s="241"/>
      <c r="P237" s="241"/>
      <c r="Q237" s="241"/>
      <c r="R237" s="241"/>
      <c r="S237" s="241"/>
      <c r="T237" s="249"/>
      <c r="AT237" s="255" t="s">
        <v>129</v>
      </c>
      <c r="AU237" s="255" t="s">
        <v>88</v>
      </c>
      <c r="AV237" s="92" t="s">
        <v>125</v>
      </c>
      <c r="AW237" s="92" t="s">
        <v>37</v>
      </c>
      <c r="AX237" s="92" t="s">
        <v>86</v>
      </c>
      <c r="AY237" s="255" t="s">
        <v>118</v>
      </c>
    </row>
    <row r="238" s="84" customFormat="1" ht="16.5" customHeight="1" spans="1:65">
      <c r="A238" s="101"/>
      <c r="B238" s="123"/>
      <c r="C238" s="184" t="s">
        <v>7</v>
      </c>
      <c r="D238" s="184" t="s">
        <v>120</v>
      </c>
      <c r="E238" s="185" t="s">
        <v>308</v>
      </c>
      <c r="F238" s="186" t="s">
        <v>309</v>
      </c>
      <c r="G238" s="187" t="s">
        <v>152</v>
      </c>
      <c r="H238" s="188">
        <v>0.36</v>
      </c>
      <c r="I238" s="222"/>
      <c r="J238" s="223">
        <f>ROUND(I238*H238,2)</f>
        <v>0</v>
      </c>
      <c r="K238" s="186" t="s">
        <v>124</v>
      </c>
      <c r="L238" s="102"/>
      <c r="M238" s="224" t="s">
        <v>19</v>
      </c>
      <c r="N238" s="225" t="s">
        <v>49</v>
      </c>
      <c r="O238" s="226"/>
      <c r="P238" s="227">
        <f>O238*H238</f>
        <v>0</v>
      </c>
      <c r="Q238" s="227">
        <v>0</v>
      </c>
      <c r="R238" s="227">
        <f>Q238*H238</f>
        <v>0</v>
      </c>
      <c r="S238" s="227">
        <v>0.055</v>
      </c>
      <c r="T238" s="245">
        <f>S238*H238</f>
        <v>0.0198</v>
      </c>
      <c r="U238" s="101"/>
      <c r="V238" s="101"/>
      <c r="W238" s="101"/>
      <c r="X238" s="101"/>
      <c r="Y238" s="101"/>
      <c r="Z238" s="101"/>
      <c r="AA238" s="101"/>
      <c r="AB238" s="101"/>
      <c r="AC238" s="101"/>
      <c r="AD238" s="101"/>
      <c r="AE238" s="101"/>
      <c r="AR238" s="252" t="s">
        <v>125</v>
      </c>
      <c r="AT238" s="252" t="s">
        <v>120</v>
      </c>
      <c r="AU238" s="252" t="s">
        <v>88</v>
      </c>
      <c r="AY238" s="169" t="s">
        <v>118</v>
      </c>
      <c r="BE238" s="258">
        <f>IF(N238="základní",J238,0)</f>
        <v>0</v>
      </c>
      <c r="BF238" s="258">
        <f>IF(N238="snížená",J238,0)</f>
        <v>0</v>
      </c>
      <c r="BG238" s="258">
        <f>IF(N238="zákl. přenesená",J238,0)</f>
        <v>0</v>
      </c>
      <c r="BH238" s="258">
        <f>IF(N238="sníž. přenesená",J238,0)</f>
        <v>0</v>
      </c>
      <c r="BI238" s="258">
        <f>IF(N238="nulová",J238,0)</f>
        <v>0</v>
      </c>
      <c r="BJ238" s="169" t="s">
        <v>86</v>
      </c>
      <c r="BK238" s="258">
        <f>ROUND(I238*H238,2)</f>
        <v>0</v>
      </c>
      <c r="BL238" s="169" t="s">
        <v>125</v>
      </c>
      <c r="BM238" s="252" t="s">
        <v>310</v>
      </c>
    </row>
    <row r="239" s="91" customFormat="1" spans="2:51">
      <c r="B239" s="195"/>
      <c r="C239" s="196"/>
      <c r="D239" s="189" t="s">
        <v>129</v>
      </c>
      <c r="E239" s="197" t="s">
        <v>19</v>
      </c>
      <c r="F239" s="198" t="s">
        <v>311</v>
      </c>
      <c r="G239" s="196"/>
      <c r="H239" s="199">
        <v>0.36</v>
      </c>
      <c r="I239" s="234"/>
      <c r="J239" s="196"/>
      <c r="K239" s="196"/>
      <c r="L239" s="235"/>
      <c r="M239" s="236"/>
      <c r="N239" s="237"/>
      <c r="O239" s="237"/>
      <c r="P239" s="237"/>
      <c r="Q239" s="237"/>
      <c r="R239" s="237"/>
      <c r="S239" s="237"/>
      <c r="T239" s="248"/>
      <c r="AT239" s="254" t="s">
        <v>129</v>
      </c>
      <c r="AU239" s="254" t="s">
        <v>88</v>
      </c>
      <c r="AV239" s="91" t="s">
        <v>88</v>
      </c>
      <c r="AW239" s="91" t="s">
        <v>37</v>
      </c>
      <c r="AX239" s="91" t="s">
        <v>86</v>
      </c>
      <c r="AY239" s="254" t="s">
        <v>118</v>
      </c>
    </row>
    <row r="240" s="84" customFormat="1" ht="16.5" customHeight="1" spans="1:65">
      <c r="A240" s="101"/>
      <c r="B240" s="123"/>
      <c r="C240" s="184" t="s">
        <v>312</v>
      </c>
      <c r="D240" s="184" t="s">
        <v>120</v>
      </c>
      <c r="E240" s="185" t="s">
        <v>313</v>
      </c>
      <c r="F240" s="186" t="s">
        <v>314</v>
      </c>
      <c r="G240" s="187" t="s">
        <v>315</v>
      </c>
      <c r="H240" s="188">
        <v>226.05</v>
      </c>
      <c r="I240" s="222"/>
      <c r="J240" s="223">
        <f>ROUND(I240*H240,2)</f>
        <v>0</v>
      </c>
      <c r="K240" s="186" t="s">
        <v>124</v>
      </c>
      <c r="L240" s="102"/>
      <c r="M240" s="224" t="s">
        <v>19</v>
      </c>
      <c r="N240" s="225" t="s">
        <v>49</v>
      </c>
      <c r="O240" s="226"/>
      <c r="P240" s="227">
        <f>O240*H240</f>
        <v>0</v>
      </c>
      <c r="Q240" s="227">
        <v>0</v>
      </c>
      <c r="R240" s="227">
        <f>Q240*H240</f>
        <v>0</v>
      </c>
      <c r="S240" s="227">
        <v>0.112</v>
      </c>
      <c r="T240" s="245">
        <f>S240*H240</f>
        <v>25.3176</v>
      </c>
      <c r="U240" s="101"/>
      <c r="V240" s="101"/>
      <c r="W240" s="101"/>
      <c r="X240" s="101"/>
      <c r="Y240" s="101"/>
      <c r="Z240" s="101"/>
      <c r="AA240" s="101"/>
      <c r="AB240" s="101"/>
      <c r="AC240" s="101"/>
      <c r="AD240" s="101"/>
      <c r="AE240" s="101"/>
      <c r="AR240" s="252" t="s">
        <v>125</v>
      </c>
      <c r="AT240" s="252" t="s">
        <v>120</v>
      </c>
      <c r="AU240" s="252" t="s">
        <v>88</v>
      </c>
      <c r="AY240" s="169" t="s">
        <v>118</v>
      </c>
      <c r="BE240" s="258">
        <f>IF(N240="základní",J240,0)</f>
        <v>0</v>
      </c>
      <c r="BF240" s="258">
        <f>IF(N240="snížená",J240,0)</f>
        <v>0</v>
      </c>
      <c r="BG240" s="258">
        <f>IF(N240="zákl. přenesená",J240,0)</f>
        <v>0</v>
      </c>
      <c r="BH240" s="258">
        <f>IF(N240="sníž. přenesená",J240,0)</f>
        <v>0</v>
      </c>
      <c r="BI240" s="258">
        <f>IF(N240="nulová",J240,0)</f>
        <v>0</v>
      </c>
      <c r="BJ240" s="169" t="s">
        <v>86</v>
      </c>
      <c r="BK240" s="258">
        <f>ROUND(I240*H240,2)</f>
        <v>0</v>
      </c>
      <c r="BL240" s="169" t="s">
        <v>125</v>
      </c>
      <c r="BM240" s="252" t="s">
        <v>316</v>
      </c>
    </row>
    <row r="241" s="91" customFormat="1" spans="2:51">
      <c r="B241" s="195"/>
      <c r="C241" s="196"/>
      <c r="D241" s="189" t="s">
        <v>129</v>
      </c>
      <c r="E241" s="197" t="s">
        <v>19</v>
      </c>
      <c r="F241" s="198" t="s">
        <v>317</v>
      </c>
      <c r="G241" s="196"/>
      <c r="H241" s="199">
        <v>13.5</v>
      </c>
      <c r="I241" s="234"/>
      <c r="J241" s="196"/>
      <c r="K241" s="196"/>
      <c r="L241" s="235"/>
      <c r="M241" s="236"/>
      <c r="N241" s="237"/>
      <c r="O241" s="237"/>
      <c r="P241" s="237"/>
      <c r="Q241" s="237"/>
      <c r="R241" s="237"/>
      <c r="S241" s="237"/>
      <c r="T241" s="248"/>
      <c r="AT241" s="254" t="s">
        <v>129</v>
      </c>
      <c r="AU241" s="254" t="s">
        <v>88</v>
      </c>
      <c r="AV241" s="91" t="s">
        <v>88</v>
      </c>
      <c r="AW241" s="91" t="s">
        <v>37</v>
      </c>
      <c r="AX241" s="91" t="s">
        <v>78</v>
      </c>
      <c r="AY241" s="254" t="s">
        <v>118</v>
      </c>
    </row>
    <row r="242" s="91" customFormat="1" spans="2:51">
      <c r="B242" s="195"/>
      <c r="C242" s="196"/>
      <c r="D242" s="189" t="s">
        <v>129</v>
      </c>
      <c r="E242" s="197" t="s">
        <v>19</v>
      </c>
      <c r="F242" s="198" t="s">
        <v>318</v>
      </c>
      <c r="G242" s="196"/>
      <c r="H242" s="199">
        <v>27.75</v>
      </c>
      <c r="I242" s="234"/>
      <c r="J242" s="196"/>
      <c r="K242" s="196"/>
      <c r="L242" s="235"/>
      <c r="M242" s="236"/>
      <c r="N242" s="237"/>
      <c r="O242" s="237"/>
      <c r="P242" s="237"/>
      <c r="Q242" s="237"/>
      <c r="R242" s="237"/>
      <c r="S242" s="237"/>
      <c r="T242" s="248"/>
      <c r="AT242" s="254" t="s">
        <v>129</v>
      </c>
      <c r="AU242" s="254" t="s">
        <v>88</v>
      </c>
      <c r="AV242" s="91" t="s">
        <v>88</v>
      </c>
      <c r="AW242" s="91" t="s">
        <v>37</v>
      </c>
      <c r="AX242" s="91" t="s">
        <v>78</v>
      </c>
      <c r="AY242" s="254" t="s">
        <v>118</v>
      </c>
    </row>
    <row r="243" s="91" customFormat="1" spans="2:51">
      <c r="B243" s="195"/>
      <c r="C243" s="196"/>
      <c r="D243" s="189" t="s">
        <v>129</v>
      </c>
      <c r="E243" s="197" t="s">
        <v>19</v>
      </c>
      <c r="F243" s="198" t="s">
        <v>319</v>
      </c>
      <c r="G243" s="196"/>
      <c r="H243" s="199">
        <v>57.2</v>
      </c>
      <c r="I243" s="234"/>
      <c r="J243" s="196"/>
      <c r="K243" s="196"/>
      <c r="L243" s="235"/>
      <c r="M243" s="236"/>
      <c r="N243" s="237"/>
      <c r="O243" s="237"/>
      <c r="P243" s="237"/>
      <c r="Q243" s="237"/>
      <c r="R243" s="237"/>
      <c r="S243" s="237"/>
      <c r="T243" s="248"/>
      <c r="AT243" s="254" t="s">
        <v>129</v>
      </c>
      <c r="AU243" s="254" t="s">
        <v>88</v>
      </c>
      <c r="AV243" s="91" t="s">
        <v>88</v>
      </c>
      <c r="AW243" s="91" t="s">
        <v>37</v>
      </c>
      <c r="AX243" s="91" t="s">
        <v>78</v>
      </c>
      <c r="AY243" s="254" t="s">
        <v>118</v>
      </c>
    </row>
    <row r="244" s="91" customFormat="1" spans="2:51">
      <c r="B244" s="195"/>
      <c r="C244" s="196"/>
      <c r="D244" s="189" t="s">
        <v>129</v>
      </c>
      <c r="E244" s="197" t="s">
        <v>19</v>
      </c>
      <c r="F244" s="198" t="s">
        <v>320</v>
      </c>
      <c r="G244" s="196"/>
      <c r="H244" s="199">
        <v>127.6</v>
      </c>
      <c r="I244" s="234"/>
      <c r="J244" s="196"/>
      <c r="K244" s="196"/>
      <c r="L244" s="235"/>
      <c r="M244" s="236"/>
      <c r="N244" s="237"/>
      <c r="O244" s="237"/>
      <c r="P244" s="237"/>
      <c r="Q244" s="237"/>
      <c r="R244" s="237"/>
      <c r="S244" s="237"/>
      <c r="T244" s="248"/>
      <c r="AT244" s="254" t="s">
        <v>129</v>
      </c>
      <c r="AU244" s="254" t="s">
        <v>88</v>
      </c>
      <c r="AV244" s="91" t="s">
        <v>88</v>
      </c>
      <c r="AW244" s="91" t="s">
        <v>37</v>
      </c>
      <c r="AX244" s="91" t="s">
        <v>78</v>
      </c>
      <c r="AY244" s="254" t="s">
        <v>118</v>
      </c>
    </row>
    <row r="245" s="92" customFormat="1" spans="2:51">
      <c r="B245" s="200"/>
      <c r="C245" s="201"/>
      <c r="D245" s="189" t="s">
        <v>129</v>
      </c>
      <c r="E245" s="202" t="s">
        <v>19</v>
      </c>
      <c r="F245" s="203" t="s">
        <v>134</v>
      </c>
      <c r="G245" s="201"/>
      <c r="H245" s="204">
        <v>226.05</v>
      </c>
      <c r="I245" s="238"/>
      <c r="J245" s="201"/>
      <c r="K245" s="201"/>
      <c r="L245" s="239"/>
      <c r="M245" s="240"/>
      <c r="N245" s="241"/>
      <c r="O245" s="241"/>
      <c r="P245" s="241"/>
      <c r="Q245" s="241"/>
      <c r="R245" s="241"/>
      <c r="S245" s="241"/>
      <c r="T245" s="249"/>
      <c r="AT245" s="255" t="s">
        <v>129</v>
      </c>
      <c r="AU245" s="255" t="s">
        <v>88</v>
      </c>
      <c r="AV245" s="92" t="s">
        <v>125</v>
      </c>
      <c r="AW245" s="92" t="s">
        <v>37</v>
      </c>
      <c r="AX245" s="92" t="s">
        <v>86</v>
      </c>
      <c r="AY245" s="255" t="s">
        <v>118</v>
      </c>
    </row>
    <row r="246" s="84" customFormat="1" ht="21.75" customHeight="1" spans="1:65">
      <c r="A246" s="101"/>
      <c r="B246" s="123"/>
      <c r="C246" s="184" t="s">
        <v>321</v>
      </c>
      <c r="D246" s="184" t="s">
        <v>120</v>
      </c>
      <c r="E246" s="185" t="s">
        <v>322</v>
      </c>
      <c r="F246" s="186" t="s">
        <v>323</v>
      </c>
      <c r="G246" s="187" t="s">
        <v>143</v>
      </c>
      <c r="H246" s="188">
        <v>0.419</v>
      </c>
      <c r="I246" s="222"/>
      <c r="J246" s="223">
        <f>ROUND(I246*H246,2)</f>
        <v>0</v>
      </c>
      <c r="K246" s="186" t="s">
        <v>124</v>
      </c>
      <c r="L246" s="102"/>
      <c r="M246" s="224" t="s">
        <v>19</v>
      </c>
      <c r="N246" s="225" t="s">
        <v>49</v>
      </c>
      <c r="O246" s="226"/>
      <c r="P246" s="227">
        <f>O246*H246</f>
        <v>0</v>
      </c>
      <c r="Q246" s="227">
        <v>0</v>
      </c>
      <c r="R246" s="227">
        <f>Q246*H246</f>
        <v>0</v>
      </c>
      <c r="S246" s="227">
        <v>1.261</v>
      </c>
      <c r="T246" s="245">
        <f>S246*H246</f>
        <v>0.528359</v>
      </c>
      <c r="U246" s="101"/>
      <c r="V246" s="101"/>
      <c r="W246" s="101"/>
      <c r="X246" s="101"/>
      <c r="Y246" s="101"/>
      <c r="Z246" s="101"/>
      <c r="AA246" s="101"/>
      <c r="AB246" s="101"/>
      <c r="AC246" s="101"/>
      <c r="AD246" s="101"/>
      <c r="AE246" s="101"/>
      <c r="AR246" s="252" t="s">
        <v>125</v>
      </c>
      <c r="AT246" s="252" t="s">
        <v>120</v>
      </c>
      <c r="AU246" s="252" t="s">
        <v>88</v>
      </c>
      <c r="AY246" s="169" t="s">
        <v>118</v>
      </c>
      <c r="BE246" s="258">
        <f>IF(N246="základní",J246,0)</f>
        <v>0</v>
      </c>
      <c r="BF246" s="258">
        <f>IF(N246="snížená",J246,0)</f>
        <v>0</v>
      </c>
      <c r="BG246" s="258">
        <f>IF(N246="zákl. přenesená",J246,0)</f>
        <v>0</v>
      </c>
      <c r="BH246" s="258">
        <f>IF(N246="sníž. přenesená",J246,0)</f>
        <v>0</v>
      </c>
      <c r="BI246" s="258">
        <f>IF(N246="nulová",J246,0)</f>
        <v>0</v>
      </c>
      <c r="BJ246" s="169" t="s">
        <v>86</v>
      </c>
      <c r="BK246" s="258">
        <f>ROUND(I246*H246,2)</f>
        <v>0</v>
      </c>
      <c r="BL246" s="169" t="s">
        <v>125</v>
      </c>
      <c r="BM246" s="252" t="s">
        <v>324</v>
      </c>
    </row>
    <row r="247" s="91" customFormat="1" spans="2:51">
      <c r="B247" s="195"/>
      <c r="C247" s="196"/>
      <c r="D247" s="189" t="s">
        <v>129</v>
      </c>
      <c r="E247" s="197" t="s">
        <v>19</v>
      </c>
      <c r="F247" s="198" t="s">
        <v>325</v>
      </c>
      <c r="G247" s="196"/>
      <c r="H247" s="199">
        <v>0.419</v>
      </c>
      <c r="I247" s="234"/>
      <c r="J247" s="196"/>
      <c r="K247" s="196"/>
      <c r="L247" s="235"/>
      <c r="M247" s="236"/>
      <c r="N247" s="237"/>
      <c r="O247" s="237"/>
      <c r="P247" s="237"/>
      <c r="Q247" s="237"/>
      <c r="R247" s="237"/>
      <c r="S247" s="237"/>
      <c r="T247" s="248"/>
      <c r="AT247" s="254" t="s">
        <v>129</v>
      </c>
      <c r="AU247" s="254" t="s">
        <v>88</v>
      </c>
      <c r="AV247" s="91" t="s">
        <v>88</v>
      </c>
      <c r="AW247" s="91" t="s">
        <v>37</v>
      </c>
      <c r="AX247" s="91" t="s">
        <v>86</v>
      </c>
      <c r="AY247" s="254" t="s">
        <v>118</v>
      </c>
    </row>
    <row r="248" s="84" customFormat="1" ht="21.75" customHeight="1" spans="1:65">
      <c r="A248" s="101"/>
      <c r="B248" s="123"/>
      <c r="C248" s="184" t="s">
        <v>326</v>
      </c>
      <c r="D248" s="184" t="s">
        <v>120</v>
      </c>
      <c r="E248" s="185" t="s">
        <v>327</v>
      </c>
      <c r="F248" s="186" t="s">
        <v>328</v>
      </c>
      <c r="G248" s="187" t="s">
        <v>143</v>
      </c>
      <c r="H248" s="188">
        <v>2.489</v>
      </c>
      <c r="I248" s="222"/>
      <c r="J248" s="223">
        <f>ROUND(I248*H248,2)</f>
        <v>0</v>
      </c>
      <c r="K248" s="186" t="s">
        <v>124</v>
      </c>
      <c r="L248" s="102"/>
      <c r="M248" s="224" t="s">
        <v>19</v>
      </c>
      <c r="N248" s="225" t="s">
        <v>49</v>
      </c>
      <c r="O248" s="226"/>
      <c r="P248" s="227">
        <f>O248*H248</f>
        <v>0</v>
      </c>
      <c r="Q248" s="227">
        <v>0</v>
      </c>
      <c r="R248" s="227">
        <f>Q248*H248</f>
        <v>0</v>
      </c>
      <c r="S248" s="227">
        <v>1.261</v>
      </c>
      <c r="T248" s="245">
        <f>S248*H248</f>
        <v>3.138629</v>
      </c>
      <c r="U248" s="101"/>
      <c r="V248" s="101"/>
      <c r="W248" s="101"/>
      <c r="X248" s="101"/>
      <c r="Y248" s="101"/>
      <c r="Z248" s="101"/>
      <c r="AA248" s="101"/>
      <c r="AB248" s="101"/>
      <c r="AC248" s="101"/>
      <c r="AD248" s="101"/>
      <c r="AE248" s="101"/>
      <c r="AR248" s="252" t="s">
        <v>125</v>
      </c>
      <c r="AT248" s="252" t="s">
        <v>120</v>
      </c>
      <c r="AU248" s="252" t="s">
        <v>88</v>
      </c>
      <c r="AY248" s="169" t="s">
        <v>118</v>
      </c>
      <c r="BE248" s="258">
        <f>IF(N248="základní",J248,0)</f>
        <v>0</v>
      </c>
      <c r="BF248" s="258">
        <f>IF(N248="snížená",J248,0)</f>
        <v>0</v>
      </c>
      <c r="BG248" s="258">
        <f>IF(N248="zákl. přenesená",J248,0)</f>
        <v>0</v>
      </c>
      <c r="BH248" s="258">
        <f>IF(N248="sníž. přenesená",J248,0)</f>
        <v>0</v>
      </c>
      <c r="BI248" s="258">
        <f>IF(N248="nulová",J248,0)</f>
        <v>0</v>
      </c>
      <c r="BJ248" s="169" t="s">
        <v>86</v>
      </c>
      <c r="BK248" s="258">
        <f>ROUND(I248*H248,2)</f>
        <v>0</v>
      </c>
      <c r="BL248" s="169" t="s">
        <v>125</v>
      </c>
      <c r="BM248" s="252" t="s">
        <v>329</v>
      </c>
    </row>
    <row r="249" s="91" customFormat="1" spans="2:51">
      <c r="B249" s="195"/>
      <c r="C249" s="196"/>
      <c r="D249" s="189" t="s">
        <v>129</v>
      </c>
      <c r="E249" s="197" t="s">
        <v>19</v>
      </c>
      <c r="F249" s="198" t="s">
        <v>330</v>
      </c>
      <c r="G249" s="196"/>
      <c r="H249" s="199">
        <v>2.489</v>
      </c>
      <c r="I249" s="234"/>
      <c r="J249" s="196"/>
      <c r="K249" s="196"/>
      <c r="L249" s="235"/>
      <c r="M249" s="236"/>
      <c r="N249" s="237"/>
      <c r="O249" s="237"/>
      <c r="P249" s="237"/>
      <c r="Q249" s="237"/>
      <c r="R249" s="237"/>
      <c r="S249" s="237"/>
      <c r="T249" s="248"/>
      <c r="AT249" s="254" t="s">
        <v>129</v>
      </c>
      <c r="AU249" s="254" t="s">
        <v>88</v>
      </c>
      <c r="AV249" s="91" t="s">
        <v>88</v>
      </c>
      <c r="AW249" s="91" t="s">
        <v>37</v>
      </c>
      <c r="AX249" s="91" t="s">
        <v>86</v>
      </c>
      <c r="AY249" s="254" t="s">
        <v>118</v>
      </c>
    </row>
    <row r="250" s="84" customFormat="1" ht="16.5" customHeight="1" spans="1:65">
      <c r="A250" s="101"/>
      <c r="B250" s="123"/>
      <c r="C250" s="184" t="s">
        <v>331</v>
      </c>
      <c r="D250" s="184" t="s">
        <v>120</v>
      </c>
      <c r="E250" s="185" t="s">
        <v>332</v>
      </c>
      <c r="F250" s="186" t="s">
        <v>333</v>
      </c>
      <c r="G250" s="187" t="s">
        <v>143</v>
      </c>
      <c r="H250" s="188">
        <v>0.825</v>
      </c>
      <c r="I250" s="222"/>
      <c r="J250" s="223">
        <f>ROUND(I250*H250,2)</f>
        <v>0</v>
      </c>
      <c r="K250" s="186" t="s">
        <v>124</v>
      </c>
      <c r="L250" s="102"/>
      <c r="M250" s="224" t="s">
        <v>19</v>
      </c>
      <c r="N250" s="225" t="s">
        <v>49</v>
      </c>
      <c r="O250" s="226"/>
      <c r="P250" s="227">
        <f>O250*H250</f>
        <v>0</v>
      </c>
      <c r="Q250" s="227">
        <v>0</v>
      </c>
      <c r="R250" s="227">
        <f>Q250*H250</f>
        <v>0</v>
      </c>
      <c r="S250" s="227">
        <v>1.261</v>
      </c>
      <c r="T250" s="245">
        <f>S250*H250</f>
        <v>1.040325</v>
      </c>
      <c r="U250" s="101"/>
      <c r="V250" s="101"/>
      <c r="W250" s="101"/>
      <c r="X250" s="101"/>
      <c r="Y250" s="101"/>
      <c r="Z250" s="101"/>
      <c r="AA250" s="101"/>
      <c r="AB250" s="101"/>
      <c r="AC250" s="101"/>
      <c r="AD250" s="101"/>
      <c r="AE250" s="101"/>
      <c r="AR250" s="252" t="s">
        <v>125</v>
      </c>
      <c r="AT250" s="252" t="s">
        <v>120</v>
      </c>
      <c r="AU250" s="252" t="s">
        <v>88</v>
      </c>
      <c r="AY250" s="169" t="s">
        <v>118</v>
      </c>
      <c r="BE250" s="258">
        <f>IF(N250="základní",J250,0)</f>
        <v>0</v>
      </c>
      <c r="BF250" s="258">
        <f>IF(N250="snížená",J250,0)</f>
        <v>0</v>
      </c>
      <c r="BG250" s="258">
        <f>IF(N250="zákl. přenesená",J250,0)</f>
        <v>0</v>
      </c>
      <c r="BH250" s="258">
        <f>IF(N250="sníž. přenesená",J250,0)</f>
        <v>0</v>
      </c>
      <c r="BI250" s="258">
        <f>IF(N250="nulová",J250,0)</f>
        <v>0</v>
      </c>
      <c r="BJ250" s="169" t="s">
        <v>86</v>
      </c>
      <c r="BK250" s="258">
        <f>ROUND(I250*H250,2)</f>
        <v>0</v>
      </c>
      <c r="BL250" s="169" t="s">
        <v>125</v>
      </c>
      <c r="BM250" s="252" t="s">
        <v>334</v>
      </c>
    </row>
    <row r="251" s="91" customFormat="1" spans="2:51">
      <c r="B251" s="195"/>
      <c r="C251" s="196"/>
      <c r="D251" s="189" t="s">
        <v>129</v>
      </c>
      <c r="E251" s="197" t="s">
        <v>19</v>
      </c>
      <c r="F251" s="198" t="s">
        <v>335</v>
      </c>
      <c r="G251" s="196"/>
      <c r="H251" s="199">
        <v>0.825</v>
      </c>
      <c r="I251" s="234"/>
      <c r="J251" s="196"/>
      <c r="K251" s="196"/>
      <c r="L251" s="235"/>
      <c r="M251" s="236"/>
      <c r="N251" s="237"/>
      <c r="O251" s="237"/>
      <c r="P251" s="237"/>
      <c r="Q251" s="237"/>
      <c r="R251" s="237"/>
      <c r="S251" s="237"/>
      <c r="T251" s="248"/>
      <c r="AT251" s="254" t="s">
        <v>129</v>
      </c>
      <c r="AU251" s="254" t="s">
        <v>88</v>
      </c>
      <c r="AV251" s="91" t="s">
        <v>88</v>
      </c>
      <c r="AW251" s="91" t="s">
        <v>37</v>
      </c>
      <c r="AX251" s="91" t="s">
        <v>86</v>
      </c>
      <c r="AY251" s="254" t="s">
        <v>118</v>
      </c>
    </row>
    <row r="252" s="84" customFormat="1" ht="16.5" customHeight="1" spans="1:65">
      <c r="A252" s="101"/>
      <c r="B252" s="123"/>
      <c r="C252" s="184" t="s">
        <v>336</v>
      </c>
      <c r="D252" s="184" t="s">
        <v>120</v>
      </c>
      <c r="E252" s="185" t="s">
        <v>337</v>
      </c>
      <c r="F252" s="186" t="s">
        <v>338</v>
      </c>
      <c r="G252" s="187" t="s">
        <v>152</v>
      </c>
      <c r="H252" s="188">
        <v>20.52</v>
      </c>
      <c r="I252" s="222"/>
      <c r="J252" s="223">
        <f>ROUND(I252*H252,2)</f>
        <v>0</v>
      </c>
      <c r="K252" s="186" t="s">
        <v>124</v>
      </c>
      <c r="L252" s="102"/>
      <c r="M252" s="224" t="s">
        <v>19</v>
      </c>
      <c r="N252" s="225" t="s">
        <v>49</v>
      </c>
      <c r="O252" s="226"/>
      <c r="P252" s="227">
        <f>O252*H252</f>
        <v>0</v>
      </c>
      <c r="Q252" s="227">
        <v>0</v>
      </c>
      <c r="R252" s="227">
        <f>Q252*H252</f>
        <v>0</v>
      </c>
      <c r="S252" s="227">
        <v>0.048</v>
      </c>
      <c r="T252" s="245">
        <f>S252*H252</f>
        <v>0.98496</v>
      </c>
      <c r="U252" s="101"/>
      <c r="V252" s="101"/>
      <c r="W252" s="101"/>
      <c r="X252" s="101"/>
      <c r="Y252" s="101"/>
      <c r="Z252" s="101"/>
      <c r="AA252" s="101"/>
      <c r="AB252" s="101"/>
      <c r="AC252" s="101"/>
      <c r="AD252" s="101"/>
      <c r="AE252" s="101"/>
      <c r="AR252" s="252" t="s">
        <v>125</v>
      </c>
      <c r="AT252" s="252" t="s">
        <v>120</v>
      </c>
      <c r="AU252" s="252" t="s">
        <v>88</v>
      </c>
      <c r="AY252" s="169" t="s">
        <v>118</v>
      </c>
      <c r="BE252" s="258">
        <v>0</v>
      </c>
      <c r="BF252" s="258">
        <f>IF(N252="snížená",J252,0)</f>
        <v>0</v>
      </c>
      <c r="BG252" s="258">
        <f>IF(N252="zákl. přenesená",J252,0)</f>
        <v>0</v>
      </c>
      <c r="BH252" s="258">
        <f>IF(N252="sníž. přenesená",J252,0)</f>
        <v>0</v>
      </c>
      <c r="BI252" s="258">
        <f>IF(N252="nulová",J252,0)</f>
        <v>0</v>
      </c>
      <c r="BJ252" s="169" t="s">
        <v>86</v>
      </c>
      <c r="BK252" s="258">
        <f>ROUND(I252*H252,2)</f>
        <v>0</v>
      </c>
      <c r="BL252" s="169" t="s">
        <v>125</v>
      </c>
      <c r="BM252" s="252" t="s">
        <v>339</v>
      </c>
    </row>
    <row r="253" s="84" customFormat="1" ht="27" spans="1:47">
      <c r="A253" s="101"/>
      <c r="B253" s="123"/>
      <c r="C253" s="125"/>
      <c r="D253" s="189" t="s">
        <v>127</v>
      </c>
      <c r="E253" s="125"/>
      <c r="F253" s="190" t="s">
        <v>340</v>
      </c>
      <c r="G253" s="125"/>
      <c r="H253" s="125"/>
      <c r="I253" s="143"/>
      <c r="J253" s="125"/>
      <c r="K253" s="125"/>
      <c r="L253" s="102"/>
      <c r="M253" s="228"/>
      <c r="N253" s="229"/>
      <c r="O253" s="226"/>
      <c r="P253" s="226"/>
      <c r="Q253" s="226"/>
      <c r="R253" s="226"/>
      <c r="S253" s="226"/>
      <c r="T253" s="246"/>
      <c r="U253" s="101"/>
      <c r="V253" s="101"/>
      <c r="W253" s="101"/>
      <c r="X253" s="101"/>
      <c r="Y253" s="101"/>
      <c r="Z253" s="101"/>
      <c r="AA253" s="101"/>
      <c r="AB253" s="101"/>
      <c r="AC253" s="101"/>
      <c r="AD253" s="101"/>
      <c r="AE253" s="101"/>
      <c r="AT253" s="169" t="s">
        <v>127</v>
      </c>
      <c r="AU253" s="169" t="s">
        <v>88</v>
      </c>
    </row>
    <row r="254" s="91" customFormat="1" spans="2:51">
      <c r="B254" s="195"/>
      <c r="C254" s="196"/>
      <c r="D254" s="189" t="s">
        <v>129</v>
      </c>
      <c r="E254" s="197" t="s">
        <v>19</v>
      </c>
      <c r="F254" s="198" t="s">
        <v>341</v>
      </c>
      <c r="G254" s="196"/>
      <c r="H254" s="199">
        <v>2.7</v>
      </c>
      <c r="I254" s="234"/>
      <c r="J254" s="196"/>
      <c r="K254" s="196"/>
      <c r="L254" s="235"/>
      <c r="M254" s="236"/>
      <c r="N254" s="237"/>
      <c r="O254" s="237"/>
      <c r="P254" s="237"/>
      <c r="Q254" s="237"/>
      <c r="R254" s="237"/>
      <c r="S254" s="237"/>
      <c r="T254" s="248"/>
      <c r="AT254" s="254" t="s">
        <v>129</v>
      </c>
      <c r="AU254" s="254" t="s">
        <v>88</v>
      </c>
      <c r="AV254" s="91" t="s">
        <v>88</v>
      </c>
      <c r="AW254" s="91" t="s">
        <v>37</v>
      </c>
      <c r="AX254" s="91" t="s">
        <v>78</v>
      </c>
      <c r="AY254" s="254" t="s">
        <v>118</v>
      </c>
    </row>
    <row r="255" s="91" customFormat="1" spans="2:51">
      <c r="B255" s="195"/>
      <c r="C255" s="196"/>
      <c r="D255" s="189" t="s">
        <v>129</v>
      </c>
      <c r="E255" s="197" t="s">
        <v>19</v>
      </c>
      <c r="F255" s="198" t="s">
        <v>342</v>
      </c>
      <c r="G255" s="196"/>
      <c r="H255" s="199">
        <v>3.645</v>
      </c>
      <c r="I255" s="234"/>
      <c r="J255" s="196"/>
      <c r="K255" s="196"/>
      <c r="L255" s="235"/>
      <c r="M255" s="236"/>
      <c r="N255" s="237"/>
      <c r="O255" s="237"/>
      <c r="P255" s="237"/>
      <c r="Q255" s="237"/>
      <c r="R255" s="237"/>
      <c r="S255" s="237"/>
      <c r="T255" s="248"/>
      <c r="AT255" s="254" t="s">
        <v>129</v>
      </c>
      <c r="AU255" s="254" t="s">
        <v>88</v>
      </c>
      <c r="AV255" s="91" t="s">
        <v>88</v>
      </c>
      <c r="AW255" s="91" t="s">
        <v>37</v>
      </c>
      <c r="AX255" s="91" t="s">
        <v>78</v>
      </c>
      <c r="AY255" s="254" t="s">
        <v>118</v>
      </c>
    </row>
    <row r="256" s="91" customFormat="1" spans="2:51">
      <c r="B256" s="195"/>
      <c r="C256" s="196"/>
      <c r="D256" s="189" t="s">
        <v>129</v>
      </c>
      <c r="E256" s="197" t="s">
        <v>19</v>
      </c>
      <c r="F256" s="198" t="s">
        <v>343</v>
      </c>
      <c r="G256" s="196"/>
      <c r="H256" s="199">
        <v>4.725</v>
      </c>
      <c r="I256" s="234"/>
      <c r="J256" s="196"/>
      <c r="K256" s="196"/>
      <c r="L256" s="235"/>
      <c r="M256" s="236"/>
      <c r="N256" s="237"/>
      <c r="O256" s="237"/>
      <c r="P256" s="237"/>
      <c r="Q256" s="237"/>
      <c r="R256" s="237"/>
      <c r="S256" s="237"/>
      <c r="T256" s="248"/>
      <c r="AT256" s="254" t="s">
        <v>129</v>
      </c>
      <c r="AU256" s="254" t="s">
        <v>88</v>
      </c>
      <c r="AV256" s="91" t="s">
        <v>88</v>
      </c>
      <c r="AW256" s="91" t="s">
        <v>37</v>
      </c>
      <c r="AX256" s="91" t="s">
        <v>78</v>
      </c>
      <c r="AY256" s="254" t="s">
        <v>118</v>
      </c>
    </row>
    <row r="257" s="91" customFormat="1" spans="2:51">
      <c r="B257" s="195"/>
      <c r="C257" s="196"/>
      <c r="D257" s="189" t="s">
        <v>129</v>
      </c>
      <c r="E257" s="197" t="s">
        <v>19</v>
      </c>
      <c r="F257" s="198" t="s">
        <v>344</v>
      </c>
      <c r="G257" s="196"/>
      <c r="H257" s="199">
        <v>4.725</v>
      </c>
      <c r="I257" s="234"/>
      <c r="J257" s="196"/>
      <c r="K257" s="196"/>
      <c r="L257" s="235"/>
      <c r="M257" s="236"/>
      <c r="N257" s="237"/>
      <c r="O257" s="237"/>
      <c r="P257" s="237"/>
      <c r="Q257" s="237"/>
      <c r="R257" s="237"/>
      <c r="S257" s="237"/>
      <c r="T257" s="248"/>
      <c r="AT257" s="254" t="s">
        <v>129</v>
      </c>
      <c r="AU257" s="254" t="s">
        <v>88</v>
      </c>
      <c r="AV257" s="91" t="s">
        <v>88</v>
      </c>
      <c r="AW257" s="91" t="s">
        <v>37</v>
      </c>
      <c r="AX257" s="91" t="s">
        <v>78</v>
      </c>
      <c r="AY257" s="254" t="s">
        <v>118</v>
      </c>
    </row>
    <row r="258" s="91" customFormat="1" spans="2:51">
      <c r="B258" s="195"/>
      <c r="C258" s="196"/>
      <c r="D258" s="189" t="s">
        <v>129</v>
      </c>
      <c r="E258" s="197" t="s">
        <v>19</v>
      </c>
      <c r="F258" s="198" t="s">
        <v>345</v>
      </c>
      <c r="G258" s="196"/>
      <c r="H258" s="199">
        <v>4.725</v>
      </c>
      <c r="I258" s="234"/>
      <c r="J258" s="196"/>
      <c r="K258" s="196"/>
      <c r="L258" s="235"/>
      <c r="M258" s="236"/>
      <c r="N258" s="237"/>
      <c r="O258" s="237"/>
      <c r="P258" s="237"/>
      <c r="Q258" s="237"/>
      <c r="R258" s="237"/>
      <c r="S258" s="237"/>
      <c r="T258" s="248"/>
      <c r="AT258" s="254" t="s">
        <v>129</v>
      </c>
      <c r="AU258" s="254" t="s">
        <v>88</v>
      </c>
      <c r="AV258" s="91" t="s">
        <v>88</v>
      </c>
      <c r="AW258" s="91" t="s">
        <v>37</v>
      </c>
      <c r="AX258" s="91" t="s">
        <v>78</v>
      </c>
      <c r="AY258" s="254" t="s">
        <v>118</v>
      </c>
    </row>
    <row r="259" s="92" customFormat="1" spans="2:51">
      <c r="B259" s="200"/>
      <c r="C259" s="201"/>
      <c r="D259" s="189" t="s">
        <v>129</v>
      </c>
      <c r="E259" s="202" t="s">
        <v>19</v>
      </c>
      <c r="F259" s="203" t="s">
        <v>134</v>
      </c>
      <c r="G259" s="201"/>
      <c r="H259" s="204">
        <v>20.52</v>
      </c>
      <c r="I259" s="238"/>
      <c r="J259" s="201"/>
      <c r="K259" s="201"/>
      <c r="L259" s="239"/>
      <c r="M259" s="240"/>
      <c r="N259" s="241"/>
      <c r="O259" s="241"/>
      <c r="P259" s="241"/>
      <c r="Q259" s="241"/>
      <c r="R259" s="241"/>
      <c r="S259" s="241"/>
      <c r="T259" s="249"/>
      <c r="AT259" s="255" t="s">
        <v>129</v>
      </c>
      <c r="AU259" s="255" t="s">
        <v>88</v>
      </c>
      <c r="AV259" s="92" t="s">
        <v>125</v>
      </c>
      <c r="AW259" s="92" t="s">
        <v>37</v>
      </c>
      <c r="AX259" s="92" t="s">
        <v>86</v>
      </c>
      <c r="AY259" s="255" t="s">
        <v>118</v>
      </c>
    </row>
    <row r="260" s="84" customFormat="1" ht="16.5" customHeight="1" spans="1:65">
      <c r="A260" s="101"/>
      <c r="B260" s="123"/>
      <c r="C260" s="184" t="s">
        <v>346</v>
      </c>
      <c r="D260" s="184" t="s">
        <v>120</v>
      </c>
      <c r="E260" s="185" t="s">
        <v>347</v>
      </c>
      <c r="F260" s="186" t="s">
        <v>348</v>
      </c>
      <c r="G260" s="187" t="s">
        <v>152</v>
      </c>
      <c r="H260" s="188">
        <v>23.13</v>
      </c>
      <c r="I260" s="222"/>
      <c r="J260" s="223">
        <f>ROUND(I260*H260,2)</f>
        <v>0</v>
      </c>
      <c r="K260" s="186" t="s">
        <v>124</v>
      </c>
      <c r="L260" s="102"/>
      <c r="M260" s="224" t="s">
        <v>19</v>
      </c>
      <c r="N260" s="225" t="s">
        <v>49</v>
      </c>
      <c r="O260" s="226"/>
      <c r="P260" s="227">
        <f>O260*H260</f>
        <v>0</v>
      </c>
      <c r="Q260" s="227">
        <v>0</v>
      </c>
      <c r="R260" s="227">
        <f>Q260*H260</f>
        <v>0</v>
      </c>
      <c r="S260" s="227">
        <v>0.038</v>
      </c>
      <c r="T260" s="245">
        <f>S260*H260</f>
        <v>0.87894</v>
      </c>
      <c r="U260" s="101"/>
      <c r="V260" s="101"/>
      <c r="W260" s="101"/>
      <c r="X260" s="101"/>
      <c r="Y260" s="101"/>
      <c r="Z260" s="101"/>
      <c r="AA260" s="101"/>
      <c r="AB260" s="101"/>
      <c r="AC260" s="101"/>
      <c r="AD260" s="101"/>
      <c r="AE260" s="101"/>
      <c r="AR260" s="252" t="s">
        <v>125</v>
      </c>
      <c r="AT260" s="252" t="s">
        <v>120</v>
      </c>
      <c r="AU260" s="252" t="s">
        <v>88</v>
      </c>
      <c r="AY260" s="169" t="s">
        <v>118</v>
      </c>
      <c r="BE260" s="258">
        <f>IF(N260="základní",J260,0)</f>
        <v>0</v>
      </c>
      <c r="BF260" s="258">
        <f>IF(N260="snížená",J260,0)</f>
        <v>0</v>
      </c>
      <c r="BG260" s="258">
        <f>IF(N260="zákl. přenesená",J260,0)</f>
        <v>0</v>
      </c>
      <c r="BH260" s="258">
        <f>IF(N260="sníž. přenesená",J260,0)</f>
        <v>0</v>
      </c>
      <c r="BI260" s="258">
        <f>IF(N260="nulová",J260,0)</f>
        <v>0</v>
      </c>
      <c r="BJ260" s="169" t="s">
        <v>86</v>
      </c>
      <c r="BK260" s="258">
        <f>ROUND(I260*H260,2)</f>
        <v>0</v>
      </c>
      <c r="BL260" s="169" t="s">
        <v>125</v>
      </c>
      <c r="BM260" s="252" t="s">
        <v>349</v>
      </c>
    </row>
    <row r="261" s="84" customFormat="1" ht="27" spans="1:47">
      <c r="A261" s="101"/>
      <c r="B261" s="123"/>
      <c r="C261" s="125"/>
      <c r="D261" s="189" t="s">
        <v>127</v>
      </c>
      <c r="E261" s="125"/>
      <c r="F261" s="190" t="s">
        <v>340</v>
      </c>
      <c r="G261" s="125"/>
      <c r="H261" s="125"/>
      <c r="I261" s="143"/>
      <c r="J261" s="125"/>
      <c r="K261" s="125"/>
      <c r="L261" s="102"/>
      <c r="M261" s="228"/>
      <c r="N261" s="229"/>
      <c r="O261" s="226"/>
      <c r="P261" s="226"/>
      <c r="Q261" s="226"/>
      <c r="R261" s="226"/>
      <c r="S261" s="226"/>
      <c r="T261" s="246"/>
      <c r="U261" s="101"/>
      <c r="V261" s="101"/>
      <c r="W261" s="101"/>
      <c r="X261" s="101"/>
      <c r="Y261" s="101"/>
      <c r="Z261" s="101"/>
      <c r="AA261" s="101"/>
      <c r="AB261" s="101"/>
      <c r="AC261" s="101"/>
      <c r="AD261" s="101"/>
      <c r="AE261" s="101"/>
      <c r="AT261" s="169" t="s">
        <v>127</v>
      </c>
      <c r="AU261" s="169" t="s">
        <v>88</v>
      </c>
    </row>
    <row r="262" s="91" customFormat="1" spans="2:51">
      <c r="B262" s="195"/>
      <c r="C262" s="196"/>
      <c r="D262" s="189" t="s">
        <v>129</v>
      </c>
      <c r="E262" s="197" t="s">
        <v>19</v>
      </c>
      <c r="F262" s="198" t="s">
        <v>350</v>
      </c>
      <c r="G262" s="196"/>
      <c r="H262" s="199">
        <v>2.88</v>
      </c>
      <c r="I262" s="234"/>
      <c r="J262" s="196"/>
      <c r="K262" s="196"/>
      <c r="L262" s="235"/>
      <c r="M262" s="236"/>
      <c r="N262" s="237"/>
      <c r="O262" s="237"/>
      <c r="P262" s="237"/>
      <c r="Q262" s="237"/>
      <c r="R262" s="237"/>
      <c r="S262" s="237"/>
      <c r="T262" s="248"/>
      <c r="AT262" s="254" t="s">
        <v>129</v>
      </c>
      <c r="AU262" s="254" t="s">
        <v>88</v>
      </c>
      <c r="AV262" s="91" t="s">
        <v>88</v>
      </c>
      <c r="AW262" s="91" t="s">
        <v>37</v>
      </c>
      <c r="AX262" s="91" t="s">
        <v>78</v>
      </c>
      <c r="AY262" s="254" t="s">
        <v>118</v>
      </c>
    </row>
    <row r="263" s="91" customFormat="1" spans="2:51">
      <c r="B263" s="195"/>
      <c r="C263" s="196"/>
      <c r="D263" s="189" t="s">
        <v>129</v>
      </c>
      <c r="E263" s="197" t="s">
        <v>19</v>
      </c>
      <c r="F263" s="198" t="s">
        <v>351</v>
      </c>
      <c r="G263" s="196"/>
      <c r="H263" s="199">
        <v>20.25</v>
      </c>
      <c r="I263" s="234"/>
      <c r="J263" s="196"/>
      <c r="K263" s="196"/>
      <c r="L263" s="235"/>
      <c r="M263" s="236"/>
      <c r="N263" s="237"/>
      <c r="O263" s="237"/>
      <c r="P263" s="237"/>
      <c r="Q263" s="237"/>
      <c r="R263" s="237"/>
      <c r="S263" s="237"/>
      <c r="T263" s="248"/>
      <c r="AT263" s="254" t="s">
        <v>129</v>
      </c>
      <c r="AU263" s="254" t="s">
        <v>88</v>
      </c>
      <c r="AV263" s="91" t="s">
        <v>88</v>
      </c>
      <c r="AW263" s="91" t="s">
        <v>37</v>
      </c>
      <c r="AX263" s="91" t="s">
        <v>78</v>
      </c>
      <c r="AY263" s="254" t="s">
        <v>118</v>
      </c>
    </row>
    <row r="264" s="92" customFormat="1" spans="2:51">
      <c r="B264" s="200"/>
      <c r="C264" s="201"/>
      <c r="D264" s="189" t="s">
        <v>129</v>
      </c>
      <c r="E264" s="202" t="s">
        <v>19</v>
      </c>
      <c r="F264" s="203" t="s">
        <v>134</v>
      </c>
      <c r="G264" s="201"/>
      <c r="H264" s="204">
        <v>23.13</v>
      </c>
      <c r="I264" s="238"/>
      <c r="J264" s="201"/>
      <c r="K264" s="201"/>
      <c r="L264" s="239"/>
      <c r="M264" s="240"/>
      <c r="N264" s="241"/>
      <c r="O264" s="241"/>
      <c r="P264" s="241"/>
      <c r="Q264" s="241"/>
      <c r="R264" s="241"/>
      <c r="S264" s="241"/>
      <c r="T264" s="249"/>
      <c r="AT264" s="255" t="s">
        <v>129</v>
      </c>
      <c r="AU264" s="255" t="s">
        <v>88</v>
      </c>
      <c r="AV264" s="92" t="s">
        <v>125</v>
      </c>
      <c r="AW264" s="92" t="s">
        <v>37</v>
      </c>
      <c r="AX264" s="92" t="s">
        <v>86</v>
      </c>
      <c r="AY264" s="255" t="s">
        <v>118</v>
      </c>
    </row>
    <row r="265" s="84" customFormat="1" ht="16.5" customHeight="1" spans="1:65">
      <c r="A265" s="101"/>
      <c r="B265" s="123"/>
      <c r="C265" s="184" t="s">
        <v>352</v>
      </c>
      <c r="D265" s="184" t="s">
        <v>120</v>
      </c>
      <c r="E265" s="185" t="s">
        <v>353</v>
      </c>
      <c r="F265" s="186" t="s">
        <v>354</v>
      </c>
      <c r="G265" s="187" t="s">
        <v>152</v>
      </c>
      <c r="H265" s="188">
        <v>126.44</v>
      </c>
      <c r="I265" s="222"/>
      <c r="J265" s="223">
        <f>ROUND(I265*H265,2)</f>
        <v>0</v>
      </c>
      <c r="K265" s="186" t="s">
        <v>124</v>
      </c>
      <c r="L265" s="102"/>
      <c r="M265" s="224" t="s">
        <v>19</v>
      </c>
      <c r="N265" s="225" t="s">
        <v>49</v>
      </c>
      <c r="O265" s="226"/>
      <c r="P265" s="227">
        <f>O265*H265</f>
        <v>0</v>
      </c>
      <c r="Q265" s="227">
        <v>0</v>
      </c>
      <c r="R265" s="227">
        <f>Q265*H265</f>
        <v>0</v>
      </c>
      <c r="S265" s="227">
        <v>0.034</v>
      </c>
      <c r="T265" s="245">
        <f>S265*H265</f>
        <v>4.29896</v>
      </c>
      <c r="U265" s="101"/>
      <c r="V265" s="101"/>
      <c r="W265" s="101"/>
      <c r="X265" s="101"/>
      <c r="Y265" s="101"/>
      <c r="Z265" s="101"/>
      <c r="AA265" s="101"/>
      <c r="AB265" s="101"/>
      <c r="AC265" s="101"/>
      <c r="AD265" s="101"/>
      <c r="AE265" s="101"/>
      <c r="AR265" s="252" t="s">
        <v>125</v>
      </c>
      <c r="AT265" s="252" t="s">
        <v>120</v>
      </c>
      <c r="AU265" s="252" t="s">
        <v>88</v>
      </c>
      <c r="AY265" s="169" t="s">
        <v>118</v>
      </c>
      <c r="BE265" s="258">
        <f>IF(N265="základní",J265,0)</f>
        <v>0</v>
      </c>
      <c r="BF265" s="258">
        <f>IF(N265="snížená",J265,0)</f>
        <v>0</v>
      </c>
      <c r="BG265" s="258">
        <f>IF(N265="zákl. přenesená",J265,0)</f>
        <v>0</v>
      </c>
      <c r="BH265" s="258">
        <f>IF(N265="sníž. přenesená",J265,0)</f>
        <v>0</v>
      </c>
      <c r="BI265" s="258">
        <f>IF(N265="nulová",J265,0)</f>
        <v>0</v>
      </c>
      <c r="BJ265" s="169" t="s">
        <v>86</v>
      </c>
      <c r="BK265" s="258">
        <f>ROUND(I265*H265,2)</f>
        <v>0</v>
      </c>
      <c r="BL265" s="169" t="s">
        <v>125</v>
      </c>
      <c r="BM265" s="252" t="s">
        <v>355</v>
      </c>
    </row>
    <row r="266" s="84" customFormat="1" ht="27" spans="1:47">
      <c r="A266" s="101"/>
      <c r="B266" s="123"/>
      <c r="C266" s="125"/>
      <c r="D266" s="189" t="s">
        <v>127</v>
      </c>
      <c r="E266" s="125"/>
      <c r="F266" s="190" t="s">
        <v>340</v>
      </c>
      <c r="G266" s="125"/>
      <c r="H266" s="125"/>
      <c r="I266" s="143"/>
      <c r="J266" s="125"/>
      <c r="K266" s="125"/>
      <c r="L266" s="102"/>
      <c r="M266" s="228"/>
      <c r="N266" s="229"/>
      <c r="O266" s="226"/>
      <c r="P266" s="226"/>
      <c r="Q266" s="226"/>
      <c r="R266" s="226"/>
      <c r="S266" s="226"/>
      <c r="T266" s="246"/>
      <c r="U266" s="101"/>
      <c r="V266" s="101"/>
      <c r="W266" s="101"/>
      <c r="X266" s="101"/>
      <c r="Y266" s="101"/>
      <c r="Z266" s="101"/>
      <c r="AA266" s="101"/>
      <c r="AB266" s="101"/>
      <c r="AC266" s="101"/>
      <c r="AD266" s="101"/>
      <c r="AE266" s="101"/>
      <c r="AT266" s="169" t="s">
        <v>127</v>
      </c>
      <c r="AU266" s="169" t="s">
        <v>88</v>
      </c>
    </row>
    <row r="267" s="91" customFormat="1" spans="2:51">
      <c r="B267" s="195"/>
      <c r="C267" s="196"/>
      <c r="D267" s="189" t="s">
        <v>129</v>
      </c>
      <c r="E267" s="197" t="s">
        <v>19</v>
      </c>
      <c r="F267" s="198" t="s">
        <v>356</v>
      </c>
      <c r="G267" s="196"/>
      <c r="H267" s="199">
        <v>37.4</v>
      </c>
      <c r="I267" s="234"/>
      <c r="J267" s="196"/>
      <c r="K267" s="196"/>
      <c r="L267" s="235"/>
      <c r="M267" s="236"/>
      <c r="N267" s="237"/>
      <c r="O267" s="237"/>
      <c r="P267" s="237"/>
      <c r="Q267" s="237"/>
      <c r="R267" s="237"/>
      <c r="S267" s="237"/>
      <c r="T267" s="248"/>
      <c r="AT267" s="254" t="s">
        <v>129</v>
      </c>
      <c r="AU267" s="254" t="s">
        <v>88</v>
      </c>
      <c r="AV267" s="91" t="s">
        <v>88</v>
      </c>
      <c r="AW267" s="91" t="s">
        <v>37</v>
      </c>
      <c r="AX267" s="91" t="s">
        <v>78</v>
      </c>
      <c r="AY267" s="254" t="s">
        <v>118</v>
      </c>
    </row>
    <row r="268" s="91" customFormat="1" spans="2:51">
      <c r="B268" s="195"/>
      <c r="C268" s="196"/>
      <c r="D268" s="189" t="s">
        <v>129</v>
      </c>
      <c r="E268" s="197" t="s">
        <v>19</v>
      </c>
      <c r="F268" s="198" t="s">
        <v>357</v>
      </c>
      <c r="G268" s="196"/>
      <c r="H268" s="199">
        <v>42</v>
      </c>
      <c r="I268" s="234"/>
      <c r="J268" s="196"/>
      <c r="K268" s="196"/>
      <c r="L268" s="235"/>
      <c r="M268" s="236"/>
      <c r="N268" s="237"/>
      <c r="O268" s="237"/>
      <c r="P268" s="237"/>
      <c r="Q268" s="237"/>
      <c r="R268" s="237"/>
      <c r="S268" s="237"/>
      <c r="T268" s="248"/>
      <c r="AT268" s="254" t="s">
        <v>129</v>
      </c>
      <c r="AU268" s="254" t="s">
        <v>88</v>
      </c>
      <c r="AV268" s="91" t="s">
        <v>88</v>
      </c>
      <c r="AW268" s="91" t="s">
        <v>37</v>
      </c>
      <c r="AX268" s="91" t="s">
        <v>78</v>
      </c>
      <c r="AY268" s="254" t="s">
        <v>118</v>
      </c>
    </row>
    <row r="269" s="91" customFormat="1" spans="2:51">
      <c r="B269" s="195"/>
      <c r="C269" s="196"/>
      <c r="D269" s="189" t="s">
        <v>129</v>
      </c>
      <c r="E269" s="197" t="s">
        <v>19</v>
      </c>
      <c r="F269" s="198" t="s">
        <v>358</v>
      </c>
      <c r="G269" s="196"/>
      <c r="H269" s="199">
        <v>42</v>
      </c>
      <c r="I269" s="234"/>
      <c r="J269" s="196"/>
      <c r="K269" s="196"/>
      <c r="L269" s="235"/>
      <c r="M269" s="236"/>
      <c r="N269" s="237"/>
      <c r="O269" s="237"/>
      <c r="P269" s="237"/>
      <c r="Q269" s="237"/>
      <c r="R269" s="237"/>
      <c r="S269" s="237"/>
      <c r="T269" s="248"/>
      <c r="AT269" s="254" t="s">
        <v>129</v>
      </c>
      <c r="AU269" s="254" t="s">
        <v>88</v>
      </c>
      <c r="AV269" s="91" t="s">
        <v>88</v>
      </c>
      <c r="AW269" s="91" t="s">
        <v>37</v>
      </c>
      <c r="AX269" s="91" t="s">
        <v>78</v>
      </c>
      <c r="AY269" s="254" t="s">
        <v>118</v>
      </c>
    </row>
    <row r="270" s="91" customFormat="1" spans="2:51">
      <c r="B270" s="195"/>
      <c r="C270" s="196"/>
      <c r="D270" s="189" t="s">
        <v>129</v>
      </c>
      <c r="E270" s="197" t="s">
        <v>19</v>
      </c>
      <c r="F270" s="198" t="s">
        <v>359</v>
      </c>
      <c r="G270" s="196"/>
      <c r="H270" s="199">
        <v>5.04</v>
      </c>
      <c r="I270" s="234"/>
      <c r="J270" s="196"/>
      <c r="K270" s="196"/>
      <c r="L270" s="235"/>
      <c r="M270" s="236"/>
      <c r="N270" s="237"/>
      <c r="O270" s="237"/>
      <c r="P270" s="237"/>
      <c r="Q270" s="237"/>
      <c r="R270" s="237"/>
      <c r="S270" s="237"/>
      <c r="T270" s="248"/>
      <c r="AT270" s="254" t="s">
        <v>129</v>
      </c>
      <c r="AU270" s="254" t="s">
        <v>88</v>
      </c>
      <c r="AV270" s="91" t="s">
        <v>88</v>
      </c>
      <c r="AW270" s="91" t="s">
        <v>37</v>
      </c>
      <c r="AX270" s="91" t="s">
        <v>78</v>
      </c>
      <c r="AY270" s="254" t="s">
        <v>118</v>
      </c>
    </row>
    <row r="271" s="92" customFormat="1" spans="2:51">
      <c r="B271" s="200"/>
      <c r="C271" s="201"/>
      <c r="D271" s="189" t="s">
        <v>129</v>
      </c>
      <c r="E271" s="202" t="s">
        <v>19</v>
      </c>
      <c r="F271" s="203" t="s">
        <v>134</v>
      </c>
      <c r="G271" s="201"/>
      <c r="H271" s="204">
        <v>126.44</v>
      </c>
      <c r="I271" s="238"/>
      <c r="J271" s="201"/>
      <c r="K271" s="201"/>
      <c r="L271" s="239"/>
      <c r="M271" s="240"/>
      <c r="N271" s="241"/>
      <c r="O271" s="241"/>
      <c r="P271" s="241"/>
      <c r="Q271" s="241"/>
      <c r="R271" s="241"/>
      <c r="S271" s="241"/>
      <c r="T271" s="249"/>
      <c r="AT271" s="255" t="s">
        <v>129</v>
      </c>
      <c r="AU271" s="255" t="s">
        <v>88</v>
      </c>
      <c r="AV271" s="92" t="s">
        <v>125</v>
      </c>
      <c r="AW271" s="92" t="s">
        <v>37</v>
      </c>
      <c r="AX271" s="92" t="s">
        <v>86</v>
      </c>
      <c r="AY271" s="255" t="s">
        <v>118</v>
      </c>
    </row>
    <row r="272" s="84" customFormat="1" ht="16.5" customHeight="1" spans="1:65">
      <c r="A272" s="101"/>
      <c r="B272" s="123"/>
      <c r="C272" s="184" t="s">
        <v>360</v>
      </c>
      <c r="D272" s="184" t="s">
        <v>120</v>
      </c>
      <c r="E272" s="185" t="s">
        <v>361</v>
      </c>
      <c r="F272" s="186" t="s">
        <v>362</v>
      </c>
      <c r="G272" s="187" t="s">
        <v>152</v>
      </c>
      <c r="H272" s="188">
        <v>22</v>
      </c>
      <c r="I272" s="222"/>
      <c r="J272" s="223">
        <f>ROUND(I272*H272,2)</f>
        <v>0</v>
      </c>
      <c r="K272" s="186" t="s">
        <v>124</v>
      </c>
      <c r="L272" s="102"/>
      <c r="M272" s="224" t="s">
        <v>19</v>
      </c>
      <c r="N272" s="225" t="s">
        <v>49</v>
      </c>
      <c r="O272" s="226"/>
      <c r="P272" s="227">
        <f>O272*H272</f>
        <v>0</v>
      </c>
      <c r="Q272" s="227">
        <v>0</v>
      </c>
      <c r="R272" s="227">
        <f>Q272*H272</f>
        <v>0</v>
      </c>
      <c r="S272" s="227">
        <v>0.088</v>
      </c>
      <c r="T272" s="245">
        <f>S272*H272</f>
        <v>1.936</v>
      </c>
      <c r="U272" s="101"/>
      <c r="V272" s="101"/>
      <c r="W272" s="101"/>
      <c r="X272" s="101"/>
      <c r="Y272" s="101"/>
      <c r="Z272" s="101"/>
      <c r="AA272" s="101"/>
      <c r="AB272" s="101"/>
      <c r="AC272" s="101"/>
      <c r="AD272" s="101"/>
      <c r="AE272" s="101"/>
      <c r="AR272" s="252" t="s">
        <v>125</v>
      </c>
      <c r="AT272" s="252" t="s">
        <v>120</v>
      </c>
      <c r="AU272" s="252" t="s">
        <v>88</v>
      </c>
      <c r="AY272" s="169" t="s">
        <v>118</v>
      </c>
      <c r="BE272" s="258">
        <f>IF(N272="základní",J272,0)</f>
        <v>0</v>
      </c>
      <c r="BF272" s="258">
        <f>IF(N272="snížená",J272,0)</f>
        <v>0</v>
      </c>
      <c r="BG272" s="258">
        <f>IF(N272="zákl. přenesená",J272,0)</f>
        <v>0</v>
      </c>
      <c r="BH272" s="258">
        <f>IF(N272="sníž. přenesená",J272,0)</f>
        <v>0</v>
      </c>
      <c r="BI272" s="258">
        <f>IF(N272="nulová",J272,0)</f>
        <v>0</v>
      </c>
      <c r="BJ272" s="169" t="s">
        <v>86</v>
      </c>
      <c r="BK272" s="258">
        <f>ROUND(I272*H272,2)</f>
        <v>0</v>
      </c>
      <c r="BL272" s="169" t="s">
        <v>125</v>
      </c>
      <c r="BM272" s="252" t="s">
        <v>363</v>
      </c>
    </row>
    <row r="273" s="84" customFormat="1" ht="27" spans="1:47">
      <c r="A273" s="101"/>
      <c r="B273" s="123"/>
      <c r="C273" s="125"/>
      <c r="D273" s="189" t="s">
        <v>127</v>
      </c>
      <c r="E273" s="125"/>
      <c r="F273" s="190" t="s">
        <v>340</v>
      </c>
      <c r="G273" s="125"/>
      <c r="H273" s="125"/>
      <c r="I273" s="143"/>
      <c r="J273" s="125"/>
      <c r="K273" s="125"/>
      <c r="L273" s="102"/>
      <c r="M273" s="228"/>
      <c r="N273" s="229"/>
      <c r="O273" s="226"/>
      <c r="P273" s="226"/>
      <c r="Q273" s="226"/>
      <c r="R273" s="226"/>
      <c r="S273" s="226"/>
      <c r="T273" s="246"/>
      <c r="U273" s="101"/>
      <c r="V273" s="101"/>
      <c r="W273" s="101"/>
      <c r="X273" s="101"/>
      <c r="Y273" s="101"/>
      <c r="Z273" s="101"/>
      <c r="AA273" s="101"/>
      <c r="AB273" s="101"/>
      <c r="AC273" s="101"/>
      <c r="AD273" s="101"/>
      <c r="AE273" s="101"/>
      <c r="AT273" s="169" t="s">
        <v>127</v>
      </c>
      <c r="AU273" s="169" t="s">
        <v>88</v>
      </c>
    </row>
    <row r="274" s="91" customFormat="1" spans="2:51">
      <c r="B274" s="195"/>
      <c r="C274" s="196"/>
      <c r="D274" s="189" t="s">
        <v>129</v>
      </c>
      <c r="E274" s="197" t="s">
        <v>19</v>
      </c>
      <c r="F274" s="198" t="s">
        <v>364</v>
      </c>
      <c r="G274" s="196"/>
      <c r="H274" s="199">
        <v>3.4</v>
      </c>
      <c r="I274" s="234"/>
      <c r="J274" s="196"/>
      <c r="K274" s="196"/>
      <c r="L274" s="235"/>
      <c r="M274" s="236"/>
      <c r="N274" s="237"/>
      <c r="O274" s="237"/>
      <c r="P274" s="237"/>
      <c r="Q274" s="237"/>
      <c r="R274" s="237"/>
      <c r="S274" s="237"/>
      <c r="T274" s="248"/>
      <c r="AT274" s="254" t="s">
        <v>129</v>
      </c>
      <c r="AU274" s="254" t="s">
        <v>88</v>
      </c>
      <c r="AV274" s="91" t="s">
        <v>88</v>
      </c>
      <c r="AW274" s="91" t="s">
        <v>37</v>
      </c>
      <c r="AX274" s="91" t="s">
        <v>78</v>
      </c>
      <c r="AY274" s="254" t="s">
        <v>118</v>
      </c>
    </row>
    <row r="275" s="91" customFormat="1" spans="2:51">
      <c r="B275" s="195"/>
      <c r="C275" s="196"/>
      <c r="D275" s="189" t="s">
        <v>129</v>
      </c>
      <c r="E275" s="197" t="s">
        <v>19</v>
      </c>
      <c r="F275" s="198" t="s">
        <v>365</v>
      </c>
      <c r="G275" s="196"/>
      <c r="H275" s="199">
        <v>18.6</v>
      </c>
      <c r="I275" s="234"/>
      <c r="J275" s="196"/>
      <c r="K275" s="196"/>
      <c r="L275" s="235"/>
      <c r="M275" s="236"/>
      <c r="N275" s="237"/>
      <c r="O275" s="237"/>
      <c r="P275" s="237"/>
      <c r="Q275" s="237"/>
      <c r="R275" s="237"/>
      <c r="S275" s="237"/>
      <c r="T275" s="248"/>
      <c r="AT275" s="254" t="s">
        <v>129</v>
      </c>
      <c r="AU275" s="254" t="s">
        <v>88</v>
      </c>
      <c r="AV275" s="91" t="s">
        <v>88</v>
      </c>
      <c r="AW275" s="91" t="s">
        <v>37</v>
      </c>
      <c r="AX275" s="91" t="s">
        <v>78</v>
      </c>
      <c r="AY275" s="254" t="s">
        <v>118</v>
      </c>
    </row>
    <row r="276" s="92" customFormat="1" spans="2:51">
      <c r="B276" s="200"/>
      <c r="C276" s="201"/>
      <c r="D276" s="189" t="s">
        <v>129</v>
      </c>
      <c r="E276" s="202" t="s">
        <v>19</v>
      </c>
      <c r="F276" s="203" t="s">
        <v>134</v>
      </c>
      <c r="G276" s="201"/>
      <c r="H276" s="204">
        <v>22</v>
      </c>
      <c r="I276" s="238"/>
      <c r="J276" s="201"/>
      <c r="K276" s="201"/>
      <c r="L276" s="239"/>
      <c r="M276" s="240"/>
      <c r="N276" s="241"/>
      <c r="O276" s="241"/>
      <c r="P276" s="241"/>
      <c r="Q276" s="241"/>
      <c r="R276" s="241"/>
      <c r="S276" s="241"/>
      <c r="T276" s="249"/>
      <c r="AT276" s="255" t="s">
        <v>129</v>
      </c>
      <c r="AU276" s="255" t="s">
        <v>88</v>
      </c>
      <c r="AV276" s="92" t="s">
        <v>125</v>
      </c>
      <c r="AW276" s="92" t="s">
        <v>37</v>
      </c>
      <c r="AX276" s="92" t="s">
        <v>86</v>
      </c>
      <c r="AY276" s="255" t="s">
        <v>118</v>
      </c>
    </row>
    <row r="277" s="84" customFormat="1" ht="16.5" customHeight="1" spans="1:65">
      <c r="A277" s="101"/>
      <c r="B277" s="123"/>
      <c r="C277" s="184" t="s">
        <v>366</v>
      </c>
      <c r="D277" s="184" t="s">
        <v>120</v>
      </c>
      <c r="E277" s="185" t="s">
        <v>367</v>
      </c>
      <c r="F277" s="186" t="s">
        <v>368</v>
      </c>
      <c r="G277" s="187" t="s">
        <v>152</v>
      </c>
      <c r="H277" s="188">
        <v>14.19</v>
      </c>
      <c r="I277" s="222"/>
      <c r="J277" s="223">
        <f>ROUND(I277*H277,2)</f>
        <v>0</v>
      </c>
      <c r="K277" s="186" t="s">
        <v>124</v>
      </c>
      <c r="L277" s="102"/>
      <c r="M277" s="224" t="s">
        <v>19</v>
      </c>
      <c r="N277" s="225" t="s">
        <v>49</v>
      </c>
      <c r="O277" s="226"/>
      <c r="P277" s="227">
        <f>O277*H277</f>
        <v>0</v>
      </c>
      <c r="Q277" s="227">
        <v>0</v>
      </c>
      <c r="R277" s="227">
        <f>Q277*H277</f>
        <v>0</v>
      </c>
      <c r="S277" s="227">
        <v>0.067</v>
      </c>
      <c r="T277" s="245">
        <f>S277*H277</f>
        <v>0.95073</v>
      </c>
      <c r="U277" s="101"/>
      <c r="V277" s="101"/>
      <c r="W277" s="101"/>
      <c r="X277" s="101"/>
      <c r="Y277" s="101"/>
      <c r="Z277" s="101"/>
      <c r="AA277" s="101"/>
      <c r="AB277" s="101"/>
      <c r="AC277" s="101"/>
      <c r="AD277" s="101"/>
      <c r="AE277" s="101"/>
      <c r="AR277" s="252" t="s">
        <v>125</v>
      </c>
      <c r="AT277" s="252" t="s">
        <v>120</v>
      </c>
      <c r="AU277" s="252" t="s">
        <v>88</v>
      </c>
      <c r="AY277" s="169" t="s">
        <v>118</v>
      </c>
      <c r="BE277" s="258">
        <f>IF(N277="základní",J277,0)</f>
        <v>0</v>
      </c>
      <c r="BF277" s="258">
        <f>IF(N277="snížená",J277,0)</f>
        <v>0</v>
      </c>
      <c r="BG277" s="258">
        <f>IF(N277="zákl. přenesená",J277,0)</f>
        <v>0</v>
      </c>
      <c r="BH277" s="258">
        <f>IF(N277="sníž. přenesená",J277,0)</f>
        <v>0</v>
      </c>
      <c r="BI277" s="258">
        <f>IF(N277="nulová",J277,0)</f>
        <v>0</v>
      </c>
      <c r="BJ277" s="169" t="s">
        <v>86</v>
      </c>
      <c r="BK277" s="258">
        <f>ROUND(I277*H277,2)</f>
        <v>0</v>
      </c>
      <c r="BL277" s="169" t="s">
        <v>125</v>
      </c>
      <c r="BM277" s="252" t="s">
        <v>369</v>
      </c>
    </row>
    <row r="278" s="84" customFormat="1" ht="27" spans="1:47">
      <c r="A278" s="101"/>
      <c r="B278" s="123"/>
      <c r="C278" s="125"/>
      <c r="D278" s="189" t="s">
        <v>127</v>
      </c>
      <c r="E278" s="125"/>
      <c r="F278" s="190" t="s">
        <v>340</v>
      </c>
      <c r="G278" s="125"/>
      <c r="H278" s="125"/>
      <c r="I278" s="143"/>
      <c r="J278" s="125"/>
      <c r="K278" s="125"/>
      <c r="L278" s="102"/>
      <c r="M278" s="228"/>
      <c r="N278" s="229"/>
      <c r="O278" s="226"/>
      <c r="P278" s="226"/>
      <c r="Q278" s="226"/>
      <c r="R278" s="226"/>
      <c r="S278" s="226"/>
      <c r="T278" s="246"/>
      <c r="U278" s="101"/>
      <c r="V278" s="101"/>
      <c r="W278" s="101"/>
      <c r="X278" s="101"/>
      <c r="Y278" s="101"/>
      <c r="Z278" s="101"/>
      <c r="AA278" s="101"/>
      <c r="AB278" s="101"/>
      <c r="AC278" s="101"/>
      <c r="AD278" s="101"/>
      <c r="AE278" s="101"/>
      <c r="AT278" s="169" t="s">
        <v>127</v>
      </c>
      <c r="AU278" s="169" t="s">
        <v>88</v>
      </c>
    </row>
    <row r="279" s="91" customFormat="1" spans="2:51">
      <c r="B279" s="195"/>
      <c r="C279" s="196"/>
      <c r="D279" s="189" t="s">
        <v>129</v>
      </c>
      <c r="E279" s="197" t="s">
        <v>19</v>
      </c>
      <c r="F279" s="198" t="s">
        <v>370</v>
      </c>
      <c r="G279" s="196"/>
      <c r="H279" s="199">
        <v>4.29</v>
      </c>
      <c r="I279" s="234"/>
      <c r="J279" s="196"/>
      <c r="K279" s="196"/>
      <c r="L279" s="235"/>
      <c r="M279" s="236"/>
      <c r="N279" s="237"/>
      <c r="O279" s="237"/>
      <c r="P279" s="237"/>
      <c r="Q279" s="237"/>
      <c r="R279" s="237"/>
      <c r="S279" s="237"/>
      <c r="T279" s="248"/>
      <c r="AT279" s="254" t="s">
        <v>129</v>
      </c>
      <c r="AU279" s="254" t="s">
        <v>88</v>
      </c>
      <c r="AV279" s="91" t="s">
        <v>88</v>
      </c>
      <c r="AW279" s="91" t="s">
        <v>37</v>
      </c>
      <c r="AX279" s="91" t="s">
        <v>78</v>
      </c>
      <c r="AY279" s="254" t="s">
        <v>118</v>
      </c>
    </row>
    <row r="280" s="91" customFormat="1" spans="2:51">
      <c r="B280" s="195"/>
      <c r="C280" s="196"/>
      <c r="D280" s="189" t="s">
        <v>129</v>
      </c>
      <c r="E280" s="197" t="s">
        <v>19</v>
      </c>
      <c r="F280" s="198" t="s">
        <v>371</v>
      </c>
      <c r="G280" s="196"/>
      <c r="H280" s="199">
        <v>9.9</v>
      </c>
      <c r="I280" s="234"/>
      <c r="J280" s="196"/>
      <c r="K280" s="196"/>
      <c r="L280" s="235"/>
      <c r="M280" s="236"/>
      <c r="N280" s="237"/>
      <c r="O280" s="237"/>
      <c r="P280" s="237"/>
      <c r="Q280" s="237"/>
      <c r="R280" s="237"/>
      <c r="S280" s="237"/>
      <c r="T280" s="248"/>
      <c r="AT280" s="254" t="s">
        <v>129</v>
      </c>
      <c r="AU280" s="254" t="s">
        <v>88</v>
      </c>
      <c r="AV280" s="91" t="s">
        <v>88</v>
      </c>
      <c r="AW280" s="91" t="s">
        <v>37</v>
      </c>
      <c r="AX280" s="91" t="s">
        <v>78</v>
      </c>
      <c r="AY280" s="254" t="s">
        <v>118</v>
      </c>
    </row>
    <row r="281" s="92" customFormat="1" spans="2:51">
      <c r="B281" s="200"/>
      <c r="C281" s="201"/>
      <c r="D281" s="189" t="s">
        <v>129</v>
      </c>
      <c r="E281" s="202" t="s">
        <v>19</v>
      </c>
      <c r="F281" s="203" t="s">
        <v>134</v>
      </c>
      <c r="G281" s="201"/>
      <c r="H281" s="204">
        <v>14.19</v>
      </c>
      <c r="I281" s="238"/>
      <c r="J281" s="201"/>
      <c r="K281" s="201"/>
      <c r="L281" s="239"/>
      <c r="M281" s="240"/>
      <c r="N281" s="241"/>
      <c r="O281" s="241"/>
      <c r="P281" s="241"/>
      <c r="Q281" s="241"/>
      <c r="R281" s="241"/>
      <c r="S281" s="241"/>
      <c r="T281" s="249"/>
      <c r="AT281" s="255" t="s">
        <v>129</v>
      </c>
      <c r="AU281" s="255" t="s">
        <v>88</v>
      </c>
      <c r="AV281" s="92" t="s">
        <v>125</v>
      </c>
      <c r="AW281" s="92" t="s">
        <v>37</v>
      </c>
      <c r="AX281" s="92" t="s">
        <v>86</v>
      </c>
      <c r="AY281" s="255" t="s">
        <v>118</v>
      </c>
    </row>
    <row r="282" s="84" customFormat="1" ht="16.5" customHeight="1" spans="1:65">
      <c r="A282" s="101"/>
      <c r="B282" s="123"/>
      <c r="C282" s="184" t="s">
        <v>372</v>
      </c>
      <c r="D282" s="184" t="s">
        <v>120</v>
      </c>
      <c r="E282" s="185" t="s">
        <v>373</v>
      </c>
      <c r="F282" s="186" t="s">
        <v>374</v>
      </c>
      <c r="G282" s="187" t="s">
        <v>152</v>
      </c>
      <c r="H282" s="188">
        <v>4.95</v>
      </c>
      <c r="I282" s="222"/>
      <c r="J282" s="223">
        <f>ROUND(I282*H282,2)</f>
        <v>0</v>
      </c>
      <c r="K282" s="186" t="s">
        <v>124</v>
      </c>
      <c r="L282" s="102"/>
      <c r="M282" s="224" t="s">
        <v>19</v>
      </c>
      <c r="N282" s="225" t="s">
        <v>49</v>
      </c>
      <c r="O282" s="226"/>
      <c r="P282" s="227">
        <f>O282*H282</f>
        <v>0</v>
      </c>
      <c r="Q282" s="227">
        <v>0</v>
      </c>
      <c r="R282" s="227">
        <f>Q282*H282</f>
        <v>0</v>
      </c>
      <c r="S282" s="227">
        <v>0.06</v>
      </c>
      <c r="T282" s="245">
        <f>S282*H282</f>
        <v>0.297</v>
      </c>
      <c r="U282" s="101"/>
      <c r="V282" s="101"/>
      <c r="W282" s="101"/>
      <c r="X282" s="101"/>
      <c r="Y282" s="101"/>
      <c r="Z282" s="101"/>
      <c r="AA282" s="101"/>
      <c r="AB282" s="101"/>
      <c r="AC282" s="101"/>
      <c r="AD282" s="101"/>
      <c r="AE282" s="101"/>
      <c r="AR282" s="252" t="s">
        <v>125</v>
      </c>
      <c r="AT282" s="252" t="s">
        <v>120</v>
      </c>
      <c r="AU282" s="252" t="s">
        <v>88</v>
      </c>
      <c r="AY282" s="169" t="s">
        <v>118</v>
      </c>
      <c r="BE282" s="258">
        <f>IF(N282="základní",J282,0)</f>
        <v>0</v>
      </c>
      <c r="BF282" s="258">
        <f>IF(N282="snížená",J282,0)</f>
        <v>0</v>
      </c>
      <c r="BG282" s="258">
        <f>IF(N282="zákl. přenesená",J282,0)</f>
        <v>0</v>
      </c>
      <c r="BH282" s="258">
        <f>IF(N282="sníž. přenesená",J282,0)</f>
        <v>0</v>
      </c>
      <c r="BI282" s="258">
        <f>IF(N282="nulová",J282,0)</f>
        <v>0</v>
      </c>
      <c r="BJ282" s="169" t="s">
        <v>86</v>
      </c>
      <c r="BK282" s="258">
        <f>ROUND(I282*H282,2)</f>
        <v>0</v>
      </c>
      <c r="BL282" s="169" t="s">
        <v>125</v>
      </c>
      <c r="BM282" s="252" t="s">
        <v>375</v>
      </c>
    </row>
    <row r="283" s="84" customFormat="1" ht="27" spans="1:47">
      <c r="A283" s="101"/>
      <c r="B283" s="123"/>
      <c r="C283" s="125"/>
      <c r="D283" s="189" t="s">
        <v>127</v>
      </c>
      <c r="E283" s="125"/>
      <c r="F283" s="190" t="s">
        <v>340</v>
      </c>
      <c r="G283" s="125"/>
      <c r="H283" s="125"/>
      <c r="I283" s="143"/>
      <c r="J283" s="125"/>
      <c r="K283" s="125"/>
      <c r="L283" s="102"/>
      <c r="M283" s="228"/>
      <c r="N283" s="229"/>
      <c r="O283" s="226"/>
      <c r="P283" s="226"/>
      <c r="Q283" s="226"/>
      <c r="R283" s="226"/>
      <c r="S283" s="226"/>
      <c r="T283" s="246"/>
      <c r="U283" s="101"/>
      <c r="V283" s="101"/>
      <c r="W283" s="101"/>
      <c r="X283" s="101"/>
      <c r="Y283" s="101"/>
      <c r="Z283" s="101"/>
      <c r="AA283" s="101"/>
      <c r="AB283" s="101"/>
      <c r="AC283" s="101"/>
      <c r="AD283" s="101"/>
      <c r="AE283" s="101"/>
      <c r="AT283" s="169" t="s">
        <v>127</v>
      </c>
      <c r="AU283" s="169" t="s">
        <v>88</v>
      </c>
    </row>
    <row r="284" s="91" customFormat="1" spans="2:51">
      <c r="B284" s="195"/>
      <c r="C284" s="196"/>
      <c r="D284" s="189" t="s">
        <v>129</v>
      </c>
      <c r="E284" s="197" t="s">
        <v>19</v>
      </c>
      <c r="F284" s="198" t="s">
        <v>376</v>
      </c>
      <c r="G284" s="196"/>
      <c r="H284" s="199">
        <v>4.95</v>
      </c>
      <c r="I284" s="234"/>
      <c r="J284" s="196"/>
      <c r="K284" s="196"/>
      <c r="L284" s="235"/>
      <c r="M284" s="236"/>
      <c r="N284" s="237"/>
      <c r="O284" s="237"/>
      <c r="P284" s="237"/>
      <c r="Q284" s="237"/>
      <c r="R284" s="237"/>
      <c r="S284" s="237"/>
      <c r="T284" s="248"/>
      <c r="AT284" s="254" t="s">
        <v>129</v>
      </c>
      <c r="AU284" s="254" t="s">
        <v>88</v>
      </c>
      <c r="AV284" s="91" t="s">
        <v>88</v>
      </c>
      <c r="AW284" s="91" t="s">
        <v>37</v>
      </c>
      <c r="AX284" s="91" t="s">
        <v>86</v>
      </c>
      <c r="AY284" s="254" t="s">
        <v>118</v>
      </c>
    </row>
    <row r="285" s="84" customFormat="1" ht="16.5" customHeight="1" spans="1:65">
      <c r="A285" s="101"/>
      <c r="B285" s="123"/>
      <c r="C285" s="184" t="s">
        <v>377</v>
      </c>
      <c r="D285" s="184" t="s">
        <v>120</v>
      </c>
      <c r="E285" s="185" t="s">
        <v>378</v>
      </c>
      <c r="F285" s="186" t="s">
        <v>379</v>
      </c>
      <c r="G285" s="187" t="s">
        <v>152</v>
      </c>
      <c r="H285" s="188">
        <v>74.1</v>
      </c>
      <c r="I285" s="222"/>
      <c r="J285" s="223">
        <f>ROUND(I285*H285,2)</f>
        <v>0</v>
      </c>
      <c r="K285" s="186" t="s">
        <v>124</v>
      </c>
      <c r="L285" s="102"/>
      <c r="M285" s="224" t="s">
        <v>19</v>
      </c>
      <c r="N285" s="225" t="s">
        <v>49</v>
      </c>
      <c r="O285" s="226"/>
      <c r="P285" s="227">
        <f>O285*H285</f>
        <v>0</v>
      </c>
      <c r="Q285" s="227">
        <v>0</v>
      </c>
      <c r="R285" s="227">
        <f>Q285*H285</f>
        <v>0</v>
      </c>
      <c r="S285" s="227">
        <v>0.076</v>
      </c>
      <c r="T285" s="245">
        <f>S285*H285</f>
        <v>5.6316</v>
      </c>
      <c r="U285" s="101"/>
      <c r="V285" s="101"/>
      <c r="W285" s="101"/>
      <c r="X285" s="101"/>
      <c r="Y285" s="101"/>
      <c r="Z285" s="101"/>
      <c r="AA285" s="101"/>
      <c r="AB285" s="101"/>
      <c r="AC285" s="101"/>
      <c r="AD285" s="101"/>
      <c r="AE285" s="101"/>
      <c r="AR285" s="252" t="s">
        <v>125</v>
      </c>
      <c r="AT285" s="252" t="s">
        <v>120</v>
      </c>
      <c r="AU285" s="252" t="s">
        <v>88</v>
      </c>
      <c r="AY285" s="169" t="s">
        <v>118</v>
      </c>
      <c r="BE285" s="258">
        <f>IF(N285="základní",J285,0)</f>
        <v>0</v>
      </c>
      <c r="BF285" s="258">
        <f>IF(N285="snížená",J285,0)</f>
        <v>0</v>
      </c>
      <c r="BG285" s="258">
        <f>IF(N285="zákl. přenesená",J285,0)</f>
        <v>0</v>
      </c>
      <c r="BH285" s="258">
        <f>IF(N285="sníž. přenesená",J285,0)</f>
        <v>0</v>
      </c>
      <c r="BI285" s="258">
        <f>IF(N285="nulová",J285,0)</f>
        <v>0</v>
      </c>
      <c r="BJ285" s="169" t="s">
        <v>86</v>
      </c>
      <c r="BK285" s="258">
        <f>ROUND(I285*H285,2)</f>
        <v>0</v>
      </c>
      <c r="BL285" s="169" t="s">
        <v>125</v>
      </c>
      <c r="BM285" s="252" t="s">
        <v>380</v>
      </c>
    </row>
    <row r="286" s="84" customFormat="1" ht="36" spans="1:47">
      <c r="A286" s="101"/>
      <c r="B286" s="123"/>
      <c r="C286" s="125"/>
      <c r="D286" s="189" t="s">
        <v>127</v>
      </c>
      <c r="E286" s="125"/>
      <c r="F286" s="190" t="s">
        <v>381</v>
      </c>
      <c r="G286" s="125"/>
      <c r="H286" s="125"/>
      <c r="I286" s="143"/>
      <c r="J286" s="125"/>
      <c r="K286" s="125"/>
      <c r="L286" s="102"/>
      <c r="M286" s="228"/>
      <c r="N286" s="229"/>
      <c r="O286" s="226"/>
      <c r="P286" s="226"/>
      <c r="Q286" s="226"/>
      <c r="R286" s="226"/>
      <c r="S286" s="226"/>
      <c r="T286" s="246"/>
      <c r="U286" s="101"/>
      <c r="V286" s="101"/>
      <c r="W286" s="101"/>
      <c r="X286" s="101"/>
      <c r="Y286" s="101"/>
      <c r="Z286" s="101"/>
      <c r="AA286" s="101"/>
      <c r="AB286" s="101"/>
      <c r="AC286" s="101"/>
      <c r="AD286" s="101"/>
      <c r="AE286" s="101"/>
      <c r="AT286" s="169" t="s">
        <v>127</v>
      </c>
      <c r="AU286" s="169" t="s">
        <v>88</v>
      </c>
    </row>
    <row r="287" s="91" customFormat="1" spans="2:51">
      <c r="B287" s="195"/>
      <c r="C287" s="196"/>
      <c r="D287" s="189" t="s">
        <v>129</v>
      </c>
      <c r="E287" s="197" t="s">
        <v>19</v>
      </c>
      <c r="F287" s="198" t="s">
        <v>382</v>
      </c>
      <c r="G287" s="196"/>
      <c r="H287" s="199">
        <v>9.8</v>
      </c>
      <c r="I287" s="234"/>
      <c r="J287" s="196"/>
      <c r="K287" s="196"/>
      <c r="L287" s="235"/>
      <c r="M287" s="236"/>
      <c r="N287" s="237"/>
      <c r="O287" s="237"/>
      <c r="P287" s="237"/>
      <c r="Q287" s="237"/>
      <c r="R287" s="237"/>
      <c r="S287" s="237"/>
      <c r="T287" s="248"/>
      <c r="AT287" s="254" t="s">
        <v>129</v>
      </c>
      <c r="AU287" s="254" t="s">
        <v>88</v>
      </c>
      <c r="AV287" s="91" t="s">
        <v>88</v>
      </c>
      <c r="AW287" s="91" t="s">
        <v>37</v>
      </c>
      <c r="AX287" s="91" t="s">
        <v>78</v>
      </c>
      <c r="AY287" s="254" t="s">
        <v>118</v>
      </c>
    </row>
    <row r="288" s="91" customFormat="1" spans="2:51">
      <c r="B288" s="195"/>
      <c r="C288" s="196"/>
      <c r="D288" s="189" t="s">
        <v>129</v>
      </c>
      <c r="E288" s="197" t="s">
        <v>19</v>
      </c>
      <c r="F288" s="198" t="s">
        <v>383</v>
      </c>
      <c r="G288" s="196"/>
      <c r="H288" s="199">
        <v>4.5</v>
      </c>
      <c r="I288" s="234"/>
      <c r="J288" s="196"/>
      <c r="K288" s="196"/>
      <c r="L288" s="235"/>
      <c r="M288" s="236"/>
      <c r="N288" s="237"/>
      <c r="O288" s="237"/>
      <c r="P288" s="237"/>
      <c r="Q288" s="237"/>
      <c r="R288" s="237"/>
      <c r="S288" s="237"/>
      <c r="T288" s="248"/>
      <c r="AT288" s="254" t="s">
        <v>129</v>
      </c>
      <c r="AU288" s="254" t="s">
        <v>88</v>
      </c>
      <c r="AV288" s="91" t="s">
        <v>88</v>
      </c>
      <c r="AW288" s="91" t="s">
        <v>37</v>
      </c>
      <c r="AX288" s="91" t="s">
        <v>78</v>
      </c>
      <c r="AY288" s="254" t="s">
        <v>118</v>
      </c>
    </row>
    <row r="289" s="91" customFormat="1" spans="2:51">
      <c r="B289" s="195"/>
      <c r="C289" s="196"/>
      <c r="D289" s="189" t="s">
        <v>129</v>
      </c>
      <c r="E289" s="197" t="s">
        <v>19</v>
      </c>
      <c r="F289" s="198" t="s">
        <v>384</v>
      </c>
      <c r="G289" s="196"/>
      <c r="H289" s="199">
        <v>9.4</v>
      </c>
      <c r="I289" s="234"/>
      <c r="J289" s="196"/>
      <c r="K289" s="196"/>
      <c r="L289" s="235"/>
      <c r="M289" s="236"/>
      <c r="N289" s="237"/>
      <c r="O289" s="237"/>
      <c r="P289" s="237"/>
      <c r="Q289" s="237"/>
      <c r="R289" s="237"/>
      <c r="S289" s="237"/>
      <c r="T289" s="248"/>
      <c r="AT289" s="254" t="s">
        <v>129</v>
      </c>
      <c r="AU289" s="254" t="s">
        <v>88</v>
      </c>
      <c r="AV289" s="91" t="s">
        <v>88</v>
      </c>
      <c r="AW289" s="91" t="s">
        <v>37</v>
      </c>
      <c r="AX289" s="91" t="s">
        <v>78</v>
      </c>
      <c r="AY289" s="254" t="s">
        <v>118</v>
      </c>
    </row>
    <row r="290" s="91" customFormat="1" spans="2:51">
      <c r="B290" s="195"/>
      <c r="C290" s="196"/>
      <c r="D290" s="189" t="s">
        <v>129</v>
      </c>
      <c r="E290" s="197" t="s">
        <v>19</v>
      </c>
      <c r="F290" s="198" t="s">
        <v>385</v>
      </c>
      <c r="G290" s="196"/>
      <c r="H290" s="199">
        <v>3.6</v>
      </c>
      <c r="I290" s="234"/>
      <c r="J290" s="196"/>
      <c r="K290" s="196"/>
      <c r="L290" s="235"/>
      <c r="M290" s="236"/>
      <c r="N290" s="237"/>
      <c r="O290" s="237"/>
      <c r="P290" s="237"/>
      <c r="Q290" s="237"/>
      <c r="R290" s="237"/>
      <c r="S290" s="237"/>
      <c r="T290" s="248"/>
      <c r="AT290" s="254" t="s">
        <v>129</v>
      </c>
      <c r="AU290" s="254" t="s">
        <v>88</v>
      </c>
      <c r="AV290" s="91" t="s">
        <v>88</v>
      </c>
      <c r="AW290" s="91" t="s">
        <v>37</v>
      </c>
      <c r="AX290" s="91" t="s">
        <v>78</v>
      </c>
      <c r="AY290" s="254" t="s">
        <v>118</v>
      </c>
    </row>
    <row r="291" s="91" customFormat="1" spans="2:51">
      <c r="B291" s="195"/>
      <c r="C291" s="196"/>
      <c r="D291" s="189" t="s">
        <v>129</v>
      </c>
      <c r="E291" s="197" t="s">
        <v>19</v>
      </c>
      <c r="F291" s="198" t="s">
        <v>386</v>
      </c>
      <c r="G291" s="196"/>
      <c r="H291" s="199">
        <v>20.2</v>
      </c>
      <c r="I291" s="234"/>
      <c r="J291" s="196"/>
      <c r="K291" s="196"/>
      <c r="L291" s="235"/>
      <c r="M291" s="236"/>
      <c r="N291" s="237"/>
      <c r="O291" s="237"/>
      <c r="P291" s="237"/>
      <c r="Q291" s="237"/>
      <c r="R291" s="237"/>
      <c r="S291" s="237"/>
      <c r="T291" s="248"/>
      <c r="AT291" s="254" t="s">
        <v>129</v>
      </c>
      <c r="AU291" s="254" t="s">
        <v>88</v>
      </c>
      <c r="AV291" s="91" t="s">
        <v>88</v>
      </c>
      <c r="AW291" s="91" t="s">
        <v>37</v>
      </c>
      <c r="AX291" s="91" t="s">
        <v>78</v>
      </c>
      <c r="AY291" s="254" t="s">
        <v>118</v>
      </c>
    </row>
    <row r="292" s="91" customFormat="1" spans="2:51">
      <c r="B292" s="195"/>
      <c r="C292" s="196"/>
      <c r="D292" s="189" t="s">
        <v>129</v>
      </c>
      <c r="E292" s="197" t="s">
        <v>19</v>
      </c>
      <c r="F292" s="198" t="s">
        <v>386</v>
      </c>
      <c r="G292" s="196"/>
      <c r="H292" s="199">
        <v>20.2</v>
      </c>
      <c r="I292" s="234"/>
      <c r="J292" s="196"/>
      <c r="K292" s="196"/>
      <c r="L292" s="235"/>
      <c r="M292" s="236"/>
      <c r="N292" s="237"/>
      <c r="O292" s="237"/>
      <c r="P292" s="237"/>
      <c r="Q292" s="237"/>
      <c r="R292" s="237"/>
      <c r="S292" s="237"/>
      <c r="T292" s="248"/>
      <c r="AT292" s="254" t="s">
        <v>129</v>
      </c>
      <c r="AU292" s="254" t="s">
        <v>88</v>
      </c>
      <c r="AV292" s="91" t="s">
        <v>88</v>
      </c>
      <c r="AW292" s="91" t="s">
        <v>37</v>
      </c>
      <c r="AX292" s="91" t="s">
        <v>78</v>
      </c>
      <c r="AY292" s="254" t="s">
        <v>118</v>
      </c>
    </row>
    <row r="293" s="91" customFormat="1" spans="2:51">
      <c r="B293" s="195"/>
      <c r="C293" s="196"/>
      <c r="D293" s="189" t="s">
        <v>129</v>
      </c>
      <c r="E293" s="197" t="s">
        <v>19</v>
      </c>
      <c r="F293" s="198" t="s">
        <v>387</v>
      </c>
      <c r="G293" s="196"/>
      <c r="H293" s="199">
        <v>6.4</v>
      </c>
      <c r="I293" s="234"/>
      <c r="J293" s="196"/>
      <c r="K293" s="196"/>
      <c r="L293" s="235"/>
      <c r="M293" s="236"/>
      <c r="N293" s="237"/>
      <c r="O293" s="237"/>
      <c r="P293" s="237"/>
      <c r="Q293" s="237"/>
      <c r="R293" s="237"/>
      <c r="S293" s="237"/>
      <c r="T293" s="248"/>
      <c r="AT293" s="254" t="s">
        <v>129</v>
      </c>
      <c r="AU293" s="254" t="s">
        <v>88</v>
      </c>
      <c r="AV293" s="91" t="s">
        <v>88</v>
      </c>
      <c r="AW293" s="91" t="s">
        <v>37</v>
      </c>
      <c r="AX293" s="91" t="s">
        <v>78</v>
      </c>
      <c r="AY293" s="254" t="s">
        <v>118</v>
      </c>
    </row>
    <row r="294" s="92" customFormat="1" spans="2:51">
      <c r="B294" s="200"/>
      <c r="C294" s="201"/>
      <c r="D294" s="189" t="s">
        <v>129</v>
      </c>
      <c r="E294" s="202" t="s">
        <v>19</v>
      </c>
      <c r="F294" s="203" t="s">
        <v>134</v>
      </c>
      <c r="G294" s="201"/>
      <c r="H294" s="204">
        <v>74.1</v>
      </c>
      <c r="I294" s="238"/>
      <c r="J294" s="201"/>
      <c r="K294" s="201"/>
      <c r="L294" s="239"/>
      <c r="M294" s="240"/>
      <c r="N294" s="241"/>
      <c r="O294" s="241"/>
      <c r="P294" s="241"/>
      <c r="Q294" s="241"/>
      <c r="R294" s="241"/>
      <c r="S294" s="241"/>
      <c r="T294" s="249"/>
      <c r="AT294" s="255" t="s">
        <v>129</v>
      </c>
      <c r="AU294" s="255" t="s">
        <v>88</v>
      </c>
      <c r="AV294" s="92" t="s">
        <v>125</v>
      </c>
      <c r="AW294" s="92" t="s">
        <v>37</v>
      </c>
      <c r="AX294" s="92" t="s">
        <v>86</v>
      </c>
      <c r="AY294" s="255" t="s">
        <v>118</v>
      </c>
    </row>
    <row r="295" s="84" customFormat="1" ht="16.5" customHeight="1" spans="1:65">
      <c r="A295" s="101"/>
      <c r="B295" s="123"/>
      <c r="C295" s="184" t="s">
        <v>388</v>
      </c>
      <c r="D295" s="184" t="s">
        <v>120</v>
      </c>
      <c r="E295" s="185" t="s">
        <v>389</v>
      </c>
      <c r="F295" s="186" t="s">
        <v>390</v>
      </c>
      <c r="G295" s="187" t="s">
        <v>152</v>
      </c>
      <c r="H295" s="188">
        <v>187.8</v>
      </c>
      <c r="I295" s="222"/>
      <c r="J295" s="223">
        <f>ROUND(I295*H295,2)</f>
        <v>0</v>
      </c>
      <c r="K295" s="186" t="s">
        <v>124</v>
      </c>
      <c r="L295" s="102"/>
      <c r="M295" s="224" t="s">
        <v>19</v>
      </c>
      <c r="N295" s="225" t="s">
        <v>49</v>
      </c>
      <c r="O295" s="226"/>
      <c r="P295" s="227">
        <f>O295*H295</f>
        <v>0</v>
      </c>
      <c r="Q295" s="227">
        <v>0</v>
      </c>
      <c r="R295" s="227">
        <f>Q295*H295</f>
        <v>0</v>
      </c>
      <c r="S295" s="227">
        <v>0.014</v>
      </c>
      <c r="T295" s="245">
        <f>S295*H295</f>
        <v>2.6292</v>
      </c>
      <c r="U295" s="101"/>
      <c r="V295" s="101"/>
      <c r="W295" s="101"/>
      <c r="X295" s="101"/>
      <c r="Y295" s="101"/>
      <c r="Z295" s="101"/>
      <c r="AA295" s="101"/>
      <c r="AB295" s="101"/>
      <c r="AC295" s="101"/>
      <c r="AD295" s="101"/>
      <c r="AE295" s="101"/>
      <c r="AR295" s="252" t="s">
        <v>125</v>
      </c>
      <c r="AT295" s="252" t="s">
        <v>120</v>
      </c>
      <c r="AU295" s="252" t="s">
        <v>88</v>
      </c>
      <c r="AY295" s="169" t="s">
        <v>118</v>
      </c>
      <c r="BE295" s="258">
        <f>IF(N295="základní",J295,0)</f>
        <v>0</v>
      </c>
      <c r="BF295" s="258">
        <f>IF(N295="snížená",J295,0)</f>
        <v>0</v>
      </c>
      <c r="BG295" s="258">
        <f>IF(N295="zákl. přenesená",J295,0)</f>
        <v>0</v>
      </c>
      <c r="BH295" s="258">
        <f>IF(N295="sníž. přenesená",J295,0)</f>
        <v>0</v>
      </c>
      <c r="BI295" s="258">
        <f>IF(N295="nulová",J295,0)</f>
        <v>0</v>
      </c>
      <c r="BJ295" s="169" t="s">
        <v>86</v>
      </c>
      <c r="BK295" s="258">
        <f>ROUND(I295*H295,2)</f>
        <v>0</v>
      </c>
      <c r="BL295" s="169" t="s">
        <v>125</v>
      </c>
      <c r="BM295" s="252" t="s">
        <v>391</v>
      </c>
    </row>
    <row r="296" s="91" customFormat="1" spans="2:51">
      <c r="B296" s="195"/>
      <c r="C296" s="196"/>
      <c r="D296" s="189" t="s">
        <v>129</v>
      </c>
      <c r="E296" s="197" t="s">
        <v>19</v>
      </c>
      <c r="F296" s="198" t="s">
        <v>392</v>
      </c>
      <c r="G296" s="196"/>
      <c r="H296" s="199">
        <v>158.1</v>
      </c>
      <c r="I296" s="234"/>
      <c r="J296" s="196"/>
      <c r="K296" s="196"/>
      <c r="L296" s="235"/>
      <c r="M296" s="236"/>
      <c r="N296" s="237"/>
      <c r="O296" s="237"/>
      <c r="P296" s="237"/>
      <c r="Q296" s="237"/>
      <c r="R296" s="237"/>
      <c r="S296" s="237"/>
      <c r="T296" s="248"/>
      <c r="AT296" s="254" t="s">
        <v>129</v>
      </c>
      <c r="AU296" s="254" t="s">
        <v>88</v>
      </c>
      <c r="AV296" s="91" t="s">
        <v>88</v>
      </c>
      <c r="AW296" s="91" t="s">
        <v>37</v>
      </c>
      <c r="AX296" s="91" t="s">
        <v>78</v>
      </c>
      <c r="AY296" s="254" t="s">
        <v>118</v>
      </c>
    </row>
    <row r="297" s="91" customFormat="1" spans="2:51">
      <c r="B297" s="195"/>
      <c r="C297" s="196"/>
      <c r="D297" s="189" t="s">
        <v>129</v>
      </c>
      <c r="E297" s="197" t="s">
        <v>19</v>
      </c>
      <c r="F297" s="198" t="s">
        <v>393</v>
      </c>
      <c r="G297" s="196"/>
      <c r="H297" s="199">
        <v>29.7</v>
      </c>
      <c r="I297" s="234"/>
      <c r="J297" s="196"/>
      <c r="K297" s="196"/>
      <c r="L297" s="235"/>
      <c r="M297" s="236"/>
      <c r="N297" s="237"/>
      <c r="O297" s="237"/>
      <c r="P297" s="237"/>
      <c r="Q297" s="237"/>
      <c r="R297" s="237"/>
      <c r="S297" s="237"/>
      <c r="T297" s="248"/>
      <c r="AT297" s="254" t="s">
        <v>129</v>
      </c>
      <c r="AU297" s="254" t="s">
        <v>88</v>
      </c>
      <c r="AV297" s="91" t="s">
        <v>88</v>
      </c>
      <c r="AW297" s="91" t="s">
        <v>37</v>
      </c>
      <c r="AX297" s="91" t="s">
        <v>78</v>
      </c>
      <c r="AY297" s="254" t="s">
        <v>118</v>
      </c>
    </row>
    <row r="298" s="92" customFormat="1" spans="2:51">
      <c r="B298" s="200"/>
      <c r="C298" s="201"/>
      <c r="D298" s="189" t="s">
        <v>129</v>
      </c>
      <c r="E298" s="202" t="s">
        <v>19</v>
      </c>
      <c r="F298" s="203" t="s">
        <v>134</v>
      </c>
      <c r="G298" s="201"/>
      <c r="H298" s="204">
        <v>187.8</v>
      </c>
      <c r="I298" s="238"/>
      <c r="J298" s="201"/>
      <c r="K298" s="201"/>
      <c r="L298" s="239"/>
      <c r="M298" s="240"/>
      <c r="N298" s="241"/>
      <c r="O298" s="241"/>
      <c r="P298" s="241"/>
      <c r="Q298" s="241"/>
      <c r="R298" s="241"/>
      <c r="S298" s="241"/>
      <c r="T298" s="249"/>
      <c r="AT298" s="255" t="s">
        <v>129</v>
      </c>
      <c r="AU298" s="255" t="s">
        <v>88</v>
      </c>
      <c r="AV298" s="92" t="s">
        <v>125</v>
      </c>
      <c r="AW298" s="92" t="s">
        <v>37</v>
      </c>
      <c r="AX298" s="92" t="s">
        <v>86</v>
      </c>
      <c r="AY298" s="255" t="s">
        <v>118</v>
      </c>
    </row>
    <row r="299" s="84" customFormat="1" ht="21.75" customHeight="1" spans="1:65">
      <c r="A299" s="101"/>
      <c r="B299" s="123"/>
      <c r="C299" s="184" t="s">
        <v>394</v>
      </c>
      <c r="D299" s="184" t="s">
        <v>120</v>
      </c>
      <c r="E299" s="185" t="s">
        <v>395</v>
      </c>
      <c r="F299" s="186" t="s">
        <v>396</v>
      </c>
      <c r="G299" s="187" t="s">
        <v>152</v>
      </c>
      <c r="H299" s="188">
        <v>268.71</v>
      </c>
      <c r="I299" s="222"/>
      <c r="J299" s="223">
        <f>ROUND(I299*H299,2)</f>
        <v>0</v>
      </c>
      <c r="K299" s="186" t="s">
        <v>124</v>
      </c>
      <c r="L299" s="102"/>
      <c r="M299" s="224" t="s">
        <v>19</v>
      </c>
      <c r="N299" s="225" t="s">
        <v>49</v>
      </c>
      <c r="O299" s="226"/>
      <c r="P299" s="227">
        <f>O299*H299</f>
        <v>0</v>
      </c>
      <c r="Q299" s="227">
        <v>0</v>
      </c>
      <c r="R299" s="227">
        <f>Q299*H299</f>
        <v>0</v>
      </c>
      <c r="S299" s="227">
        <v>0.00175</v>
      </c>
      <c r="T299" s="245">
        <f>S299*H299</f>
        <v>0.4702425</v>
      </c>
      <c r="U299" s="101"/>
      <c r="V299" s="101"/>
      <c r="W299" s="101"/>
      <c r="X299" s="101"/>
      <c r="Y299" s="101"/>
      <c r="Z299" s="101"/>
      <c r="AA299" s="101"/>
      <c r="AB299" s="101"/>
      <c r="AC299" s="101"/>
      <c r="AD299" s="101"/>
      <c r="AE299" s="101"/>
      <c r="AR299" s="252" t="s">
        <v>125</v>
      </c>
      <c r="AT299" s="252" t="s">
        <v>120</v>
      </c>
      <c r="AU299" s="252" t="s">
        <v>88</v>
      </c>
      <c r="AY299" s="169" t="s">
        <v>118</v>
      </c>
      <c r="BE299" s="258">
        <f>IF(N299="základní",J299,0)</f>
        <v>0</v>
      </c>
      <c r="BF299" s="258">
        <f>IF(N299="snížená",J299,0)</f>
        <v>0</v>
      </c>
      <c r="BG299" s="258">
        <f>IF(N299="zákl. přenesená",J299,0)</f>
        <v>0</v>
      </c>
      <c r="BH299" s="258">
        <f>IF(N299="sníž. přenesená",J299,0)</f>
        <v>0</v>
      </c>
      <c r="BI299" s="258">
        <f>IF(N299="nulová",J299,0)</f>
        <v>0</v>
      </c>
      <c r="BJ299" s="169" t="s">
        <v>86</v>
      </c>
      <c r="BK299" s="258">
        <f>ROUND(I299*H299,2)</f>
        <v>0</v>
      </c>
      <c r="BL299" s="169" t="s">
        <v>125</v>
      </c>
      <c r="BM299" s="252" t="s">
        <v>397</v>
      </c>
    </row>
    <row r="300" s="84" customFormat="1" ht="54" spans="1:47">
      <c r="A300" s="101"/>
      <c r="B300" s="123"/>
      <c r="C300" s="125"/>
      <c r="D300" s="189" t="s">
        <v>127</v>
      </c>
      <c r="E300" s="125"/>
      <c r="F300" s="190" t="s">
        <v>398</v>
      </c>
      <c r="G300" s="125"/>
      <c r="H300" s="125"/>
      <c r="I300" s="143"/>
      <c r="J300" s="125"/>
      <c r="K300" s="125"/>
      <c r="L300" s="102"/>
      <c r="M300" s="228"/>
      <c r="N300" s="229"/>
      <c r="O300" s="226"/>
      <c r="P300" s="226"/>
      <c r="Q300" s="226"/>
      <c r="R300" s="226"/>
      <c r="S300" s="226"/>
      <c r="T300" s="246"/>
      <c r="U300" s="101"/>
      <c r="V300" s="101"/>
      <c r="W300" s="101"/>
      <c r="X300" s="101"/>
      <c r="Y300" s="101"/>
      <c r="Z300" s="101"/>
      <c r="AA300" s="101"/>
      <c r="AB300" s="101"/>
      <c r="AC300" s="101"/>
      <c r="AD300" s="101"/>
      <c r="AE300" s="101"/>
      <c r="AT300" s="169" t="s">
        <v>127</v>
      </c>
      <c r="AU300" s="169" t="s">
        <v>88</v>
      </c>
    </row>
    <row r="301" s="90" customFormat="1" spans="2:51">
      <c r="B301" s="191"/>
      <c r="C301" s="192"/>
      <c r="D301" s="189" t="s">
        <v>129</v>
      </c>
      <c r="E301" s="193" t="s">
        <v>19</v>
      </c>
      <c r="F301" s="194" t="s">
        <v>399</v>
      </c>
      <c r="G301" s="192"/>
      <c r="H301" s="193" t="s">
        <v>19</v>
      </c>
      <c r="I301" s="230"/>
      <c r="J301" s="192"/>
      <c r="K301" s="192"/>
      <c r="L301" s="231"/>
      <c r="M301" s="232"/>
      <c r="N301" s="233"/>
      <c r="O301" s="233"/>
      <c r="P301" s="233"/>
      <c r="Q301" s="233"/>
      <c r="R301" s="233"/>
      <c r="S301" s="233"/>
      <c r="T301" s="247"/>
      <c r="AT301" s="253" t="s">
        <v>129</v>
      </c>
      <c r="AU301" s="253" t="s">
        <v>88</v>
      </c>
      <c r="AV301" s="90" t="s">
        <v>86</v>
      </c>
      <c r="AW301" s="90" t="s">
        <v>37</v>
      </c>
      <c r="AX301" s="90" t="s">
        <v>78</v>
      </c>
      <c r="AY301" s="253" t="s">
        <v>118</v>
      </c>
    </row>
    <row r="302" s="91" customFormat="1" spans="2:51">
      <c r="B302" s="195"/>
      <c r="C302" s="196"/>
      <c r="D302" s="189" t="s">
        <v>129</v>
      </c>
      <c r="E302" s="197" t="s">
        <v>19</v>
      </c>
      <c r="F302" s="198" t="s">
        <v>400</v>
      </c>
      <c r="G302" s="196"/>
      <c r="H302" s="199">
        <v>220.65</v>
      </c>
      <c r="I302" s="234"/>
      <c r="J302" s="196"/>
      <c r="K302" s="196"/>
      <c r="L302" s="235"/>
      <c r="M302" s="236"/>
      <c r="N302" s="237"/>
      <c r="O302" s="237"/>
      <c r="P302" s="237"/>
      <c r="Q302" s="237"/>
      <c r="R302" s="237"/>
      <c r="S302" s="237"/>
      <c r="T302" s="248"/>
      <c r="AT302" s="254" t="s">
        <v>129</v>
      </c>
      <c r="AU302" s="254" t="s">
        <v>88</v>
      </c>
      <c r="AV302" s="91" t="s">
        <v>88</v>
      </c>
      <c r="AW302" s="91" t="s">
        <v>37</v>
      </c>
      <c r="AX302" s="91" t="s">
        <v>78</v>
      </c>
      <c r="AY302" s="254" t="s">
        <v>118</v>
      </c>
    </row>
    <row r="303" s="91" customFormat="1" spans="2:51">
      <c r="B303" s="195"/>
      <c r="C303" s="196"/>
      <c r="D303" s="189" t="s">
        <v>129</v>
      </c>
      <c r="E303" s="197" t="s">
        <v>19</v>
      </c>
      <c r="F303" s="198" t="s">
        <v>393</v>
      </c>
      <c r="G303" s="196"/>
      <c r="H303" s="199">
        <v>29.7</v>
      </c>
      <c r="I303" s="234"/>
      <c r="J303" s="196"/>
      <c r="K303" s="196"/>
      <c r="L303" s="235"/>
      <c r="M303" s="236"/>
      <c r="N303" s="237"/>
      <c r="O303" s="237"/>
      <c r="P303" s="237"/>
      <c r="Q303" s="237"/>
      <c r="R303" s="237"/>
      <c r="S303" s="237"/>
      <c r="T303" s="248"/>
      <c r="AT303" s="254" t="s">
        <v>129</v>
      </c>
      <c r="AU303" s="254" t="s">
        <v>88</v>
      </c>
      <c r="AV303" s="91" t="s">
        <v>88</v>
      </c>
      <c r="AW303" s="91" t="s">
        <v>37</v>
      </c>
      <c r="AX303" s="91" t="s">
        <v>78</v>
      </c>
      <c r="AY303" s="254" t="s">
        <v>118</v>
      </c>
    </row>
    <row r="304" s="91" customFormat="1" spans="2:51">
      <c r="B304" s="195"/>
      <c r="C304" s="196"/>
      <c r="D304" s="189" t="s">
        <v>129</v>
      </c>
      <c r="E304" s="197" t="s">
        <v>19</v>
      </c>
      <c r="F304" s="198" t="s">
        <v>401</v>
      </c>
      <c r="G304" s="196"/>
      <c r="H304" s="199">
        <v>18.36</v>
      </c>
      <c r="I304" s="234"/>
      <c r="J304" s="196"/>
      <c r="K304" s="196"/>
      <c r="L304" s="235"/>
      <c r="M304" s="236"/>
      <c r="N304" s="237"/>
      <c r="O304" s="237"/>
      <c r="P304" s="237"/>
      <c r="Q304" s="237"/>
      <c r="R304" s="237"/>
      <c r="S304" s="237"/>
      <c r="T304" s="248"/>
      <c r="AT304" s="254" t="s">
        <v>129</v>
      </c>
      <c r="AU304" s="254" t="s">
        <v>88</v>
      </c>
      <c r="AV304" s="91" t="s">
        <v>88</v>
      </c>
      <c r="AW304" s="91" t="s">
        <v>37</v>
      </c>
      <c r="AX304" s="91" t="s">
        <v>78</v>
      </c>
      <c r="AY304" s="254" t="s">
        <v>118</v>
      </c>
    </row>
    <row r="305" s="92" customFormat="1" spans="2:51">
      <c r="B305" s="200"/>
      <c r="C305" s="201"/>
      <c r="D305" s="189" t="s">
        <v>129</v>
      </c>
      <c r="E305" s="202" t="s">
        <v>19</v>
      </c>
      <c r="F305" s="203" t="s">
        <v>134</v>
      </c>
      <c r="G305" s="201"/>
      <c r="H305" s="204">
        <v>268.71</v>
      </c>
      <c r="I305" s="238"/>
      <c r="J305" s="201"/>
      <c r="K305" s="201"/>
      <c r="L305" s="239"/>
      <c r="M305" s="240"/>
      <c r="N305" s="241"/>
      <c r="O305" s="241"/>
      <c r="P305" s="241"/>
      <c r="Q305" s="241"/>
      <c r="R305" s="241"/>
      <c r="S305" s="241"/>
      <c r="T305" s="249"/>
      <c r="AT305" s="255" t="s">
        <v>129</v>
      </c>
      <c r="AU305" s="255" t="s">
        <v>88</v>
      </c>
      <c r="AV305" s="92" t="s">
        <v>125</v>
      </c>
      <c r="AW305" s="92" t="s">
        <v>37</v>
      </c>
      <c r="AX305" s="92" t="s">
        <v>86</v>
      </c>
      <c r="AY305" s="255" t="s">
        <v>118</v>
      </c>
    </row>
    <row r="306" s="84" customFormat="1" ht="21.75" customHeight="1" spans="1:65">
      <c r="A306" s="101"/>
      <c r="B306" s="123"/>
      <c r="C306" s="184" t="s">
        <v>402</v>
      </c>
      <c r="D306" s="184" t="s">
        <v>120</v>
      </c>
      <c r="E306" s="185" t="s">
        <v>403</v>
      </c>
      <c r="F306" s="186" t="s">
        <v>404</v>
      </c>
      <c r="G306" s="187" t="s">
        <v>152</v>
      </c>
      <c r="H306" s="188">
        <v>98</v>
      </c>
      <c r="I306" s="222"/>
      <c r="J306" s="223">
        <f>ROUND(I306*H306,2)</f>
        <v>0</v>
      </c>
      <c r="K306" s="186" t="s">
        <v>124</v>
      </c>
      <c r="L306" s="102"/>
      <c r="M306" s="224" t="s">
        <v>19</v>
      </c>
      <c r="N306" s="225" t="s">
        <v>49</v>
      </c>
      <c r="O306" s="226"/>
      <c r="P306" s="227">
        <f>O306*H306</f>
        <v>0</v>
      </c>
      <c r="Q306" s="227">
        <v>0</v>
      </c>
      <c r="R306" s="227">
        <f>Q306*H306</f>
        <v>0</v>
      </c>
      <c r="S306" s="227">
        <v>0.00142</v>
      </c>
      <c r="T306" s="245">
        <f>S306*H306</f>
        <v>0.13916</v>
      </c>
      <c r="U306" s="101"/>
      <c r="V306" s="101"/>
      <c r="W306" s="101"/>
      <c r="X306" s="101"/>
      <c r="Y306" s="101"/>
      <c r="Z306" s="101"/>
      <c r="AA306" s="101"/>
      <c r="AB306" s="101"/>
      <c r="AC306" s="101"/>
      <c r="AD306" s="101"/>
      <c r="AE306" s="101"/>
      <c r="AR306" s="252" t="s">
        <v>125</v>
      </c>
      <c r="AT306" s="252" t="s">
        <v>120</v>
      </c>
      <c r="AU306" s="252" t="s">
        <v>88</v>
      </c>
      <c r="AY306" s="169" t="s">
        <v>118</v>
      </c>
      <c r="BE306" s="258">
        <f>IF(N306="základní",J306,0)</f>
        <v>0</v>
      </c>
      <c r="BF306" s="258">
        <f>IF(N306="snížená",J306,0)</f>
        <v>0</v>
      </c>
      <c r="BG306" s="258">
        <f>IF(N306="zákl. přenesená",J306,0)</f>
        <v>0</v>
      </c>
      <c r="BH306" s="258">
        <f>IF(N306="sníž. přenesená",J306,0)</f>
        <v>0</v>
      </c>
      <c r="BI306" s="258">
        <f>IF(N306="nulová",J306,0)</f>
        <v>0</v>
      </c>
      <c r="BJ306" s="169" t="s">
        <v>86</v>
      </c>
      <c r="BK306" s="258">
        <f>ROUND(I306*H306,2)</f>
        <v>0</v>
      </c>
      <c r="BL306" s="169" t="s">
        <v>125</v>
      </c>
      <c r="BM306" s="252" t="s">
        <v>405</v>
      </c>
    </row>
    <row r="307" s="84" customFormat="1" ht="54" spans="1:47">
      <c r="A307" s="101"/>
      <c r="B307" s="123"/>
      <c r="C307" s="125"/>
      <c r="D307" s="189" t="s">
        <v>127</v>
      </c>
      <c r="E307" s="125"/>
      <c r="F307" s="190" t="s">
        <v>398</v>
      </c>
      <c r="G307" s="125"/>
      <c r="H307" s="125"/>
      <c r="I307" s="143"/>
      <c r="J307" s="125"/>
      <c r="K307" s="125"/>
      <c r="L307" s="102"/>
      <c r="M307" s="228"/>
      <c r="N307" s="229"/>
      <c r="O307" s="226"/>
      <c r="P307" s="226"/>
      <c r="Q307" s="226"/>
      <c r="R307" s="226"/>
      <c r="S307" s="226"/>
      <c r="T307" s="246"/>
      <c r="U307" s="101"/>
      <c r="V307" s="101"/>
      <c r="W307" s="101"/>
      <c r="X307" s="101"/>
      <c r="Y307" s="101"/>
      <c r="Z307" s="101"/>
      <c r="AA307" s="101"/>
      <c r="AB307" s="101"/>
      <c r="AC307" s="101"/>
      <c r="AD307" s="101"/>
      <c r="AE307" s="101"/>
      <c r="AT307" s="169" t="s">
        <v>127</v>
      </c>
      <c r="AU307" s="169" t="s">
        <v>88</v>
      </c>
    </row>
    <row r="308" s="91" customFormat="1" spans="2:51">
      <c r="B308" s="195"/>
      <c r="C308" s="196"/>
      <c r="D308" s="189" t="s">
        <v>129</v>
      </c>
      <c r="E308" s="197" t="s">
        <v>19</v>
      </c>
      <c r="F308" s="198" t="s">
        <v>406</v>
      </c>
      <c r="G308" s="196"/>
      <c r="H308" s="199">
        <v>98</v>
      </c>
      <c r="I308" s="234"/>
      <c r="J308" s="196"/>
      <c r="K308" s="196"/>
      <c r="L308" s="235"/>
      <c r="M308" s="236"/>
      <c r="N308" s="237"/>
      <c r="O308" s="237"/>
      <c r="P308" s="237"/>
      <c r="Q308" s="237"/>
      <c r="R308" s="237"/>
      <c r="S308" s="237"/>
      <c r="T308" s="248"/>
      <c r="AT308" s="254" t="s">
        <v>129</v>
      </c>
      <c r="AU308" s="254" t="s">
        <v>88</v>
      </c>
      <c r="AV308" s="91" t="s">
        <v>88</v>
      </c>
      <c r="AW308" s="91" t="s">
        <v>37</v>
      </c>
      <c r="AX308" s="91" t="s">
        <v>86</v>
      </c>
      <c r="AY308" s="254" t="s">
        <v>118</v>
      </c>
    </row>
    <row r="309" s="84" customFormat="1" ht="16.5" customHeight="1" spans="1:65">
      <c r="A309" s="101"/>
      <c r="B309" s="123"/>
      <c r="C309" s="184" t="s">
        <v>407</v>
      </c>
      <c r="D309" s="184" t="s">
        <v>120</v>
      </c>
      <c r="E309" s="185" t="s">
        <v>408</v>
      </c>
      <c r="F309" s="186" t="s">
        <v>409</v>
      </c>
      <c r="G309" s="187" t="s">
        <v>183</v>
      </c>
      <c r="H309" s="188">
        <v>6</v>
      </c>
      <c r="I309" s="222"/>
      <c r="J309" s="223">
        <f t="shared" ref="J309:J318" si="0">ROUND(I309*H309,2)</f>
        <v>0</v>
      </c>
      <c r="K309" s="186" t="s">
        <v>124</v>
      </c>
      <c r="L309" s="102"/>
      <c r="M309" s="224" t="s">
        <v>19</v>
      </c>
      <c r="N309" s="225" t="s">
        <v>49</v>
      </c>
      <c r="O309" s="226"/>
      <c r="P309" s="227">
        <f t="shared" ref="P309:P318" si="1">O309*H309</f>
        <v>0</v>
      </c>
      <c r="Q309" s="227">
        <v>0</v>
      </c>
      <c r="R309" s="227">
        <f t="shared" ref="R309:R318" si="2">Q309*H309</f>
        <v>0</v>
      </c>
      <c r="S309" s="227">
        <v>0.03522</v>
      </c>
      <c r="T309" s="245">
        <f t="shared" ref="T309:T318" si="3">S309*H309</f>
        <v>0.21132</v>
      </c>
      <c r="U309" s="101"/>
      <c r="V309" s="101"/>
      <c r="W309" s="101"/>
      <c r="X309" s="101"/>
      <c r="Y309" s="101"/>
      <c r="Z309" s="101"/>
      <c r="AA309" s="101"/>
      <c r="AB309" s="101"/>
      <c r="AC309" s="101"/>
      <c r="AD309" s="101"/>
      <c r="AE309" s="101"/>
      <c r="AR309" s="252" t="s">
        <v>125</v>
      </c>
      <c r="AT309" s="252" t="s">
        <v>120</v>
      </c>
      <c r="AU309" s="252" t="s">
        <v>88</v>
      </c>
      <c r="AY309" s="169" t="s">
        <v>118</v>
      </c>
      <c r="BE309" s="258">
        <f t="shared" ref="BE309:BE318" si="4">IF(N309="základní",J309,0)</f>
        <v>0</v>
      </c>
      <c r="BF309" s="258">
        <f t="shared" ref="BF309:BF318" si="5">IF(N309="snížená",J309,0)</f>
        <v>0</v>
      </c>
      <c r="BG309" s="258">
        <f t="shared" ref="BG309:BG318" si="6">IF(N309="zákl. přenesená",J309,0)</f>
        <v>0</v>
      </c>
      <c r="BH309" s="258">
        <v>0</v>
      </c>
      <c r="BI309" s="258">
        <f t="shared" ref="BI309:BI318" si="7">IF(N309="nulová",J309,0)</f>
        <v>0</v>
      </c>
      <c r="BJ309" s="169" t="s">
        <v>86</v>
      </c>
      <c r="BK309" s="258">
        <f t="shared" ref="BK309:BK318" si="8">ROUND(I309*H309,2)</f>
        <v>0</v>
      </c>
      <c r="BL309" s="169" t="s">
        <v>125</v>
      </c>
      <c r="BM309" s="252" t="s">
        <v>410</v>
      </c>
    </row>
    <row r="310" s="84" customFormat="1" ht="16.5" customHeight="1" spans="1:65">
      <c r="A310" s="101"/>
      <c r="B310" s="123"/>
      <c r="C310" s="184" t="s">
        <v>411</v>
      </c>
      <c r="D310" s="184" t="s">
        <v>120</v>
      </c>
      <c r="E310" s="185" t="s">
        <v>412</v>
      </c>
      <c r="F310" s="186" t="s">
        <v>413</v>
      </c>
      <c r="G310" s="187" t="s">
        <v>414</v>
      </c>
      <c r="H310" s="188">
        <v>11</v>
      </c>
      <c r="I310" s="222"/>
      <c r="J310" s="223">
        <f t="shared" si="0"/>
        <v>0</v>
      </c>
      <c r="K310" s="186" t="s">
        <v>124</v>
      </c>
      <c r="L310" s="102"/>
      <c r="M310" s="224" t="s">
        <v>19</v>
      </c>
      <c r="N310" s="225" t="s">
        <v>49</v>
      </c>
      <c r="O310" s="226"/>
      <c r="P310" s="227">
        <f t="shared" si="1"/>
        <v>0</v>
      </c>
      <c r="Q310" s="227">
        <v>0</v>
      </c>
      <c r="R310" s="227">
        <f t="shared" si="2"/>
        <v>0</v>
      </c>
      <c r="S310" s="227">
        <v>0.01933</v>
      </c>
      <c r="T310" s="245">
        <f t="shared" si="3"/>
        <v>0.21263</v>
      </c>
      <c r="U310" s="101"/>
      <c r="V310" s="101"/>
      <c r="W310" s="101"/>
      <c r="X310" s="101"/>
      <c r="Y310" s="101"/>
      <c r="Z310" s="101"/>
      <c r="AA310" s="101"/>
      <c r="AB310" s="101"/>
      <c r="AC310" s="101"/>
      <c r="AD310" s="101"/>
      <c r="AE310" s="101"/>
      <c r="AR310" s="252" t="s">
        <v>125</v>
      </c>
      <c r="AT310" s="252" t="s">
        <v>120</v>
      </c>
      <c r="AU310" s="252" t="s">
        <v>88</v>
      </c>
      <c r="AY310" s="169" t="s">
        <v>118</v>
      </c>
      <c r="BE310" s="258">
        <f t="shared" si="4"/>
        <v>0</v>
      </c>
      <c r="BF310" s="258">
        <f t="shared" si="5"/>
        <v>0</v>
      </c>
      <c r="BG310" s="258">
        <f t="shared" si="6"/>
        <v>0</v>
      </c>
      <c r="BH310" s="258">
        <f t="shared" ref="BH310:BH318" si="9">IF(N310="sníž. přenesená",J310,0)</f>
        <v>0</v>
      </c>
      <c r="BI310" s="258">
        <f t="shared" si="7"/>
        <v>0</v>
      </c>
      <c r="BJ310" s="169" t="s">
        <v>86</v>
      </c>
      <c r="BK310" s="258">
        <f t="shared" si="8"/>
        <v>0</v>
      </c>
      <c r="BL310" s="169" t="s">
        <v>125</v>
      </c>
      <c r="BM310" s="252" t="s">
        <v>415</v>
      </c>
    </row>
    <row r="311" s="84" customFormat="1" ht="16.5" customHeight="1" spans="1:65">
      <c r="A311" s="101"/>
      <c r="B311" s="123"/>
      <c r="C311" s="184" t="s">
        <v>416</v>
      </c>
      <c r="D311" s="184" t="s">
        <v>120</v>
      </c>
      <c r="E311" s="185" t="s">
        <v>417</v>
      </c>
      <c r="F311" s="186" t="s">
        <v>418</v>
      </c>
      <c r="G311" s="187" t="s">
        <v>414</v>
      </c>
      <c r="H311" s="188">
        <v>6</v>
      </c>
      <c r="I311" s="222"/>
      <c r="J311" s="223">
        <f t="shared" si="0"/>
        <v>0</v>
      </c>
      <c r="K311" s="186" t="s">
        <v>124</v>
      </c>
      <c r="L311" s="102"/>
      <c r="M311" s="224" t="s">
        <v>19</v>
      </c>
      <c r="N311" s="225" t="s">
        <v>49</v>
      </c>
      <c r="O311" s="226"/>
      <c r="P311" s="227">
        <f t="shared" si="1"/>
        <v>0</v>
      </c>
      <c r="Q311" s="227">
        <v>0</v>
      </c>
      <c r="R311" s="227">
        <f t="shared" si="2"/>
        <v>0</v>
      </c>
      <c r="S311" s="227">
        <v>0.0172</v>
      </c>
      <c r="T311" s="245">
        <f t="shared" si="3"/>
        <v>0.1032</v>
      </c>
      <c r="U311" s="101"/>
      <c r="V311" s="101"/>
      <c r="W311" s="101"/>
      <c r="X311" s="101"/>
      <c r="Y311" s="101"/>
      <c r="Z311" s="101"/>
      <c r="AA311" s="101"/>
      <c r="AB311" s="101"/>
      <c r="AC311" s="101"/>
      <c r="AD311" s="101"/>
      <c r="AE311" s="101"/>
      <c r="AR311" s="252" t="s">
        <v>125</v>
      </c>
      <c r="AT311" s="252" t="s">
        <v>120</v>
      </c>
      <c r="AU311" s="252" t="s">
        <v>88</v>
      </c>
      <c r="AY311" s="169" t="s">
        <v>118</v>
      </c>
      <c r="BE311" s="258">
        <f t="shared" si="4"/>
        <v>0</v>
      </c>
      <c r="BF311" s="258">
        <f t="shared" si="5"/>
        <v>0</v>
      </c>
      <c r="BG311" s="258">
        <f t="shared" si="6"/>
        <v>0</v>
      </c>
      <c r="BH311" s="258">
        <f t="shared" si="9"/>
        <v>0</v>
      </c>
      <c r="BI311" s="258">
        <f t="shared" si="7"/>
        <v>0</v>
      </c>
      <c r="BJ311" s="169" t="s">
        <v>86</v>
      </c>
      <c r="BK311" s="258">
        <f t="shared" si="8"/>
        <v>0</v>
      </c>
      <c r="BL311" s="169" t="s">
        <v>125</v>
      </c>
      <c r="BM311" s="252" t="s">
        <v>419</v>
      </c>
    </row>
    <row r="312" s="84" customFormat="1" ht="16.5" customHeight="1" spans="1:65">
      <c r="A312" s="101"/>
      <c r="B312" s="123"/>
      <c r="C312" s="184" t="s">
        <v>420</v>
      </c>
      <c r="D312" s="184" t="s">
        <v>120</v>
      </c>
      <c r="E312" s="185" t="s">
        <v>421</v>
      </c>
      <c r="F312" s="186" t="s">
        <v>422</v>
      </c>
      <c r="G312" s="187" t="s">
        <v>414</v>
      </c>
      <c r="H312" s="188">
        <v>14</v>
      </c>
      <c r="I312" s="222"/>
      <c r="J312" s="223">
        <f t="shared" si="0"/>
        <v>0</v>
      </c>
      <c r="K312" s="186" t="s">
        <v>124</v>
      </c>
      <c r="L312" s="102"/>
      <c r="M312" s="224" t="s">
        <v>19</v>
      </c>
      <c r="N312" s="225" t="s">
        <v>49</v>
      </c>
      <c r="O312" s="226"/>
      <c r="P312" s="227">
        <f t="shared" si="1"/>
        <v>0</v>
      </c>
      <c r="Q312" s="227">
        <v>0</v>
      </c>
      <c r="R312" s="227">
        <f t="shared" si="2"/>
        <v>0</v>
      </c>
      <c r="S312" s="227">
        <v>0.01946</v>
      </c>
      <c r="T312" s="245">
        <f t="shared" si="3"/>
        <v>0.27244</v>
      </c>
      <c r="U312" s="101"/>
      <c r="V312" s="101"/>
      <c r="W312" s="101"/>
      <c r="X312" s="101"/>
      <c r="Y312" s="101"/>
      <c r="Z312" s="101"/>
      <c r="AA312" s="101"/>
      <c r="AB312" s="101"/>
      <c r="AC312" s="101"/>
      <c r="AD312" s="101"/>
      <c r="AE312" s="101"/>
      <c r="AR312" s="252" t="s">
        <v>125</v>
      </c>
      <c r="AT312" s="252" t="s">
        <v>120</v>
      </c>
      <c r="AU312" s="252" t="s">
        <v>88</v>
      </c>
      <c r="AY312" s="169" t="s">
        <v>118</v>
      </c>
      <c r="BE312" s="258">
        <f t="shared" si="4"/>
        <v>0</v>
      </c>
      <c r="BF312" s="258">
        <f t="shared" si="5"/>
        <v>0</v>
      </c>
      <c r="BG312" s="258">
        <f t="shared" si="6"/>
        <v>0</v>
      </c>
      <c r="BH312" s="258">
        <f t="shared" si="9"/>
        <v>0</v>
      </c>
      <c r="BI312" s="258">
        <f t="shared" si="7"/>
        <v>0</v>
      </c>
      <c r="BJ312" s="169" t="s">
        <v>86</v>
      </c>
      <c r="BK312" s="258">
        <f t="shared" si="8"/>
        <v>0</v>
      </c>
      <c r="BL312" s="169" t="s">
        <v>125</v>
      </c>
      <c r="BM312" s="252" t="s">
        <v>423</v>
      </c>
    </row>
    <row r="313" s="84" customFormat="1" ht="16.5" customHeight="1" spans="1:65">
      <c r="A313" s="101"/>
      <c r="B313" s="123"/>
      <c r="C313" s="184" t="s">
        <v>424</v>
      </c>
      <c r="D313" s="184" t="s">
        <v>120</v>
      </c>
      <c r="E313" s="185" t="s">
        <v>425</v>
      </c>
      <c r="F313" s="186" t="s">
        <v>426</v>
      </c>
      <c r="G313" s="187" t="s">
        <v>414</v>
      </c>
      <c r="H313" s="188">
        <v>1</v>
      </c>
      <c r="I313" s="222"/>
      <c r="J313" s="223">
        <f t="shared" si="0"/>
        <v>0</v>
      </c>
      <c r="K313" s="186" t="s">
        <v>124</v>
      </c>
      <c r="L313" s="102"/>
      <c r="M313" s="224" t="s">
        <v>19</v>
      </c>
      <c r="N313" s="225" t="s">
        <v>49</v>
      </c>
      <c r="O313" s="226"/>
      <c r="P313" s="227">
        <f t="shared" si="1"/>
        <v>0</v>
      </c>
      <c r="Q313" s="227">
        <v>0</v>
      </c>
      <c r="R313" s="227">
        <f t="shared" si="2"/>
        <v>0</v>
      </c>
      <c r="S313" s="227">
        <v>0.69347</v>
      </c>
      <c r="T313" s="245">
        <f t="shared" si="3"/>
        <v>0.69347</v>
      </c>
      <c r="U313" s="101"/>
      <c r="V313" s="101"/>
      <c r="W313" s="101"/>
      <c r="X313" s="101"/>
      <c r="Y313" s="101"/>
      <c r="Z313" s="101"/>
      <c r="AA313" s="101"/>
      <c r="AB313" s="101"/>
      <c r="AC313" s="101"/>
      <c r="AD313" s="101"/>
      <c r="AE313" s="101"/>
      <c r="AR313" s="252" t="s">
        <v>125</v>
      </c>
      <c r="AT313" s="252" t="s">
        <v>120</v>
      </c>
      <c r="AU313" s="252" t="s">
        <v>88</v>
      </c>
      <c r="AY313" s="169" t="s">
        <v>118</v>
      </c>
      <c r="BE313" s="258">
        <f t="shared" si="4"/>
        <v>0</v>
      </c>
      <c r="BF313" s="258">
        <f t="shared" si="5"/>
        <v>0</v>
      </c>
      <c r="BG313" s="258">
        <f t="shared" si="6"/>
        <v>0</v>
      </c>
      <c r="BH313" s="258">
        <f t="shared" si="9"/>
        <v>0</v>
      </c>
      <c r="BI313" s="258">
        <f t="shared" si="7"/>
        <v>0</v>
      </c>
      <c r="BJ313" s="169" t="s">
        <v>86</v>
      </c>
      <c r="BK313" s="258">
        <f t="shared" si="8"/>
        <v>0</v>
      </c>
      <c r="BL313" s="169" t="s">
        <v>125</v>
      </c>
      <c r="BM313" s="252" t="s">
        <v>427</v>
      </c>
    </row>
    <row r="314" s="84" customFormat="1" ht="16.5" customHeight="1" spans="1:65">
      <c r="A314" s="101"/>
      <c r="B314" s="123"/>
      <c r="C314" s="184" t="s">
        <v>428</v>
      </c>
      <c r="D314" s="184" t="s">
        <v>120</v>
      </c>
      <c r="E314" s="185" t="s">
        <v>429</v>
      </c>
      <c r="F314" s="186" t="s">
        <v>430</v>
      </c>
      <c r="G314" s="187" t="s">
        <v>414</v>
      </c>
      <c r="H314" s="188">
        <v>14</v>
      </c>
      <c r="I314" s="222"/>
      <c r="J314" s="223">
        <f t="shared" si="0"/>
        <v>0</v>
      </c>
      <c r="K314" s="186" t="s">
        <v>124</v>
      </c>
      <c r="L314" s="102"/>
      <c r="M314" s="224" t="s">
        <v>19</v>
      </c>
      <c r="N314" s="225" t="s">
        <v>49</v>
      </c>
      <c r="O314" s="226"/>
      <c r="P314" s="227">
        <f t="shared" si="1"/>
        <v>0</v>
      </c>
      <c r="Q314" s="227">
        <v>0</v>
      </c>
      <c r="R314" s="227">
        <f t="shared" si="2"/>
        <v>0</v>
      </c>
      <c r="S314" s="227">
        <v>0.00086</v>
      </c>
      <c r="T314" s="245">
        <f t="shared" si="3"/>
        <v>0.01204</v>
      </c>
      <c r="U314" s="101"/>
      <c r="V314" s="101"/>
      <c r="W314" s="101"/>
      <c r="X314" s="101"/>
      <c r="Y314" s="101"/>
      <c r="Z314" s="101"/>
      <c r="AA314" s="101"/>
      <c r="AB314" s="101"/>
      <c r="AC314" s="101"/>
      <c r="AD314" s="101"/>
      <c r="AE314" s="101"/>
      <c r="AR314" s="252" t="s">
        <v>125</v>
      </c>
      <c r="AT314" s="252" t="s">
        <v>120</v>
      </c>
      <c r="AU314" s="252" t="s">
        <v>88</v>
      </c>
      <c r="AY314" s="169" t="s">
        <v>118</v>
      </c>
      <c r="BE314" s="258">
        <f t="shared" si="4"/>
        <v>0</v>
      </c>
      <c r="BF314" s="258">
        <f t="shared" si="5"/>
        <v>0</v>
      </c>
      <c r="BG314" s="258">
        <f t="shared" si="6"/>
        <v>0</v>
      </c>
      <c r="BH314" s="258">
        <f t="shared" si="9"/>
        <v>0</v>
      </c>
      <c r="BI314" s="258">
        <f t="shared" si="7"/>
        <v>0</v>
      </c>
      <c r="BJ314" s="169" t="s">
        <v>86</v>
      </c>
      <c r="BK314" s="258">
        <f t="shared" si="8"/>
        <v>0</v>
      </c>
      <c r="BL314" s="169" t="s">
        <v>125</v>
      </c>
      <c r="BM314" s="252" t="s">
        <v>431</v>
      </c>
    </row>
    <row r="315" s="84" customFormat="1" ht="16.5" customHeight="1" spans="1:65">
      <c r="A315" s="101"/>
      <c r="B315" s="123"/>
      <c r="C315" s="184" t="s">
        <v>432</v>
      </c>
      <c r="D315" s="184" t="s">
        <v>120</v>
      </c>
      <c r="E315" s="185" t="s">
        <v>433</v>
      </c>
      <c r="F315" s="186" t="s">
        <v>434</v>
      </c>
      <c r="G315" s="187" t="s">
        <v>183</v>
      </c>
      <c r="H315" s="188">
        <v>20</v>
      </c>
      <c r="I315" s="222"/>
      <c r="J315" s="223">
        <f t="shared" si="0"/>
        <v>0</v>
      </c>
      <c r="K315" s="186" t="s">
        <v>124</v>
      </c>
      <c r="L315" s="102"/>
      <c r="M315" s="224" t="s">
        <v>19</v>
      </c>
      <c r="N315" s="225" t="s">
        <v>49</v>
      </c>
      <c r="O315" s="226"/>
      <c r="P315" s="227">
        <f t="shared" si="1"/>
        <v>0</v>
      </c>
      <c r="Q315" s="227">
        <v>0</v>
      </c>
      <c r="R315" s="227">
        <f t="shared" si="2"/>
        <v>0</v>
      </c>
      <c r="S315" s="227">
        <v>0.00122</v>
      </c>
      <c r="T315" s="245">
        <f t="shared" si="3"/>
        <v>0.0244</v>
      </c>
      <c r="U315" s="101"/>
      <c r="V315" s="101"/>
      <c r="W315" s="101"/>
      <c r="X315" s="101"/>
      <c r="Y315" s="101"/>
      <c r="Z315" s="101"/>
      <c r="AA315" s="101"/>
      <c r="AB315" s="101"/>
      <c r="AC315" s="101"/>
      <c r="AD315" s="101"/>
      <c r="AE315" s="101"/>
      <c r="AR315" s="252" t="s">
        <v>125</v>
      </c>
      <c r="AT315" s="252" t="s">
        <v>120</v>
      </c>
      <c r="AU315" s="252" t="s">
        <v>88</v>
      </c>
      <c r="AY315" s="169" t="s">
        <v>118</v>
      </c>
      <c r="BE315" s="258">
        <f t="shared" si="4"/>
        <v>0</v>
      </c>
      <c r="BF315" s="258">
        <f t="shared" si="5"/>
        <v>0</v>
      </c>
      <c r="BG315" s="258">
        <f t="shared" si="6"/>
        <v>0</v>
      </c>
      <c r="BH315" s="258">
        <f t="shared" si="9"/>
        <v>0</v>
      </c>
      <c r="BI315" s="258">
        <f t="shared" si="7"/>
        <v>0</v>
      </c>
      <c r="BJ315" s="169" t="s">
        <v>86</v>
      </c>
      <c r="BK315" s="258">
        <f t="shared" si="8"/>
        <v>0</v>
      </c>
      <c r="BL315" s="169" t="s">
        <v>125</v>
      </c>
      <c r="BM315" s="252" t="s">
        <v>435</v>
      </c>
    </row>
    <row r="316" s="84" customFormat="1" ht="16.5" customHeight="1" spans="1:65">
      <c r="A316" s="101"/>
      <c r="B316" s="123"/>
      <c r="C316" s="184" t="s">
        <v>436</v>
      </c>
      <c r="D316" s="184" t="s">
        <v>120</v>
      </c>
      <c r="E316" s="185" t="s">
        <v>437</v>
      </c>
      <c r="F316" s="186" t="s">
        <v>438</v>
      </c>
      <c r="G316" s="187" t="s">
        <v>414</v>
      </c>
      <c r="H316" s="188">
        <v>1</v>
      </c>
      <c r="I316" s="222"/>
      <c r="J316" s="223">
        <f t="shared" si="0"/>
        <v>0</v>
      </c>
      <c r="K316" s="186" t="s">
        <v>124</v>
      </c>
      <c r="L316" s="102"/>
      <c r="M316" s="224" t="s">
        <v>19</v>
      </c>
      <c r="N316" s="225" t="s">
        <v>49</v>
      </c>
      <c r="O316" s="226"/>
      <c r="P316" s="227">
        <f t="shared" si="1"/>
        <v>0</v>
      </c>
      <c r="Q316" s="227">
        <v>0</v>
      </c>
      <c r="R316" s="227">
        <f t="shared" si="2"/>
        <v>0</v>
      </c>
      <c r="S316" s="227">
        <v>0.99847</v>
      </c>
      <c r="T316" s="245">
        <f t="shared" si="3"/>
        <v>0.99847</v>
      </c>
      <c r="U316" s="101"/>
      <c r="V316" s="101"/>
      <c r="W316" s="101"/>
      <c r="X316" s="101"/>
      <c r="Y316" s="101"/>
      <c r="Z316" s="101"/>
      <c r="AA316" s="101"/>
      <c r="AB316" s="101"/>
      <c r="AC316" s="101"/>
      <c r="AD316" s="101"/>
      <c r="AE316" s="101"/>
      <c r="AR316" s="252" t="s">
        <v>125</v>
      </c>
      <c r="AT316" s="252" t="s">
        <v>120</v>
      </c>
      <c r="AU316" s="252" t="s">
        <v>88</v>
      </c>
      <c r="AY316" s="169" t="s">
        <v>118</v>
      </c>
      <c r="BE316" s="258">
        <f t="shared" si="4"/>
        <v>0</v>
      </c>
      <c r="BF316" s="258">
        <f t="shared" si="5"/>
        <v>0</v>
      </c>
      <c r="BG316" s="258">
        <f t="shared" si="6"/>
        <v>0</v>
      </c>
      <c r="BH316" s="258">
        <f t="shared" si="9"/>
        <v>0</v>
      </c>
      <c r="BI316" s="258">
        <f t="shared" si="7"/>
        <v>0</v>
      </c>
      <c r="BJ316" s="169" t="s">
        <v>86</v>
      </c>
      <c r="BK316" s="258">
        <f t="shared" si="8"/>
        <v>0</v>
      </c>
      <c r="BL316" s="169" t="s">
        <v>125</v>
      </c>
      <c r="BM316" s="252" t="s">
        <v>439</v>
      </c>
    </row>
    <row r="317" s="84" customFormat="1" ht="16.5" customHeight="1" spans="1:65">
      <c r="A317" s="101"/>
      <c r="B317" s="123"/>
      <c r="C317" s="184" t="s">
        <v>440</v>
      </c>
      <c r="D317" s="184" t="s">
        <v>120</v>
      </c>
      <c r="E317" s="185" t="s">
        <v>441</v>
      </c>
      <c r="F317" s="186" t="s">
        <v>442</v>
      </c>
      <c r="G317" s="187" t="s">
        <v>152</v>
      </c>
      <c r="H317" s="188">
        <v>57</v>
      </c>
      <c r="I317" s="222"/>
      <c r="J317" s="223">
        <f t="shared" si="0"/>
        <v>0</v>
      </c>
      <c r="K317" s="186" t="s">
        <v>124</v>
      </c>
      <c r="L317" s="102"/>
      <c r="M317" s="224" t="s">
        <v>19</v>
      </c>
      <c r="N317" s="225" t="s">
        <v>49</v>
      </c>
      <c r="O317" s="226"/>
      <c r="P317" s="227">
        <f t="shared" si="1"/>
        <v>0</v>
      </c>
      <c r="Q317" s="227">
        <v>0</v>
      </c>
      <c r="R317" s="227">
        <f t="shared" si="2"/>
        <v>0</v>
      </c>
      <c r="S317" s="227">
        <v>0.0238</v>
      </c>
      <c r="T317" s="245">
        <f t="shared" si="3"/>
        <v>1.3566</v>
      </c>
      <c r="U317" s="101"/>
      <c r="V317" s="101"/>
      <c r="W317" s="101"/>
      <c r="X317" s="101"/>
      <c r="Y317" s="101"/>
      <c r="Z317" s="101"/>
      <c r="AA317" s="101"/>
      <c r="AB317" s="101"/>
      <c r="AC317" s="101"/>
      <c r="AD317" s="101"/>
      <c r="AE317" s="101"/>
      <c r="AR317" s="252" t="s">
        <v>125</v>
      </c>
      <c r="AT317" s="252" t="s">
        <v>120</v>
      </c>
      <c r="AU317" s="252" t="s">
        <v>88</v>
      </c>
      <c r="AY317" s="169" t="s">
        <v>118</v>
      </c>
      <c r="BE317" s="258">
        <f t="shared" si="4"/>
        <v>0</v>
      </c>
      <c r="BF317" s="258">
        <f t="shared" si="5"/>
        <v>0</v>
      </c>
      <c r="BG317" s="258">
        <f t="shared" si="6"/>
        <v>0</v>
      </c>
      <c r="BH317" s="258">
        <f t="shared" si="9"/>
        <v>0</v>
      </c>
      <c r="BI317" s="258">
        <f t="shared" si="7"/>
        <v>0</v>
      </c>
      <c r="BJ317" s="169" t="s">
        <v>86</v>
      </c>
      <c r="BK317" s="258">
        <f t="shared" si="8"/>
        <v>0</v>
      </c>
      <c r="BL317" s="169" t="s">
        <v>125</v>
      </c>
      <c r="BM317" s="252" t="s">
        <v>443</v>
      </c>
    </row>
    <row r="318" s="84" customFormat="1" ht="21.75" customHeight="1" spans="1:65">
      <c r="A318" s="101"/>
      <c r="B318" s="123"/>
      <c r="C318" s="184" t="s">
        <v>444</v>
      </c>
      <c r="D318" s="184" t="s">
        <v>120</v>
      </c>
      <c r="E318" s="185" t="s">
        <v>445</v>
      </c>
      <c r="F318" s="186" t="s">
        <v>446</v>
      </c>
      <c r="G318" s="187" t="s">
        <v>315</v>
      </c>
      <c r="H318" s="188">
        <v>113.2</v>
      </c>
      <c r="I318" s="222"/>
      <c r="J318" s="223">
        <f t="shared" si="0"/>
        <v>0</v>
      </c>
      <c r="K318" s="186" t="s">
        <v>124</v>
      </c>
      <c r="L318" s="102"/>
      <c r="M318" s="224" t="s">
        <v>19</v>
      </c>
      <c r="N318" s="225" t="s">
        <v>49</v>
      </c>
      <c r="O318" s="226"/>
      <c r="P318" s="227">
        <f t="shared" si="1"/>
        <v>0</v>
      </c>
      <c r="Q318" s="227">
        <v>0</v>
      </c>
      <c r="R318" s="227">
        <f t="shared" si="2"/>
        <v>0</v>
      </c>
      <c r="S318" s="227">
        <v>0.00062</v>
      </c>
      <c r="T318" s="245">
        <f t="shared" si="3"/>
        <v>0.070184</v>
      </c>
      <c r="U318" s="101"/>
      <c r="V318" s="101"/>
      <c r="W318" s="101"/>
      <c r="X318" s="101"/>
      <c r="Y318" s="101"/>
      <c r="Z318" s="101"/>
      <c r="AA318" s="101"/>
      <c r="AB318" s="101"/>
      <c r="AC318" s="101"/>
      <c r="AD318" s="101"/>
      <c r="AE318" s="101"/>
      <c r="AR318" s="252" t="s">
        <v>125</v>
      </c>
      <c r="AT318" s="252" t="s">
        <v>120</v>
      </c>
      <c r="AU318" s="252" t="s">
        <v>88</v>
      </c>
      <c r="AY318" s="169" t="s">
        <v>118</v>
      </c>
      <c r="BE318" s="258">
        <f t="shared" si="4"/>
        <v>0</v>
      </c>
      <c r="BF318" s="258">
        <f t="shared" si="5"/>
        <v>0</v>
      </c>
      <c r="BG318" s="258">
        <f t="shared" si="6"/>
        <v>0</v>
      </c>
      <c r="BH318" s="258">
        <f t="shared" si="9"/>
        <v>0</v>
      </c>
      <c r="BI318" s="258">
        <f t="shared" si="7"/>
        <v>0</v>
      </c>
      <c r="BJ318" s="169" t="s">
        <v>86</v>
      </c>
      <c r="BK318" s="258">
        <f t="shared" si="8"/>
        <v>0</v>
      </c>
      <c r="BL318" s="169" t="s">
        <v>125</v>
      </c>
      <c r="BM318" s="252" t="s">
        <v>447</v>
      </c>
    </row>
    <row r="319" s="91" customFormat="1" spans="2:51">
      <c r="B319" s="195"/>
      <c r="C319" s="196"/>
      <c r="D319" s="189" t="s">
        <v>129</v>
      </c>
      <c r="E319" s="197" t="s">
        <v>19</v>
      </c>
      <c r="F319" s="198" t="s">
        <v>448</v>
      </c>
      <c r="G319" s="196"/>
      <c r="H319" s="199">
        <v>113.2</v>
      </c>
      <c r="I319" s="234"/>
      <c r="J319" s="196"/>
      <c r="K319" s="196"/>
      <c r="L319" s="235"/>
      <c r="M319" s="236"/>
      <c r="N319" s="237"/>
      <c r="O319" s="237"/>
      <c r="P319" s="237"/>
      <c r="Q319" s="237"/>
      <c r="R319" s="237"/>
      <c r="S319" s="237"/>
      <c r="T319" s="248"/>
      <c r="AT319" s="254" t="s">
        <v>129</v>
      </c>
      <c r="AU319" s="254" t="s">
        <v>88</v>
      </c>
      <c r="AV319" s="91" t="s">
        <v>88</v>
      </c>
      <c r="AW319" s="91" t="s">
        <v>37</v>
      </c>
      <c r="AX319" s="91" t="s">
        <v>86</v>
      </c>
      <c r="AY319" s="254" t="s">
        <v>118</v>
      </c>
    </row>
    <row r="320" s="84" customFormat="1" ht="21.75" customHeight="1" spans="1:65">
      <c r="A320" s="101"/>
      <c r="B320" s="123"/>
      <c r="C320" s="184" t="s">
        <v>449</v>
      </c>
      <c r="D320" s="184" t="s">
        <v>120</v>
      </c>
      <c r="E320" s="185" t="s">
        <v>450</v>
      </c>
      <c r="F320" s="186" t="s">
        <v>451</v>
      </c>
      <c r="G320" s="187" t="s">
        <v>183</v>
      </c>
      <c r="H320" s="188">
        <v>336</v>
      </c>
      <c r="I320" s="222"/>
      <c r="J320" s="223">
        <f>ROUND(I320*H320,2)</f>
        <v>0</v>
      </c>
      <c r="K320" s="186" t="s">
        <v>124</v>
      </c>
      <c r="L320" s="102"/>
      <c r="M320" s="224" t="s">
        <v>19</v>
      </c>
      <c r="N320" s="225" t="s">
        <v>49</v>
      </c>
      <c r="O320" s="226"/>
      <c r="P320" s="227">
        <f>O320*H320</f>
        <v>0</v>
      </c>
      <c r="Q320" s="227">
        <v>0</v>
      </c>
      <c r="R320" s="227">
        <f>Q320*H320</f>
        <v>0</v>
      </c>
      <c r="S320" s="227">
        <v>0.0013</v>
      </c>
      <c r="T320" s="245">
        <f>S320*H320</f>
        <v>0.4368</v>
      </c>
      <c r="U320" s="101"/>
      <c r="V320" s="101"/>
      <c r="W320" s="101"/>
      <c r="X320" s="101"/>
      <c r="Y320" s="101"/>
      <c r="Z320" s="101"/>
      <c r="AA320" s="101"/>
      <c r="AB320" s="101"/>
      <c r="AC320" s="101"/>
      <c r="AD320" s="101"/>
      <c r="AE320" s="101"/>
      <c r="AR320" s="252" t="s">
        <v>125</v>
      </c>
      <c r="AT320" s="252" t="s">
        <v>120</v>
      </c>
      <c r="AU320" s="252" t="s">
        <v>88</v>
      </c>
      <c r="AY320" s="169" t="s">
        <v>118</v>
      </c>
      <c r="BE320" s="258">
        <f>IF(N320="základní",J320,0)</f>
        <v>0</v>
      </c>
      <c r="BF320" s="258">
        <f>IF(N320="snížená",J320,0)</f>
        <v>0</v>
      </c>
      <c r="BG320" s="258">
        <f>IF(N320="zákl. přenesená",J320,0)</f>
        <v>0</v>
      </c>
      <c r="BH320" s="258">
        <f>IF(N320="sníž. přenesená",J320,0)</f>
        <v>0</v>
      </c>
      <c r="BI320" s="258">
        <f>IF(N320="nulová",J320,0)</f>
        <v>0</v>
      </c>
      <c r="BJ320" s="169" t="s">
        <v>86</v>
      </c>
      <c r="BK320" s="258">
        <f>ROUND(I320*H320,2)</f>
        <v>0</v>
      </c>
      <c r="BL320" s="169" t="s">
        <v>125</v>
      </c>
      <c r="BM320" s="252" t="s">
        <v>452</v>
      </c>
    </row>
    <row r="321" s="84" customFormat="1" ht="16.5" customHeight="1" spans="1:65">
      <c r="A321" s="101"/>
      <c r="B321" s="123"/>
      <c r="C321" s="184" t="s">
        <v>453</v>
      </c>
      <c r="D321" s="184" t="s">
        <v>120</v>
      </c>
      <c r="E321" s="185" t="s">
        <v>454</v>
      </c>
      <c r="F321" s="186" t="s">
        <v>455</v>
      </c>
      <c r="G321" s="187" t="s">
        <v>183</v>
      </c>
      <c r="H321" s="188">
        <v>2</v>
      </c>
      <c r="I321" s="222"/>
      <c r="J321" s="223">
        <f>ROUND(I321*H321,2)</f>
        <v>0</v>
      </c>
      <c r="K321" s="186" t="s">
        <v>124</v>
      </c>
      <c r="L321" s="102"/>
      <c r="M321" s="224" t="s">
        <v>19</v>
      </c>
      <c r="N321" s="225" t="s">
        <v>49</v>
      </c>
      <c r="O321" s="226"/>
      <c r="P321" s="227">
        <f>O321*H321</f>
        <v>0</v>
      </c>
      <c r="Q321" s="227">
        <v>0</v>
      </c>
      <c r="R321" s="227">
        <f>Q321*H321</f>
        <v>0</v>
      </c>
      <c r="S321" s="227">
        <v>0.0075</v>
      </c>
      <c r="T321" s="245">
        <f>S321*H321</f>
        <v>0.015</v>
      </c>
      <c r="U321" s="101"/>
      <c r="V321" s="101"/>
      <c r="W321" s="101"/>
      <c r="X321" s="101"/>
      <c r="Y321" s="101"/>
      <c r="Z321" s="101"/>
      <c r="AA321" s="101"/>
      <c r="AB321" s="101"/>
      <c r="AC321" s="101"/>
      <c r="AD321" s="101"/>
      <c r="AE321" s="101"/>
      <c r="AR321" s="252" t="s">
        <v>125</v>
      </c>
      <c r="AT321" s="252" t="s">
        <v>120</v>
      </c>
      <c r="AU321" s="252" t="s">
        <v>88</v>
      </c>
      <c r="AY321" s="169" t="s">
        <v>118</v>
      </c>
      <c r="BE321" s="258">
        <f>IF(N321="základní",J321,0)</f>
        <v>0</v>
      </c>
      <c r="BF321" s="258">
        <f>IF(N321="snížená",J321,0)</f>
        <v>0</v>
      </c>
      <c r="BG321" s="258">
        <f>IF(N321="zákl. přenesená",J321,0)</f>
        <v>0</v>
      </c>
      <c r="BH321" s="258">
        <f>IF(N321="sníž. přenesená",J321,0)</f>
        <v>0</v>
      </c>
      <c r="BI321" s="258">
        <f>IF(N321="nulová",J321,0)</f>
        <v>0</v>
      </c>
      <c r="BJ321" s="169" t="s">
        <v>86</v>
      </c>
      <c r="BK321" s="258">
        <f>ROUND(I321*H321,2)</f>
        <v>0</v>
      </c>
      <c r="BL321" s="169" t="s">
        <v>125</v>
      </c>
      <c r="BM321" s="252" t="s">
        <v>456</v>
      </c>
    </row>
    <row r="322" s="84" customFormat="1" ht="16.5" customHeight="1" spans="1:65">
      <c r="A322" s="101"/>
      <c r="B322" s="123"/>
      <c r="C322" s="184" t="s">
        <v>457</v>
      </c>
      <c r="D322" s="184" t="s">
        <v>120</v>
      </c>
      <c r="E322" s="185" t="s">
        <v>458</v>
      </c>
      <c r="F322" s="186" t="s">
        <v>459</v>
      </c>
      <c r="G322" s="187" t="s">
        <v>183</v>
      </c>
      <c r="H322" s="188">
        <v>1</v>
      </c>
      <c r="I322" s="222"/>
      <c r="J322" s="223">
        <f>ROUND(I322*H322,2)</f>
        <v>0</v>
      </c>
      <c r="K322" s="186" t="s">
        <v>124</v>
      </c>
      <c r="L322" s="102"/>
      <c r="M322" s="224" t="s">
        <v>19</v>
      </c>
      <c r="N322" s="225" t="s">
        <v>49</v>
      </c>
      <c r="O322" s="226"/>
      <c r="P322" s="227">
        <f>O322*H322</f>
        <v>0</v>
      </c>
      <c r="Q322" s="227">
        <v>0</v>
      </c>
      <c r="R322" s="227">
        <f>Q322*H322</f>
        <v>0</v>
      </c>
      <c r="S322" s="227">
        <v>0.04</v>
      </c>
      <c r="T322" s="245">
        <f>S322*H322</f>
        <v>0.04</v>
      </c>
      <c r="U322" s="101"/>
      <c r="V322" s="101"/>
      <c r="W322" s="101"/>
      <c r="X322" s="101"/>
      <c r="Y322" s="101"/>
      <c r="Z322" s="101"/>
      <c r="AA322" s="101"/>
      <c r="AB322" s="101"/>
      <c r="AC322" s="101"/>
      <c r="AD322" s="101"/>
      <c r="AE322" s="101"/>
      <c r="AR322" s="252" t="s">
        <v>125</v>
      </c>
      <c r="AT322" s="252" t="s">
        <v>120</v>
      </c>
      <c r="AU322" s="252" t="s">
        <v>88</v>
      </c>
      <c r="AY322" s="169" t="s">
        <v>118</v>
      </c>
      <c r="BE322" s="258">
        <f>IF(N322="základní",J322,0)</f>
        <v>0</v>
      </c>
      <c r="BF322" s="258">
        <f>IF(N322="snížená",J322,0)</f>
        <v>0</v>
      </c>
      <c r="BG322" s="258">
        <f>IF(N322="zákl. přenesená",J322,0)</f>
        <v>0</v>
      </c>
      <c r="BH322" s="258">
        <f>IF(N322="sníž. přenesená",J322,0)</f>
        <v>0</v>
      </c>
      <c r="BI322" s="258">
        <f>IF(N322="nulová",J322,0)</f>
        <v>0</v>
      </c>
      <c r="BJ322" s="169" t="s">
        <v>86</v>
      </c>
      <c r="BK322" s="258">
        <f>ROUND(I322*H322,2)</f>
        <v>0</v>
      </c>
      <c r="BL322" s="169" t="s">
        <v>125</v>
      </c>
      <c r="BM322" s="252" t="s">
        <v>460</v>
      </c>
    </row>
    <row r="323" s="84" customFormat="1" ht="16.5" customHeight="1" spans="1:65">
      <c r="A323" s="101"/>
      <c r="B323" s="123"/>
      <c r="C323" s="184" t="s">
        <v>461</v>
      </c>
      <c r="D323" s="184" t="s">
        <v>120</v>
      </c>
      <c r="E323" s="185" t="s">
        <v>462</v>
      </c>
      <c r="F323" s="186" t="s">
        <v>463</v>
      </c>
      <c r="G323" s="187" t="s">
        <v>200</v>
      </c>
      <c r="H323" s="188">
        <v>1</v>
      </c>
      <c r="I323" s="222"/>
      <c r="J323" s="223">
        <f>ROUND(I323*H323,2)</f>
        <v>0</v>
      </c>
      <c r="K323" s="186" t="s">
        <v>124</v>
      </c>
      <c r="L323" s="102"/>
      <c r="M323" s="224" t="s">
        <v>19</v>
      </c>
      <c r="N323" s="225" t="s">
        <v>49</v>
      </c>
      <c r="O323" s="226"/>
      <c r="P323" s="227">
        <f>O323*H323</f>
        <v>0</v>
      </c>
      <c r="Q323" s="227">
        <v>0</v>
      </c>
      <c r="R323" s="227">
        <f>Q323*H323</f>
        <v>0</v>
      </c>
      <c r="S323" s="227">
        <v>0</v>
      </c>
      <c r="T323" s="245">
        <f>S323*H323</f>
        <v>0</v>
      </c>
      <c r="U323" s="101"/>
      <c r="V323" s="101"/>
      <c r="W323" s="101"/>
      <c r="X323" s="101"/>
      <c r="Y323" s="101"/>
      <c r="Z323" s="101"/>
      <c r="AA323" s="101"/>
      <c r="AB323" s="101"/>
      <c r="AC323" s="101"/>
      <c r="AD323" s="101"/>
      <c r="AE323" s="101"/>
      <c r="AR323" s="252" t="s">
        <v>125</v>
      </c>
      <c r="AT323" s="252" t="s">
        <v>120</v>
      </c>
      <c r="AU323" s="252" t="s">
        <v>88</v>
      </c>
      <c r="AY323" s="169" t="s">
        <v>118</v>
      </c>
      <c r="BE323" s="258">
        <f>IF(N323="základní",J323,0)</f>
        <v>0</v>
      </c>
      <c r="BF323" s="258">
        <f>IF(N323="snížená",J323,0)</f>
        <v>0</v>
      </c>
      <c r="BG323" s="258">
        <f>IF(N323="zákl. přenesená",J323,0)</f>
        <v>0</v>
      </c>
      <c r="BH323" s="258">
        <f>IF(N323="sníž. přenesená",J323,0)</f>
        <v>0</v>
      </c>
      <c r="BI323" s="258">
        <f>IF(N323="nulová",J323,0)</f>
        <v>0</v>
      </c>
      <c r="BJ323" s="169" t="s">
        <v>86</v>
      </c>
      <c r="BK323" s="258">
        <f>ROUND(I323*H323,2)</f>
        <v>0</v>
      </c>
      <c r="BL323" s="169" t="s">
        <v>125</v>
      </c>
      <c r="BM323" s="252" t="s">
        <v>464</v>
      </c>
    </row>
    <row r="324" s="91" customFormat="1" spans="2:51">
      <c r="B324" s="195"/>
      <c r="C324" s="196"/>
      <c r="D324" s="189" t="s">
        <v>129</v>
      </c>
      <c r="E324" s="197" t="s">
        <v>19</v>
      </c>
      <c r="F324" s="198" t="s">
        <v>465</v>
      </c>
      <c r="G324" s="196"/>
      <c r="H324" s="199">
        <v>1</v>
      </c>
      <c r="I324" s="234"/>
      <c r="J324" s="196"/>
      <c r="K324" s="196"/>
      <c r="L324" s="235"/>
      <c r="M324" s="236"/>
      <c r="N324" s="237"/>
      <c r="O324" s="237"/>
      <c r="P324" s="237"/>
      <c r="Q324" s="237"/>
      <c r="R324" s="237"/>
      <c r="S324" s="237"/>
      <c r="T324" s="248"/>
      <c r="AT324" s="254" t="s">
        <v>129</v>
      </c>
      <c r="AU324" s="254" t="s">
        <v>88</v>
      </c>
      <c r="AV324" s="91" t="s">
        <v>88</v>
      </c>
      <c r="AW324" s="91" t="s">
        <v>37</v>
      </c>
      <c r="AX324" s="91" t="s">
        <v>86</v>
      </c>
      <c r="AY324" s="254" t="s">
        <v>118</v>
      </c>
    </row>
    <row r="325" s="84" customFormat="1" ht="16.5" customHeight="1" spans="1:65">
      <c r="A325" s="101"/>
      <c r="B325" s="123"/>
      <c r="C325" s="184" t="s">
        <v>466</v>
      </c>
      <c r="D325" s="184" t="s">
        <v>120</v>
      </c>
      <c r="E325" s="185" t="s">
        <v>467</v>
      </c>
      <c r="F325" s="186" t="s">
        <v>468</v>
      </c>
      <c r="G325" s="187" t="s">
        <v>152</v>
      </c>
      <c r="H325" s="188">
        <v>98</v>
      </c>
      <c r="I325" s="222"/>
      <c r="J325" s="223">
        <f>ROUND(I325*H325,2)</f>
        <v>0</v>
      </c>
      <c r="K325" s="186" t="s">
        <v>124</v>
      </c>
      <c r="L325" s="102"/>
      <c r="M325" s="224" t="s">
        <v>19</v>
      </c>
      <c r="N325" s="225" t="s">
        <v>49</v>
      </c>
      <c r="O325" s="226"/>
      <c r="P325" s="227">
        <f>O325*H325</f>
        <v>0</v>
      </c>
      <c r="Q325" s="227">
        <v>0</v>
      </c>
      <c r="R325" s="227">
        <f>Q325*H325</f>
        <v>0</v>
      </c>
      <c r="S325" s="227">
        <v>0.04</v>
      </c>
      <c r="T325" s="245">
        <f>S325*H325</f>
        <v>3.92</v>
      </c>
      <c r="U325" s="101"/>
      <c r="V325" s="101"/>
      <c r="W325" s="101"/>
      <c r="X325" s="101"/>
      <c r="Y325" s="101"/>
      <c r="Z325" s="101"/>
      <c r="AA325" s="101"/>
      <c r="AB325" s="101"/>
      <c r="AC325" s="101"/>
      <c r="AD325" s="101"/>
      <c r="AE325" s="101"/>
      <c r="AR325" s="252" t="s">
        <v>125</v>
      </c>
      <c r="AT325" s="252" t="s">
        <v>120</v>
      </c>
      <c r="AU325" s="252" t="s">
        <v>88</v>
      </c>
      <c r="AY325" s="169" t="s">
        <v>118</v>
      </c>
      <c r="BE325" s="258">
        <f>IF(N325="základní",J325,0)</f>
        <v>0</v>
      </c>
      <c r="BF325" s="258">
        <f>IF(N325="snížená",J325,0)</f>
        <v>0</v>
      </c>
      <c r="BG325" s="258">
        <f>IF(N325="zákl. přenesená",J325,0)</f>
        <v>0</v>
      </c>
      <c r="BH325" s="258">
        <f>IF(N325="sníž. přenesená",J325,0)</f>
        <v>0</v>
      </c>
      <c r="BI325" s="258">
        <f>IF(N325="nulová",J325,0)</f>
        <v>0</v>
      </c>
      <c r="BJ325" s="169" t="s">
        <v>86</v>
      </c>
      <c r="BK325" s="258">
        <f>ROUND(I325*H325,2)</f>
        <v>0</v>
      </c>
      <c r="BL325" s="169" t="s">
        <v>125</v>
      </c>
      <c r="BM325" s="252" t="s">
        <v>469</v>
      </c>
    </row>
    <row r="326" s="91" customFormat="1" spans="2:51">
      <c r="B326" s="195"/>
      <c r="C326" s="196"/>
      <c r="D326" s="189" t="s">
        <v>129</v>
      </c>
      <c r="E326" s="197" t="s">
        <v>19</v>
      </c>
      <c r="F326" s="198" t="s">
        <v>470</v>
      </c>
      <c r="G326" s="196"/>
      <c r="H326" s="199">
        <v>98</v>
      </c>
      <c r="I326" s="234"/>
      <c r="J326" s="196"/>
      <c r="K326" s="196"/>
      <c r="L326" s="235"/>
      <c r="M326" s="236"/>
      <c r="N326" s="237"/>
      <c r="O326" s="237"/>
      <c r="P326" s="237"/>
      <c r="Q326" s="237"/>
      <c r="R326" s="237"/>
      <c r="S326" s="237"/>
      <c r="T326" s="248"/>
      <c r="AT326" s="254" t="s">
        <v>129</v>
      </c>
      <c r="AU326" s="254" t="s">
        <v>88</v>
      </c>
      <c r="AV326" s="91" t="s">
        <v>88</v>
      </c>
      <c r="AW326" s="91" t="s">
        <v>37</v>
      </c>
      <c r="AX326" s="91" t="s">
        <v>86</v>
      </c>
      <c r="AY326" s="254" t="s">
        <v>118</v>
      </c>
    </row>
    <row r="327" s="84" customFormat="1" ht="16.5" customHeight="1" spans="1:65">
      <c r="A327" s="101"/>
      <c r="B327" s="123"/>
      <c r="C327" s="184" t="s">
        <v>471</v>
      </c>
      <c r="D327" s="184" t="s">
        <v>120</v>
      </c>
      <c r="E327" s="185" t="s">
        <v>472</v>
      </c>
      <c r="F327" s="186" t="s">
        <v>473</v>
      </c>
      <c r="G327" s="187" t="s">
        <v>152</v>
      </c>
      <c r="H327" s="188">
        <v>409.16</v>
      </c>
      <c r="I327" s="222"/>
      <c r="J327" s="223">
        <f>ROUND(I327*H327,2)</f>
        <v>0</v>
      </c>
      <c r="K327" s="186" t="s">
        <v>19</v>
      </c>
      <c r="L327" s="102"/>
      <c r="M327" s="224" t="s">
        <v>19</v>
      </c>
      <c r="N327" s="225" t="s">
        <v>49</v>
      </c>
      <c r="O327" s="226"/>
      <c r="P327" s="227">
        <f>O327*H327</f>
        <v>0</v>
      </c>
      <c r="Q327" s="227">
        <v>0</v>
      </c>
      <c r="R327" s="227">
        <f>Q327*H327</f>
        <v>0</v>
      </c>
      <c r="S327" s="227">
        <v>0.11</v>
      </c>
      <c r="T327" s="245">
        <f>S327*H327</f>
        <v>45.0076</v>
      </c>
      <c r="U327" s="101"/>
      <c r="V327" s="101"/>
      <c r="W327" s="101"/>
      <c r="X327" s="101"/>
      <c r="Y327" s="101"/>
      <c r="Z327" s="101"/>
      <c r="AA327" s="101"/>
      <c r="AB327" s="101"/>
      <c r="AC327" s="101"/>
      <c r="AD327" s="101"/>
      <c r="AE327" s="101"/>
      <c r="AR327" s="252" t="s">
        <v>125</v>
      </c>
      <c r="AT327" s="252" t="s">
        <v>120</v>
      </c>
      <c r="AU327" s="252" t="s">
        <v>88</v>
      </c>
      <c r="AY327" s="169" t="s">
        <v>118</v>
      </c>
      <c r="BE327" s="258">
        <f>IF(N327="základní",J327,0)</f>
        <v>0</v>
      </c>
      <c r="BF327" s="258">
        <f>IF(N327="snížená",J327,0)</f>
        <v>0</v>
      </c>
      <c r="BG327" s="258">
        <f>IF(N327="zákl. přenesená",J327,0)</f>
        <v>0</v>
      </c>
      <c r="BH327" s="258">
        <f>IF(N327="sníž. přenesená",J327,0)</f>
        <v>0</v>
      </c>
      <c r="BI327" s="258">
        <f>IF(N327="nulová",J327,0)</f>
        <v>0</v>
      </c>
      <c r="BJ327" s="169" t="s">
        <v>86</v>
      </c>
      <c r="BK327" s="258">
        <f>ROUND(I327*H327,2)</f>
        <v>0</v>
      </c>
      <c r="BL327" s="169" t="s">
        <v>125</v>
      </c>
      <c r="BM327" s="252" t="s">
        <v>474</v>
      </c>
    </row>
    <row r="328" s="91" customFormat="1" spans="2:51">
      <c r="B328" s="195"/>
      <c r="C328" s="196"/>
      <c r="D328" s="189" t="s">
        <v>129</v>
      </c>
      <c r="E328" s="197" t="s">
        <v>19</v>
      </c>
      <c r="F328" s="198" t="s">
        <v>392</v>
      </c>
      <c r="G328" s="196"/>
      <c r="H328" s="199">
        <v>158.1</v>
      </c>
      <c r="I328" s="234"/>
      <c r="J328" s="196"/>
      <c r="K328" s="196"/>
      <c r="L328" s="235"/>
      <c r="M328" s="236"/>
      <c r="N328" s="237"/>
      <c r="O328" s="237"/>
      <c r="P328" s="237"/>
      <c r="Q328" s="237"/>
      <c r="R328" s="237"/>
      <c r="S328" s="237"/>
      <c r="T328" s="248"/>
      <c r="AT328" s="254" t="s">
        <v>129</v>
      </c>
      <c r="AU328" s="254" t="s">
        <v>88</v>
      </c>
      <c r="AV328" s="91" t="s">
        <v>88</v>
      </c>
      <c r="AW328" s="91" t="s">
        <v>37</v>
      </c>
      <c r="AX328" s="91" t="s">
        <v>78</v>
      </c>
      <c r="AY328" s="254" t="s">
        <v>118</v>
      </c>
    </row>
    <row r="329" s="91" customFormat="1" spans="2:51">
      <c r="B329" s="195"/>
      <c r="C329" s="196"/>
      <c r="D329" s="189" t="s">
        <v>129</v>
      </c>
      <c r="E329" s="197" t="s">
        <v>19</v>
      </c>
      <c r="F329" s="198" t="s">
        <v>393</v>
      </c>
      <c r="G329" s="196"/>
      <c r="H329" s="199">
        <v>29.7</v>
      </c>
      <c r="I329" s="234"/>
      <c r="J329" s="196"/>
      <c r="K329" s="196"/>
      <c r="L329" s="235"/>
      <c r="M329" s="236"/>
      <c r="N329" s="237"/>
      <c r="O329" s="237"/>
      <c r="P329" s="237"/>
      <c r="Q329" s="237"/>
      <c r="R329" s="237"/>
      <c r="S329" s="237"/>
      <c r="T329" s="248"/>
      <c r="AT329" s="254" t="s">
        <v>129</v>
      </c>
      <c r="AU329" s="254" t="s">
        <v>88</v>
      </c>
      <c r="AV329" s="91" t="s">
        <v>88</v>
      </c>
      <c r="AW329" s="91" t="s">
        <v>37</v>
      </c>
      <c r="AX329" s="91" t="s">
        <v>78</v>
      </c>
      <c r="AY329" s="254" t="s">
        <v>118</v>
      </c>
    </row>
    <row r="330" s="91" customFormat="1" spans="2:51">
      <c r="B330" s="195"/>
      <c r="C330" s="196"/>
      <c r="D330" s="189" t="s">
        <v>129</v>
      </c>
      <c r="E330" s="197" t="s">
        <v>19</v>
      </c>
      <c r="F330" s="198" t="s">
        <v>475</v>
      </c>
      <c r="G330" s="196"/>
      <c r="H330" s="199">
        <v>24.84</v>
      </c>
      <c r="I330" s="234"/>
      <c r="J330" s="196"/>
      <c r="K330" s="196"/>
      <c r="L330" s="235"/>
      <c r="M330" s="236"/>
      <c r="N330" s="237"/>
      <c r="O330" s="237"/>
      <c r="P330" s="237"/>
      <c r="Q330" s="237"/>
      <c r="R330" s="237"/>
      <c r="S330" s="237"/>
      <c r="T330" s="248"/>
      <c r="AT330" s="254" t="s">
        <v>129</v>
      </c>
      <c r="AU330" s="254" t="s">
        <v>88</v>
      </c>
      <c r="AV330" s="91" t="s">
        <v>88</v>
      </c>
      <c r="AW330" s="91" t="s">
        <v>37</v>
      </c>
      <c r="AX330" s="91" t="s">
        <v>78</v>
      </c>
      <c r="AY330" s="254" t="s">
        <v>118</v>
      </c>
    </row>
    <row r="331" s="91" customFormat="1" spans="2:51">
      <c r="B331" s="195"/>
      <c r="C331" s="196"/>
      <c r="D331" s="189" t="s">
        <v>129</v>
      </c>
      <c r="E331" s="197" t="s">
        <v>19</v>
      </c>
      <c r="F331" s="198" t="s">
        <v>476</v>
      </c>
      <c r="G331" s="196"/>
      <c r="H331" s="199">
        <v>121.04</v>
      </c>
      <c r="I331" s="234"/>
      <c r="J331" s="196"/>
      <c r="K331" s="196"/>
      <c r="L331" s="235"/>
      <c r="M331" s="236"/>
      <c r="N331" s="237"/>
      <c r="O331" s="237"/>
      <c r="P331" s="237"/>
      <c r="Q331" s="237"/>
      <c r="R331" s="237"/>
      <c r="S331" s="237"/>
      <c r="T331" s="248"/>
      <c r="AT331" s="254" t="s">
        <v>129</v>
      </c>
      <c r="AU331" s="254" t="s">
        <v>88</v>
      </c>
      <c r="AV331" s="91" t="s">
        <v>88</v>
      </c>
      <c r="AW331" s="91" t="s">
        <v>37</v>
      </c>
      <c r="AX331" s="91" t="s">
        <v>78</v>
      </c>
      <c r="AY331" s="254" t="s">
        <v>118</v>
      </c>
    </row>
    <row r="332" s="91" customFormat="1" spans="2:51">
      <c r="B332" s="195"/>
      <c r="C332" s="196"/>
      <c r="D332" s="189" t="s">
        <v>129</v>
      </c>
      <c r="E332" s="197" t="s">
        <v>19</v>
      </c>
      <c r="F332" s="198" t="s">
        <v>477</v>
      </c>
      <c r="G332" s="196"/>
      <c r="H332" s="199">
        <v>75.48</v>
      </c>
      <c r="I332" s="234"/>
      <c r="J332" s="196"/>
      <c r="K332" s="196"/>
      <c r="L332" s="235"/>
      <c r="M332" s="236"/>
      <c r="N332" s="237"/>
      <c r="O332" s="237"/>
      <c r="P332" s="237"/>
      <c r="Q332" s="237"/>
      <c r="R332" s="237"/>
      <c r="S332" s="237"/>
      <c r="T332" s="248"/>
      <c r="AT332" s="254" t="s">
        <v>129</v>
      </c>
      <c r="AU332" s="254" t="s">
        <v>88</v>
      </c>
      <c r="AV332" s="91" t="s">
        <v>88</v>
      </c>
      <c r="AW332" s="91" t="s">
        <v>37</v>
      </c>
      <c r="AX332" s="91" t="s">
        <v>78</v>
      </c>
      <c r="AY332" s="254" t="s">
        <v>118</v>
      </c>
    </row>
    <row r="333" s="92" customFormat="1" spans="2:51">
      <c r="B333" s="200"/>
      <c r="C333" s="201"/>
      <c r="D333" s="189" t="s">
        <v>129</v>
      </c>
      <c r="E333" s="202" t="s">
        <v>19</v>
      </c>
      <c r="F333" s="203" t="s">
        <v>134</v>
      </c>
      <c r="G333" s="201"/>
      <c r="H333" s="204">
        <v>409.16</v>
      </c>
      <c r="I333" s="238"/>
      <c r="J333" s="201"/>
      <c r="K333" s="201"/>
      <c r="L333" s="239"/>
      <c r="M333" s="240"/>
      <c r="N333" s="241"/>
      <c r="O333" s="241"/>
      <c r="P333" s="241"/>
      <c r="Q333" s="241"/>
      <c r="R333" s="241"/>
      <c r="S333" s="241"/>
      <c r="T333" s="249"/>
      <c r="AT333" s="255" t="s">
        <v>129</v>
      </c>
      <c r="AU333" s="255" t="s">
        <v>88</v>
      </c>
      <c r="AV333" s="92" t="s">
        <v>125</v>
      </c>
      <c r="AW333" s="92" t="s">
        <v>37</v>
      </c>
      <c r="AX333" s="92" t="s">
        <v>86</v>
      </c>
      <c r="AY333" s="255" t="s">
        <v>118</v>
      </c>
    </row>
    <row r="334" s="84" customFormat="1" ht="16.5" customHeight="1" spans="1:65">
      <c r="A334" s="101"/>
      <c r="B334" s="123"/>
      <c r="C334" s="184" t="s">
        <v>478</v>
      </c>
      <c r="D334" s="184" t="s">
        <v>120</v>
      </c>
      <c r="E334" s="185" t="s">
        <v>479</v>
      </c>
      <c r="F334" s="186" t="s">
        <v>480</v>
      </c>
      <c r="G334" s="187" t="s">
        <v>152</v>
      </c>
      <c r="H334" s="188">
        <v>583.1</v>
      </c>
      <c r="I334" s="222"/>
      <c r="J334" s="223">
        <f>ROUND(I334*H334,2)</f>
        <v>0</v>
      </c>
      <c r="K334" s="186" t="s">
        <v>124</v>
      </c>
      <c r="L334" s="102"/>
      <c r="M334" s="224" t="s">
        <v>19</v>
      </c>
      <c r="N334" s="225" t="s">
        <v>49</v>
      </c>
      <c r="O334" s="226"/>
      <c r="P334" s="227">
        <f>O334*H334</f>
        <v>0</v>
      </c>
      <c r="Q334" s="227">
        <v>0</v>
      </c>
      <c r="R334" s="227">
        <f>Q334*H334</f>
        <v>0</v>
      </c>
      <c r="S334" s="227">
        <v>0.03</v>
      </c>
      <c r="T334" s="245">
        <f>S334*H334</f>
        <v>17.493</v>
      </c>
      <c r="U334" s="101"/>
      <c r="V334" s="101"/>
      <c r="W334" s="101"/>
      <c r="X334" s="101"/>
      <c r="Y334" s="101"/>
      <c r="Z334" s="101"/>
      <c r="AA334" s="101"/>
      <c r="AB334" s="101"/>
      <c r="AC334" s="101"/>
      <c r="AD334" s="101"/>
      <c r="AE334" s="101"/>
      <c r="AR334" s="252" t="s">
        <v>125</v>
      </c>
      <c r="AT334" s="252" t="s">
        <v>120</v>
      </c>
      <c r="AU334" s="252" t="s">
        <v>88</v>
      </c>
      <c r="AY334" s="169" t="s">
        <v>118</v>
      </c>
      <c r="BE334" s="258">
        <f>IF(N334="základní",J334,0)</f>
        <v>0</v>
      </c>
      <c r="BF334" s="258">
        <f>IF(N334="snížená",J334,0)</f>
        <v>0</v>
      </c>
      <c r="BG334" s="258">
        <f>IF(N334="zákl. přenesená",J334,0)</f>
        <v>0</v>
      </c>
      <c r="BH334" s="258">
        <f>IF(N334="sníž. přenesená",J334,0)</f>
        <v>0</v>
      </c>
      <c r="BI334" s="258">
        <f>IF(N334="nulová",J334,0)</f>
        <v>0</v>
      </c>
      <c r="BJ334" s="169" t="s">
        <v>86</v>
      </c>
      <c r="BK334" s="258">
        <f>ROUND(I334*H334,2)</f>
        <v>0</v>
      </c>
      <c r="BL334" s="169" t="s">
        <v>125</v>
      </c>
      <c r="BM334" s="252" t="s">
        <v>481</v>
      </c>
    </row>
    <row r="335" s="90" customFormat="1" spans="2:51">
      <c r="B335" s="191"/>
      <c r="C335" s="192"/>
      <c r="D335" s="189" t="s">
        <v>129</v>
      </c>
      <c r="E335" s="193" t="s">
        <v>19</v>
      </c>
      <c r="F335" s="194" t="s">
        <v>241</v>
      </c>
      <c r="G335" s="192"/>
      <c r="H335" s="193" t="s">
        <v>19</v>
      </c>
      <c r="I335" s="230"/>
      <c r="J335" s="192"/>
      <c r="K335" s="192"/>
      <c r="L335" s="231"/>
      <c r="M335" s="232"/>
      <c r="N335" s="233"/>
      <c r="O335" s="233"/>
      <c r="P335" s="233"/>
      <c r="Q335" s="233"/>
      <c r="R335" s="233"/>
      <c r="S335" s="233"/>
      <c r="T335" s="247"/>
      <c r="AT335" s="253" t="s">
        <v>129</v>
      </c>
      <c r="AU335" s="253" t="s">
        <v>88</v>
      </c>
      <c r="AV335" s="90" t="s">
        <v>86</v>
      </c>
      <c r="AW335" s="90" t="s">
        <v>37</v>
      </c>
      <c r="AX335" s="90" t="s">
        <v>78</v>
      </c>
      <c r="AY335" s="253" t="s">
        <v>118</v>
      </c>
    </row>
    <row r="336" s="91" customFormat="1" spans="2:51">
      <c r="B336" s="195"/>
      <c r="C336" s="196"/>
      <c r="D336" s="189" t="s">
        <v>129</v>
      </c>
      <c r="E336" s="197" t="s">
        <v>19</v>
      </c>
      <c r="F336" s="198" t="s">
        <v>482</v>
      </c>
      <c r="G336" s="196"/>
      <c r="H336" s="199">
        <v>79.6</v>
      </c>
      <c r="I336" s="234"/>
      <c r="J336" s="196"/>
      <c r="K336" s="196"/>
      <c r="L336" s="235"/>
      <c r="M336" s="236"/>
      <c r="N336" s="237"/>
      <c r="O336" s="237"/>
      <c r="P336" s="237"/>
      <c r="Q336" s="237"/>
      <c r="R336" s="237"/>
      <c r="S336" s="237"/>
      <c r="T336" s="248"/>
      <c r="AT336" s="254" t="s">
        <v>129</v>
      </c>
      <c r="AU336" s="254" t="s">
        <v>88</v>
      </c>
      <c r="AV336" s="91" t="s">
        <v>88</v>
      </c>
      <c r="AW336" s="91" t="s">
        <v>37</v>
      </c>
      <c r="AX336" s="91" t="s">
        <v>78</v>
      </c>
      <c r="AY336" s="254" t="s">
        <v>118</v>
      </c>
    </row>
    <row r="337" s="90" customFormat="1" spans="2:51">
      <c r="B337" s="191"/>
      <c r="C337" s="192"/>
      <c r="D337" s="189" t="s">
        <v>129</v>
      </c>
      <c r="E337" s="193" t="s">
        <v>19</v>
      </c>
      <c r="F337" s="194" t="s">
        <v>252</v>
      </c>
      <c r="G337" s="192"/>
      <c r="H337" s="193" t="s">
        <v>19</v>
      </c>
      <c r="I337" s="230"/>
      <c r="J337" s="192"/>
      <c r="K337" s="192"/>
      <c r="L337" s="231"/>
      <c r="M337" s="232"/>
      <c r="N337" s="233"/>
      <c r="O337" s="233"/>
      <c r="P337" s="233"/>
      <c r="Q337" s="233"/>
      <c r="R337" s="233"/>
      <c r="S337" s="233"/>
      <c r="T337" s="247"/>
      <c r="AT337" s="253" t="s">
        <v>129</v>
      </c>
      <c r="AU337" s="253" t="s">
        <v>88</v>
      </c>
      <c r="AV337" s="90" t="s">
        <v>86</v>
      </c>
      <c r="AW337" s="90" t="s">
        <v>37</v>
      </c>
      <c r="AX337" s="90" t="s">
        <v>78</v>
      </c>
      <c r="AY337" s="253" t="s">
        <v>118</v>
      </c>
    </row>
    <row r="338" s="91" customFormat="1" spans="2:51">
      <c r="B338" s="195"/>
      <c r="C338" s="196"/>
      <c r="D338" s="189" t="s">
        <v>129</v>
      </c>
      <c r="E338" s="197" t="s">
        <v>19</v>
      </c>
      <c r="F338" s="198" t="s">
        <v>483</v>
      </c>
      <c r="G338" s="196"/>
      <c r="H338" s="199">
        <v>172</v>
      </c>
      <c r="I338" s="234"/>
      <c r="J338" s="196"/>
      <c r="K338" s="196"/>
      <c r="L338" s="235"/>
      <c r="M338" s="236"/>
      <c r="N338" s="237"/>
      <c r="O338" s="237"/>
      <c r="P338" s="237"/>
      <c r="Q338" s="237"/>
      <c r="R338" s="237"/>
      <c r="S338" s="237"/>
      <c r="T338" s="248"/>
      <c r="AT338" s="254" t="s">
        <v>129</v>
      </c>
      <c r="AU338" s="254" t="s">
        <v>88</v>
      </c>
      <c r="AV338" s="91" t="s">
        <v>88</v>
      </c>
      <c r="AW338" s="91" t="s">
        <v>37</v>
      </c>
      <c r="AX338" s="91" t="s">
        <v>78</v>
      </c>
      <c r="AY338" s="254" t="s">
        <v>118</v>
      </c>
    </row>
    <row r="339" s="90" customFormat="1" spans="2:51">
      <c r="B339" s="191"/>
      <c r="C339" s="192"/>
      <c r="D339" s="189" t="s">
        <v>129</v>
      </c>
      <c r="E339" s="193" t="s">
        <v>19</v>
      </c>
      <c r="F339" s="194" t="s">
        <v>262</v>
      </c>
      <c r="G339" s="192"/>
      <c r="H339" s="193" t="s">
        <v>19</v>
      </c>
      <c r="I339" s="230"/>
      <c r="J339" s="192"/>
      <c r="K339" s="192"/>
      <c r="L339" s="231"/>
      <c r="M339" s="232"/>
      <c r="N339" s="233"/>
      <c r="O339" s="233"/>
      <c r="P339" s="233"/>
      <c r="Q339" s="233"/>
      <c r="R339" s="233"/>
      <c r="S339" s="233"/>
      <c r="T339" s="247"/>
      <c r="AT339" s="253" t="s">
        <v>129</v>
      </c>
      <c r="AU339" s="253" t="s">
        <v>88</v>
      </c>
      <c r="AV339" s="90" t="s">
        <v>86</v>
      </c>
      <c r="AW339" s="90" t="s">
        <v>37</v>
      </c>
      <c r="AX339" s="90" t="s">
        <v>78</v>
      </c>
      <c r="AY339" s="253" t="s">
        <v>118</v>
      </c>
    </row>
    <row r="340" s="91" customFormat="1" spans="2:51">
      <c r="B340" s="195"/>
      <c r="C340" s="196"/>
      <c r="D340" s="189" t="s">
        <v>129</v>
      </c>
      <c r="E340" s="197" t="s">
        <v>19</v>
      </c>
      <c r="F340" s="198" t="s">
        <v>483</v>
      </c>
      <c r="G340" s="196"/>
      <c r="H340" s="199">
        <v>172</v>
      </c>
      <c r="I340" s="234"/>
      <c r="J340" s="196"/>
      <c r="K340" s="196"/>
      <c r="L340" s="235"/>
      <c r="M340" s="236"/>
      <c r="N340" s="237"/>
      <c r="O340" s="237"/>
      <c r="P340" s="237"/>
      <c r="Q340" s="237"/>
      <c r="R340" s="237"/>
      <c r="S340" s="237"/>
      <c r="T340" s="248"/>
      <c r="AT340" s="254" t="s">
        <v>129</v>
      </c>
      <c r="AU340" s="254" t="s">
        <v>88</v>
      </c>
      <c r="AV340" s="91" t="s">
        <v>88</v>
      </c>
      <c r="AW340" s="91" t="s">
        <v>37</v>
      </c>
      <c r="AX340" s="91" t="s">
        <v>78</v>
      </c>
      <c r="AY340" s="254" t="s">
        <v>118</v>
      </c>
    </row>
    <row r="341" s="90" customFormat="1" spans="2:51">
      <c r="B341" s="191"/>
      <c r="C341" s="192"/>
      <c r="D341" s="189" t="s">
        <v>129</v>
      </c>
      <c r="E341" s="193" t="s">
        <v>19</v>
      </c>
      <c r="F341" s="194" t="s">
        <v>484</v>
      </c>
      <c r="G341" s="192"/>
      <c r="H341" s="193" t="s">
        <v>19</v>
      </c>
      <c r="I341" s="230"/>
      <c r="J341" s="192"/>
      <c r="K341" s="192"/>
      <c r="L341" s="231"/>
      <c r="M341" s="232"/>
      <c r="N341" s="233"/>
      <c r="O341" s="233"/>
      <c r="P341" s="233"/>
      <c r="Q341" s="233"/>
      <c r="R341" s="233"/>
      <c r="S341" s="233"/>
      <c r="T341" s="247"/>
      <c r="AT341" s="253" t="s">
        <v>129</v>
      </c>
      <c r="AU341" s="253" t="s">
        <v>88</v>
      </c>
      <c r="AV341" s="90" t="s">
        <v>86</v>
      </c>
      <c r="AW341" s="90" t="s">
        <v>37</v>
      </c>
      <c r="AX341" s="90" t="s">
        <v>78</v>
      </c>
      <c r="AY341" s="253" t="s">
        <v>118</v>
      </c>
    </row>
    <row r="342" s="91" customFormat="1" spans="2:51">
      <c r="B342" s="195"/>
      <c r="C342" s="196"/>
      <c r="D342" s="189" t="s">
        <v>129</v>
      </c>
      <c r="E342" s="197" t="s">
        <v>19</v>
      </c>
      <c r="F342" s="198" t="s">
        <v>485</v>
      </c>
      <c r="G342" s="196"/>
      <c r="H342" s="199">
        <v>76</v>
      </c>
      <c r="I342" s="234"/>
      <c r="J342" s="196"/>
      <c r="K342" s="196"/>
      <c r="L342" s="235"/>
      <c r="M342" s="236"/>
      <c r="N342" s="237"/>
      <c r="O342" s="237"/>
      <c r="P342" s="237"/>
      <c r="Q342" s="237"/>
      <c r="R342" s="237"/>
      <c r="S342" s="237"/>
      <c r="T342" s="248"/>
      <c r="AT342" s="254" t="s">
        <v>129</v>
      </c>
      <c r="AU342" s="254" t="s">
        <v>88</v>
      </c>
      <c r="AV342" s="91" t="s">
        <v>88</v>
      </c>
      <c r="AW342" s="91" t="s">
        <v>37</v>
      </c>
      <c r="AX342" s="91" t="s">
        <v>78</v>
      </c>
      <c r="AY342" s="254" t="s">
        <v>118</v>
      </c>
    </row>
    <row r="343" s="91" customFormat="1" spans="2:51">
      <c r="B343" s="195"/>
      <c r="C343" s="196"/>
      <c r="D343" s="189" t="s">
        <v>129</v>
      </c>
      <c r="E343" s="197" t="s">
        <v>19</v>
      </c>
      <c r="F343" s="198" t="s">
        <v>486</v>
      </c>
      <c r="G343" s="196"/>
      <c r="H343" s="199">
        <v>83.5</v>
      </c>
      <c r="I343" s="234"/>
      <c r="J343" s="196"/>
      <c r="K343" s="196"/>
      <c r="L343" s="235"/>
      <c r="M343" s="236"/>
      <c r="N343" s="237"/>
      <c r="O343" s="237"/>
      <c r="P343" s="237"/>
      <c r="Q343" s="237"/>
      <c r="R343" s="237"/>
      <c r="S343" s="237"/>
      <c r="T343" s="248"/>
      <c r="AT343" s="254" t="s">
        <v>129</v>
      </c>
      <c r="AU343" s="254" t="s">
        <v>88</v>
      </c>
      <c r="AV343" s="91" t="s">
        <v>88</v>
      </c>
      <c r="AW343" s="91" t="s">
        <v>37</v>
      </c>
      <c r="AX343" s="91" t="s">
        <v>78</v>
      </c>
      <c r="AY343" s="254" t="s">
        <v>118</v>
      </c>
    </row>
    <row r="344" s="92" customFormat="1" spans="2:51">
      <c r="B344" s="200"/>
      <c r="C344" s="201"/>
      <c r="D344" s="189" t="s">
        <v>129</v>
      </c>
      <c r="E344" s="202" t="s">
        <v>19</v>
      </c>
      <c r="F344" s="203" t="s">
        <v>134</v>
      </c>
      <c r="G344" s="201"/>
      <c r="H344" s="204">
        <v>583.1</v>
      </c>
      <c r="I344" s="238"/>
      <c r="J344" s="201"/>
      <c r="K344" s="201"/>
      <c r="L344" s="239"/>
      <c r="M344" s="240"/>
      <c r="N344" s="241"/>
      <c r="O344" s="241"/>
      <c r="P344" s="241"/>
      <c r="Q344" s="241"/>
      <c r="R344" s="241"/>
      <c r="S344" s="241"/>
      <c r="T344" s="249"/>
      <c r="AT344" s="255" t="s">
        <v>129</v>
      </c>
      <c r="AU344" s="255" t="s">
        <v>88</v>
      </c>
      <c r="AV344" s="92" t="s">
        <v>125</v>
      </c>
      <c r="AW344" s="92" t="s">
        <v>37</v>
      </c>
      <c r="AX344" s="92" t="s">
        <v>86</v>
      </c>
      <c r="AY344" s="255" t="s">
        <v>118</v>
      </c>
    </row>
    <row r="345" s="84" customFormat="1" ht="16.5" customHeight="1" spans="1:65">
      <c r="A345" s="101"/>
      <c r="B345" s="123"/>
      <c r="C345" s="184" t="s">
        <v>487</v>
      </c>
      <c r="D345" s="184" t="s">
        <v>120</v>
      </c>
      <c r="E345" s="185" t="s">
        <v>488</v>
      </c>
      <c r="F345" s="186" t="s">
        <v>489</v>
      </c>
      <c r="G345" s="187" t="s">
        <v>152</v>
      </c>
      <c r="H345" s="188">
        <v>4.18</v>
      </c>
      <c r="I345" s="222"/>
      <c r="J345" s="223">
        <f>ROUND(I345*H345,2)</f>
        <v>0</v>
      </c>
      <c r="K345" s="186" t="s">
        <v>124</v>
      </c>
      <c r="L345" s="102"/>
      <c r="M345" s="224" t="s">
        <v>19</v>
      </c>
      <c r="N345" s="225" t="s">
        <v>49</v>
      </c>
      <c r="O345" s="226"/>
      <c r="P345" s="227">
        <f>O345*H345</f>
        <v>0</v>
      </c>
      <c r="Q345" s="227">
        <v>0</v>
      </c>
      <c r="R345" s="227">
        <f>Q345*H345</f>
        <v>0</v>
      </c>
      <c r="S345" s="227">
        <v>0.017</v>
      </c>
      <c r="T345" s="245">
        <f>S345*H345</f>
        <v>0.07106</v>
      </c>
      <c r="U345" s="101"/>
      <c r="V345" s="101"/>
      <c r="W345" s="101"/>
      <c r="X345" s="101"/>
      <c r="Y345" s="101"/>
      <c r="Z345" s="101"/>
      <c r="AA345" s="101"/>
      <c r="AB345" s="101"/>
      <c r="AC345" s="101"/>
      <c r="AD345" s="101"/>
      <c r="AE345" s="101"/>
      <c r="AR345" s="252" t="s">
        <v>125</v>
      </c>
      <c r="AT345" s="252" t="s">
        <v>120</v>
      </c>
      <c r="AU345" s="252" t="s">
        <v>88</v>
      </c>
      <c r="AY345" s="169" t="s">
        <v>118</v>
      </c>
      <c r="BE345" s="258">
        <f>IF(N345="základní",J345,0)</f>
        <v>0</v>
      </c>
      <c r="BF345" s="258">
        <f>IF(N345="snížená",J345,0)</f>
        <v>0</v>
      </c>
      <c r="BG345" s="258">
        <f>IF(N345="zákl. přenesená",J345,0)</f>
        <v>0</v>
      </c>
      <c r="BH345" s="258">
        <f>IF(N345="sníž. přenesená",J345,0)</f>
        <v>0</v>
      </c>
      <c r="BI345" s="258">
        <f>IF(N345="nulová",J345,0)</f>
        <v>0</v>
      </c>
      <c r="BJ345" s="169" t="s">
        <v>86</v>
      </c>
      <c r="BK345" s="258">
        <f>ROUND(I345*H345,2)</f>
        <v>0</v>
      </c>
      <c r="BL345" s="169" t="s">
        <v>125</v>
      </c>
      <c r="BM345" s="252" t="s">
        <v>490</v>
      </c>
    </row>
    <row r="346" s="91" customFormat="1" spans="2:51">
      <c r="B346" s="195"/>
      <c r="C346" s="196"/>
      <c r="D346" s="189" t="s">
        <v>129</v>
      </c>
      <c r="E346" s="197" t="s">
        <v>19</v>
      </c>
      <c r="F346" s="198" t="s">
        <v>491</v>
      </c>
      <c r="G346" s="196"/>
      <c r="H346" s="199">
        <v>4.18</v>
      </c>
      <c r="I346" s="234"/>
      <c r="J346" s="196"/>
      <c r="K346" s="196"/>
      <c r="L346" s="235"/>
      <c r="M346" s="236"/>
      <c r="N346" s="237"/>
      <c r="O346" s="237"/>
      <c r="P346" s="237"/>
      <c r="Q346" s="237"/>
      <c r="R346" s="237"/>
      <c r="S346" s="237"/>
      <c r="T346" s="248"/>
      <c r="AT346" s="254" t="s">
        <v>129</v>
      </c>
      <c r="AU346" s="254" t="s">
        <v>88</v>
      </c>
      <c r="AV346" s="91" t="s">
        <v>88</v>
      </c>
      <c r="AW346" s="91" t="s">
        <v>37</v>
      </c>
      <c r="AX346" s="91" t="s">
        <v>86</v>
      </c>
      <c r="AY346" s="254" t="s">
        <v>118</v>
      </c>
    </row>
    <row r="347" s="84" customFormat="1" ht="16.5" customHeight="1" spans="1:65">
      <c r="A347" s="101"/>
      <c r="B347" s="123"/>
      <c r="C347" s="184" t="s">
        <v>492</v>
      </c>
      <c r="D347" s="184" t="s">
        <v>120</v>
      </c>
      <c r="E347" s="185" t="s">
        <v>493</v>
      </c>
      <c r="F347" s="186" t="s">
        <v>494</v>
      </c>
      <c r="G347" s="187" t="s">
        <v>315</v>
      </c>
      <c r="H347" s="188">
        <v>1166.2</v>
      </c>
      <c r="I347" s="222"/>
      <c r="J347" s="223">
        <f>ROUND(I347*H347,2)</f>
        <v>0</v>
      </c>
      <c r="K347" s="186" t="s">
        <v>124</v>
      </c>
      <c r="L347" s="102"/>
      <c r="M347" s="224" t="s">
        <v>19</v>
      </c>
      <c r="N347" s="225" t="s">
        <v>49</v>
      </c>
      <c r="O347" s="226"/>
      <c r="P347" s="227">
        <f>O347*H347</f>
        <v>0</v>
      </c>
      <c r="Q347" s="227">
        <v>0</v>
      </c>
      <c r="R347" s="227">
        <f>Q347*H347</f>
        <v>0</v>
      </c>
      <c r="S347" s="227">
        <v>0.017</v>
      </c>
      <c r="T347" s="245">
        <f>S347*H347</f>
        <v>19.8254</v>
      </c>
      <c r="U347" s="101"/>
      <c r="V347" s="101"/>
      <c r="W347" s="101"/>
      <c r="X347" s="101"/>
      <c r="Y347" s="101"/>
      <c r="Z347" s="101"/>
      <c r="AA347" s="101"/>
      <c r="AB347" s="101"/>
      <c r="AC347" s="101"/>
      <c r="AD347" s="101"/>
      <c r="AE347" s="101"/>
      <c r="AR347" s="252" t="s">
        <v>215</v>
      </c>
      <c r="AT347" s="252" t="s">
        <v>120</v>
      </c>
      <c r="AU347" s="252" t="s">
        <v>88</v>
      </c>
      <c r="AY347" s="169" t="s">
        <v>118</v>
      </c>
      <c r="BE347" s="258">
        <f>IF(N347="základní",J347,0)</f>
        <v>0</v>
      </c>
      <c r="BF347" s="258">
        <f>IF(N347="snížená",J347,0)</f>
        <v>0</v>
      </c>
      <c r="BG347" s="258">
        <f>IF(N347="zákl. přenesená",J347,0)</f>
        <v>0</v>
      </c>
      <c r="BH347" s="258">
        <f>IF(N347="sníž. přenesená",J347,0)</f>
        <v>0</v>
      </c>
      <c r="BI347" s="258">
        <f>IF(N347="nulová",J347,0)</f>
        <v>0</v>
      </c>
      <c r="BJ347" s="169" t="s">
        <v>86</v>
      </c>
      <c r="BK347" s="258">
        <f>ROUND(I347*H347,2)</f>
        <v>0</v>
      </c>
      <c r="BL347" s="169" t="s">
        <v>215</v>
      </c>
      <c r="BM347" s="252" t="s">
        <v>495</v>
      </c>
    </row>
    <row r="348" s="91" customFormat="1" spans="2:51">
      <c r="B348" s="195"/>
      <c r="C348" s="196"/>
      <c r="D348" s="189" t="s">
        <v>129</v>
      </c>
      <c r="E348" s="197" t="s">
        <v>19</v>
      </c>
      <c r="F348" s="198" t="s">
        <v>496</v>
      </c>
      <c r="G348" s="196"/>
      <c r="H348" s="199">
        <v>1166.2</v>
      </c>
      <c r="I348" s="234"/>
      <c r="J348" s="196"/>
      <c r="K348" s="196"/>
      <c r="L348" s="235"/>
      <c r="M348" s="236"/>
      <c r="N348" s="237"/>
      <c r="O348" s="237"/>
      <c r="P348" s="237"/>
      <c r="Q348" s="237"/>
      <c r="R348" s="237"/>
      <c r="S348" s="237"/>
      <c r="T348" s="248"/>
      <c r="AT348" s="254" t="s">
        <v>129</v>
      </c>
      <c r="AU348" s="254" t="s">
        <v>88</v>
      </c>
      <c r="AV348" s="91" t="s">
        <v>88</v>
      </c>
      <c r="AW348" s="91" t="s">
        <v>37</v>
      </c>
      <c r="AX348" s="91" t="s">
        <v>86</v>
      </c>
      <c r="AY348" s="254" t="s">
        <v>118</v>
      </c>
    </row>
    <row r="349" s="84" customFormat="1" ht="16.5" customHeight="1" spans="1:65">
      <c r="A349" s="101"/>
      <c r="B349" s="123"/>
      <c r="C349" s="184" t="s">
        <v>497</v>
      </c>
      <c r="D349" s="184" t="s">
        <v>120</v>
      </c>
      <c r="E349" s="185" t="s">
        <v>498</v>
      </c>
      <c r="F349" s="186" t="s">
        <v>499</v>
      </c>
      <c r="G349" s="187" t="s">
        <v>315</v>
      </c>
      <c r="H349" s="188">
        <v>971.833</v>
      </c>
      <c r="I349" s="222"/>
      <c r="J349" s="223">
        <f>ROUND(I349*H349,2)</f>
        <v>0</v>
      </c>
      <c r="K349" s="186" t="s">
        <v>124</v>
      </c>
      <c r="L349" s="102"/>
      <c r="M349" s="224" t="s">
        <v>19</v>
      </c>
      <c r="N349" s="225" t="s">
        <v>49</v>
      </c>
      <c r="O349" s="226"/>
      <c r="P349" s="227">
        <f>O349*H349</f>
        <v>0</v>
      </c>
      <c r="Q349" s="227">
        <v>0</v>
      </c>
      <c r="R349" s="227">
        <f>Q349*H349</f>
        <v>0</v>
      </c>
      <c r="S349" s="227">
        <v>0.025</v>
      </c>
      <c r="T349" s="245">
        <f>S349*H349</f>
        <v>24.295825</v>
      </c>
      <c r="U349" s="101"/>
      <c r="V349" s="101"/>
      <c r="W349" s="101"/>
      <c r="X349" s="101"/>
      <c r="Y349" s="101"/>
      <c r="Z349" s="101"/>
      <c r="AA349" s="101"/>
      <c r="AB349" s="101"/>
      <c r="AC349" s="101"/>
      <c r="AD349" s="101"/>
      <c r="AE349" s="101"/>
      <c r="AR349" s="252" t="s">
        <v>125</v>
      </c>
      <c r="AT349" s="252" t="s">
        <v>120</v>
      </c>
      <c r="AU349" s="252" t="s">
        <v>88</v>
      </c>
      <c r="AY349" s="169" t="s">
        <v>118</v>
      </c>
      <c r="BE349" s="258">
        <f>IF(N349="základní",J349,0)</f>
        <v>0</v>
      </c>
      <c r="BF349" s="258">
        <f>IF(N349="snížená",J349,0)</f>
        <v>0</v>
      </c>
      <c r="BG349" s="258">
        <f>IF(N349="zákl. přenesená",J349,0)</f>
        <v>0</v>
      </c>
      <c r="BH349" s="258">
        <f>IF(N349="sníž. přenesená",J349,0)</f>
        <v>0</v>
      </c>
      <c r="BI349" s="258">
        <f>IF(N349="nulová",J349,0)</f>
        <v>0</v>
      </c>
      <c r="BJ349" s="169" t="s">
        <v>86</v>
      </c>
      <c r="BK349" s="258">
        <f>ROUND(I349*H349,2)</f>
        <v>0</v>
      </c>
      <c r="BL349" s="169" t="s">
        <v>125</v>
      </c>
      <c r="BM349" s="252" t="s">
        <v>500</v>
      </c>
    </row>
    <row r="350" s="91" customFormat="1" spans="2:51">
      <c r="B350" s="195"/>
      <c r="C350" s="196"/>
      <c r="D350" s="189" t="s">
        <v>129</v>
      </c>
      <c r="E350" s="197" t="s">
        <v>19</v>
      </c>
      <c r="F350" s="198" t="s">
        <v>501</v>
      </c>
      <c r="G350" s="196"/>
      <c r="H350" s="199">
        <v>971.833</v>
      </c>
      <c r="I350" s="234"/>
      <c r="J350" s="196"/>
      <c r="K350" s="196"/>
      <c r="L350" s="235"/>
      <c r="M350" s="236"/>
      <c r="N350" s="237"/>
      <c r="O350" s="237"/>
      <c r="P350" s="237"/>
      <c r="Q350" s="237"/>
      <c r="R350" s="237"/>
      <c r="S350" s="237"/>
      <c r="T350" s="248"/>
      <c r="AT350" s="254" t="s">
        <v>129</v>
      </c>
      <c r="AU350" s="254" t="s">
        <v>88</v>
      </c>
      <c r="AV350" s="91" t="s">
        <v>88</v>
      </c>
      <c r="AW350" s="91" t="s">
        <v>37</v>
      </c>
      <c r="AX350" s="91" t="s">
        <v>86</v>
      </c>
      <c r="AY350" s="254" t="s">
        <v>118</v>
      </c>
    </row>
    <row r="351" s="84" customFormat="1" ht="16.5" customHeight="1" spans="1:65">
      <c r="A351" s="101"/>
      <c r="B351" s="123"/>
      <c r="C351" s="184" t="s">
        <v>502</v>
      </c>
      <c r="D351" s="184" t="s">
        <v>120</v>
      </c>
      <c r="E351" s="185" t="s">
        <v>503</v>
      </c>
      <c r="F351" s="186" t="s">
        <v>504</v>
      </c>
      <c r="G351" s="187" t="s">
        <v>315</v>
      </c>
      <c r="H351" s="188">
        <v>265.833</v>
      </c>
      <c r="I351" s="222"/>
      <c r="J351" s="223">
        <f>ROUND(I351*H351,2)</f>
        <v>0</v>
      </c>
      <c r="K351" s="186" t="s">
        <v>124</v>
      </c>
      <c r="L351" s="102"/>
      <c r="M351" s="224" t="s">
        <v>19</v>
      </c>
      <c r="N351" s="225" t="s">
        <v>49</v>
      </c>
      <c r="O351" s="226"/>
      <c r="P351" s="227">
        <f>O351*H351</f>
        <v>0</v>
      </c>
      <c r="Q351" s="227">
        <v>0</v>
      </c>
      <c r="R351" s="227">
        <f>Q351*H351</f>
        <v>0</v>
      </c>
      <c r="S351" s="227">
        <v>0.045</v>
      </c>
      <c r="T351" s="245">
        <f>S351*H351</f>
        <v>11.962485</v>
      </c>
      <c r="U351" s="101"/>
      <c r="V351" s="101"/>
      <c r="W351" s="101"/>
      <c r="X351" s="101"/>
      <c r="Y351" s="101"/>
      <c r="Z351" s="101"/>
      <c r="AA351" s="101"/>
      <c r="AB351" s="101"/>
      <c r="AC351" s="101"/>
      <c r="AD351" s="101"/>
      <c r="AE351" s="101"/>
      <c r="AR351" s="252" t="s">
        <v>125</v>
      </c>
      <c r="AT351" s="252" t="s">
        <v>120</v>
      </c>
      <c r="AU351" s="252" t="s">
        <v>88</v>
      </c>
      <c r="AY351" s="169" t="s">
        <v>118</v>
      </c>
      <c r="BE351" s="258">
        <f>IF(N351="základní",J351,0)</f>
        <v>0</v>
      </c>
      <c r="BF351" s="258">
        <f>IF(N351="snížená",J351,0)</f>
        <v>0</v>
      </c>
      <c r="BG351" s="258">
        <f>IF(N351="zákl. přenesená",J351,0)</f>
        <v>0</v>
      </c>
      <c r="BH351" s="258">
        <f>IF(N351="sníž. přenesená",J351,0)</f>
        <v>0</v>
      </c>
      <c r="BI351" s="258">
        <f>IF(N351="nulová",J351,0)</f>
        <v>0</v>
      </c>
      <c r="BJ351" s="169" t="s">
        <v>86</v>
      </c>
      <c r="BK351" s="258">
        <f>ROUND(I351*H351,2)</f>
        <v>0</v>
      </c>
      <c r="BL351" s="169" t="s">
        <v>125</v>
      </c>
      <c r="BM351" s="252" t="s">
        <v>505</v>
      </c>
    </row>
    <row r="352" s="91" customFormat="1" spans="2:51">
      <c r="B352" s="195"/>
      <c r="C352" s="196"/>
      <c r="D352" s="189" t="s">
        <v>129</v>
      </c>
      <c r="E352" s="197" t="s">
        <v>19</v>
      </c>
      <c r="F352" s="198" t="s">
        <v>506</v>
      </c>
      <c r="G352" s="196"/>
      <c r="H352" s="199">
        <v>265.833</v>
      </c>
      <c r="I352" s="234"/>
      <c r="J352" s="196"/>
      <c r="K352" s="196"/>
      <c r="L352" s="235"/>
      <c r="M352" s="236"/>
      <c r="N352" s="237"/>
      <c r="O352" s="237"/>
      <c r="P352" s="237"/>
      <c r="Q352" s="237"/>
      <c r="R352" s="237"/>
      <c r="S352" s="237"/>
      <c r="T352" s="248"/>
      <c r="AT352" s="254" t="s">
        <v>129</v>
      </c>
      <c r="AU352" s="254" t="s">
        <v>88</v>
      </c>
      <c r="AV352" s="91" t="s">
        <v>88</v>
      </c>
      <c r="AW352" s="91" t="s">
        <v>37</v>
      </c>
      <c r="AX352" s="91" t="s">
        <v>86</v>
      </c>
      <c r="AY352" s="254" t="s">
        <v>118</v>
      </c>
    </row>
    <row r="353" s="84" customFormat="1" ht="16.5" customHeight="1" spans="1:65">
      <c r="A353" s="101"/>
      <c r="B353" s="123"/>
      <c r="C353" s="184" t="s">
        <v>507</v>
      </c>
      <c r="D353" s="184" t="s">
        <v>120</v>
      </c>
      <c r="E353" s="185" t="s">
        <v>508</v>
      </c>
      <c r="F353" s="186" t="s">
        <v>509</v>
      </c>
      <c r="G353" s="187" t="s">
        <v>152</v>
      </c>
      <c r="H353" s="188">
        <v>583.1</v>
      </c>
      <c r="I353" s="222"/>
      <c r="J353" s="223">
        <f>ROUND(I353*H353,2)</f>
        <v>0</v>
      </c>
      <c r="K353" s="186" t="s">
        <v>124</v>
      </c>
      <c r="L353" s="102"/>
      <c r="M353" s="224" t="s">
        <v>19</v>
      </c>
      <c r="N353" s="225" t="s">
        <v>49</v>
      </c>
      <c r="O353" s="226"/>
      <c r="P353" s="227">
        <f>O353*H353</f>
        <v>0</v>
      </c>
      <c r="Q353" s="227">
        <v>0</v>
      </c>
      <c r="R353" s="227">
        <f>Q353*H353</f>
        <v>0</v>
      </c>
      <c r="S353" s="227">
        <v>0.04</v>
      </c>
      <c r="T353" s="245">
        <f>S353*H353</f>
        <v>23.324</v>
      </c>
      <c r="U353" s="101"/>
      <c r="V353" s="101"/>
      <c r="W353" s="101"/>
      <c r="X353" s="101"/>
      <c r="Y353" s="101"/>
      <c r="Z353" s="101"/>
      <c r="AA353" s="101"/>
      <c r="AB353" s="101"/>
      <c r="AC353" s="101"/>
      <c r="AD353" s="101"/>
      <c r="AE353" s="101"/>
      <c r="AR353" s="252" t="s">
        <v>125</v>
      </c>
      <c r="AT353" s="252" t="s">
        <v>120</v>
      </c>
      <c r="AU353" s="252" t="s">
        <v>88</v>
      </c>
      <c r="AY353" s="169" t="s">
        <v>118</v>
      </c>
      <c r="BE353" s="258">
        <f>IF(N353="základní",J353,0)</f>
        <v>0</v>
      </c>
      <c r="BF353" s="258">
        <f>IF(N353="snížená",J353,0)</f>
        <v>0</v>
      </c>
      <c r="BG353" s="258">
        <f>IF(N353="zákl. přenesená",J353,0)</f>
        <v>0</v>
      </c>
      <c r="BH353" s="258">
        <f>IF(N353="sníž. přenesená",J353,0)</f>
        <v>0</v>
      </c>
      <c r="BI353" s="258">
        <f>IF(N353="nulová",J353,0)</f>
        <v>0</v>
      </c>
      <c r="BJ353" s="169" t="s">
        <v>86</v>
      </c>
      <c r="BK353" s="258">
        <f>ROUND(I353*H353,2)</f>
        <v>0</v>
      </c>
      <c r="BL353" s="169" t="s">
        <v>125</v>
      </c>
      <c r="BM353" s="252" t="s">
        <v>510</v>
      </c>
    </row>
    <row r="354" s="90" customFormat="1" spans="2:51">
      <c r="B354" s="191"/>
      <c r="C354" s="192"/>
      <c r="D354" s="189" t="s">
        <v>129</v>
      </c>
      <c r="E354" s="193" t="s">
        <v>19</v>
      </c>
      <c r="F354" s="194" t="s">
        <v>241</v>
      </c>
      <c r="G354" s="192"/>
      <c r="H354" s="193" t="s">
        <v>19</v>
      </c>
      <c r="I354" s="230"/>
      <c r="J354" s="192"/>
      <c r="K354" s="192"/>
      <c r="L354" s="231"/>
      <c r="M354" s="232"/>
      <c r="N354" s="233"/>
      <c r="O354" s="233"/>
      <c r="P354" s="233"/>
      <c r="Q354" s="233"/>
      <c r="R354" s="233"/>
      <c r="S354" s="233"/>
      <c r="T354" s="247"/>
      <c r="AT354" s="253" t="s">
        <v>129</v>
      </c>
      <c r="AU354" s="253" t="s">
        <v>88</v>
      </c>
      <c r="AV354" s="90" t="s">
        <v>86</v>
      </c>
      <c r="AW354" s="90" t="s">
        <v>37</v>
      </c>
      <c r="AX354" s="90" t="s">
        <v>78</v>
      </c>
      <c r="AY354" s="253" t="s">
        <v>118</v>
      </c>
    </row>
    <row r="355" s="91" customFormat="1" spans="2:51">
      <c r="B355" s="195"/>
      <c r="C355" s="196"/>
      <c r="D355" s="189" t="s">
        <v>129</v>
      </c>
      <c r="E355" s="197" t="s">
        <v>19</v>
      </c>
      <c r="F355" s="198" t="s">
        <v>482</v>
      </c>
      <c r="G355" s="196"/>
      <c r="H355" s="199">
        <v>79.6</v>
      </c>
      <c r="I355" s="234"/>
      <c r="J355" s="196"/>
      <c r="K355" s="196"/>
      <c r="L355" s="235"/>
      <c r="M355" s="236"/>
      <c r="N355" s="237"/>
      <c r="O355" s="237"/>
      <c r="P355" s="237"/>
      <c r="Q355" s="237"/>
      <c r="R355" s="237"/>
      <c r="S355" s="237"/>
      <c r="T355" s="248"/>
      <c r="AT355" s="254" t="s">
        <v>129</v>
      </c>
      <c r="AU355" s="254" t="s">
        <v>88</v>
      </c>
      <c r="AV355" s="91" t="s">
        <v>88</v>
      </c>
      <c r="AW355" s="91" t="s">
        <v>37</v>
      </c>
      <c r="AX355" s="91" t="s">
        <v>78</v>
      </c>
      <c r="AY355" s="254" t="s">
        <v>118</v>
      </c>
    </row>
    <row r="356" s="90" customFormat="1" spans="2:51">
      <c r="B356" s="191"/>
      <c r="C356" s="192"/>
      <c r="D356" s="189" t="s">
        <v>129</v>
      </c>
      <c r="E356" s="193" t="s">
        <v>19</v>
      </c>
      <c r="F356" s="194" t="s">
        <v>252</v>
      </c>
      <c r="G356" s="192"/>
      <c r="H356" s="193" t="s">
        <v>19</v>
      </c>
      <c r="I356" s="230"/>
      <c r="J356" s="192"/>
      <c r="K356" s="192"/>
      <c r="L356" s="231"/>
      <c r="M356" s="232"/>
      <c r="N356" s="233"/>
      <c r="O356" s="233"/>
      <c r="P356" s="233"/>
      <c r="Q356" s="233"/>
      <c r="R356" s="233"/>
      <c r="S356" s="233"/>
      <c r="T356" s="247"/>
      <c r="AT356" s="253" t="s">
        <v>129</v>
      </c>
      <c r="AU356" s="253" t="s">
        <v>88</v>
      </c>
      <c r="AV356" s="90" t="s">
        <v>86</v>
      </c>
      <c r="AW356" s="90" t="s">
        <v>37</v>
      </c>
      <c r="AX356" s="90" t="s">
        <v>78</v>
      </c>
      <c r="AY356" s="253" t="s">
        <v>118</v>
      </c>
    </row>
    <row r="357" s="91" customFormat="1" spans="2:51">
      <c r="B357" s="195"/>
      <c r="C357" s="196"/>
      <c r="D357" s="189" t="s">
        <v>129</v>
      </c>
      <c r="E357" s="197" t="s">
        <v>19</v>
      </c>
      <c r="F357" s="198" t="s">
        <v>483</v>
      </c>
      <c r="G357" s="196"/>
      <c r="H357" s="199">
        <v>172</v>
      </c>
      <c r="I357" s="234"/>
      <c r="J357" s="196"/>
      <c r="K357" s="196"/>
      <c r="L357" s="235"/>
      <c r="M357" s="236"/>
      <c r="N357" s="237"/>
      <c r="O357" s="237"/>
      <c r="P357" s="237"/>
      <c r="Q357" s="237"/>
      <c r="R357" s="237"/>
      <c r="S357" s="237"/>
      <c r="T357" s="248"/>
      <c r="AT357" s="254" t="s">
        <v>129</v>
      </c>
      <c r="AU357" s="254" t="s">
        <v>88</v>
      </c>
      <c r="AV357" s="91" t="s">
        <v>88</v>
      </c>
      <c r="AW357" s="91" t="s">
        <v>37</v>
      </c>
      <c r="AX357" s="91" t="s">
        <v>78</v>
      </c>
      <c r="AY357" s="254" t="s">
        <v>118</v>
      </c>
    </row>
    <row r="358" s="90" customFormat="1" spans="2:51">
      <c r="B358" s="191"/>
      <c r="C358" s="192"/>
      <c r="D358" s="189" t="s">
        <v>129</v>
      </c>
      <c r="E358" s="193" t="s">
        <v>19</v>
      </c>
      <c r="F358" s="194" t="s">
        <v>262</v>
      </c>
      <c r="G358" s="192"/>
      <c r="H358" s="193" t="s">
        <v>19</v>
      </c>
      <c r="I358" s="230"/>
      <c r="J358" s="192"/>
      <c r="K358" s="192"/>
      <c r="L358" s="231"/>
      <c r="M358" s="232"/>
      <c r="N358" s="233"/>
      <c r="O358" s="233"/>
      <c r="P358" s="233"/>
      <c r="Q358" s="233"/>
      <c r="R358" s="233"/>
      <c r="S358" s="233"/>
      <c r="T358" s="247"/>
      <c r="AT358" s="253" t="s">
        <v>129</v>
      </c>
      <c r="AU358" s="253" t="s">
        <v>88</v>
      </c>
      <c r="AV358" s="90" t="s">
        <v>86</v>
      </c>
      <c r="AW358" s="90" t="s">
        <v>37</v>
      </c>
      <c r="AX358" s="90" t="s">
        <v>78</v>
      </c>
      <c r="AY358" s="253" t="s">
        <v>118</v>
      </c>
    </row>
    <row r="359" s="91" customFormat="1" spans="2:51">
      <c r="B359" s="195"/>
      <c r="C359" s="196"/>
      <c r="D359" s="189" t="s">
        <v>129</v>
      </c>
      <c r="E359" s="197" t="s">
        <v>19</v>
      </c>
      <c r="F359" s="198" t="s">
        <v>483</v>
      </c>
      <c r="G359" s="196"/>
      <c r="H359" s="199">
        <v>172</v>
      </c>
      <c r="I359" s="234"/>
      <c r="J359" s="196"/>
      <c r="K359" s="196"/>
      <c r="L359" s="235"/>
      <c r="M359" s="236"/>
      <c r="N359" s="237"/>
      <c r="O359" s="237"/>
      <c r="P359" s="237"/>
      <c r="Q359" s="237"/>
      <c r="R359" s="237"/>
      <c r="S359" s="237"/>
      <c r="T359" s="248"/>
      <c r="AT359" s="254" t="s">
        <v>129</v>
      </c>
      <c r="AU359" s="254" t="s">
        <v>88</v>
      </c>
      <c r="AV359" s="91" t="s">
        <v>88</v>
      </c>
      <c r="AW359" s="91" t="s">
        <v>37</v>
      </c>
      <c r="AX359" s="91" t="s">
        <v>78</v>
      </c>
      <c r="AY359" s="254" t="s">
        <v>118</v>
      </c>
    </row>
    <row r="360" s="90" customFormat="1" spans="2:51">
      <c r="B360" s="191"/>
      <c r="C360" s="192"/>
      <c r="D360" s="189" t="s">
        <v>129</v>
      </c>
      <c r="E360" s="193" t="s">
        <v>19</v>
      </c>
      <c r="F360" s="194" t="s">
        <v>484</v>
      </c>
      <c r="G360" s="192"/>
      <c r="H360" s="193" t="s">
        <v>19</v>
      </c>
      <c r="I360" s="230"/>
      <c r="J360" s="192"/>
      <c r="K360" s="192"/>
      <c r="L360" s="231"/>
      <c r="M360" s="232"/>
      <c r="N360" s="233"/>
      <c r="O360" s="233"/>
      <c r="P360" s="233"/>
      <c r="Q360" s="233"/>
      <c r="R360" s="233"/>
      <c r="S360" s="233"/>
      <c r="T360" s="247"/>
      <c r="AT360" s="253" t="s">
        <v>129</v>
      </c>
      <c r="AU360" s="253" t="s">
        <v>88</v>
      </c>
      <c r="AV360" s="90" t="s">
        <v>86</v>
      </c>
      <c r="AW360" s="90" t="s">
        <v>37</v>
      </c>
      <c r="AX360" s="90" t="s">
        <v>78</v>
      </c>
      <c r="AY360" s="253" t="s">
        <v>118</v>
      </c>
    </row>
    <row r="361" s="91" customFormat="1" spans="2:51">
      <c r="B361" s="195"/>
      <c r="C361" s="196"/>
      <c r="D361" s="189" t="s">
        <v>129</v>
      </c>
      <c r="E361" s="197" t="s">
        <v>19</v>
      </c>
      <c r="F361" s="198" t="s">
        <v>485</v>
      </c>
      <c r="G361" s="196"/>
      <c r="H361" s="199">
        <v>76</v>
      </c>
      <c r="I361" s="234"/>
      <c r="J361" s="196"/>
      <c r="K361" s="196"/>
      <c r="L361" s="235"/>
      <c r="M361" s="236"/>
      <c r="N361" s="237"/>
      <c r="O361" s="237"/>
      <c r="P361" s="237"/>
      <c r="Q361" s="237"/>
      <c r="R361" s="237"/>
      <c r="S361" s="237"/>
      <c r="T361" s="248"/>
      <c r="AT361" s="254" t="s">
        <v>129</v>
      </c>
      <c r="AU361" s="254" t="s">
        <v>88</v>
      </c>
      <c r="AV361" s="91" t="s">
        <v>88</v>
      </c>
      <c r="AW361" s="91" t="s">
        <v>37</v>
      </c>
      <c r="AX361" s="91" t="s">
        <v>78</v>
      </c>
      <c r="AY361" s="254" t="s">
        <v>118</v>
      </c>
    </row>
    <row r="362" s="91" customFormat="1" spans="2:51">
      <c r="B362" s="195"/>
      <c r="C362" s="196"/>
      <c r="D362" s="189" t="s">
        <v>129</v>
      </c>
      <c r="E362" s="197" t="s">
        <v>19</v>
      </c>
      <c r="F362" s="198" t="s">
        <v>486</v>
      </c>
      <c r="G362" s="196"/>
      <c r="H362" s="199">
        <v>83.5</v>
      </c>
      <c r="I362" s="234"/>
      <c r="J362" s="196"/>
      <c r="K362" s="196"/>
      <c r="L362" s="235"/>
      <c r="M362" s="236"/>
      <c r="N362" s="237"/>
      <c r="O362" s="237"/>
      <c r="P362" s="237"/>
      <c r="Q362" s="237"/>
      <c r="R362" s="237"/>
      <c r="S362" s="237"/>
      <c r="T362" s="248"/>
      <c r="AT362" s="254" t="s">
        <v>129</v>
      </c>
      <c r="AU362" s="254" t="s">
        <v>88</v>
      </c>
      <c r="AV362" s="91" t="s">
        <v>88</v>
      </c>
      <c r="AW362" s="91" t="s">
        <v>37</v>
      </c>
      <c r="AX362" s="91" t="s">
        <v>78</v>
      </c>
      <c r="AY362" s="254" t="s">
        <v>118</v>
      </c>
    </row>
    <row r="363" s="92" customFormat="1" spans="2:51">
      <c r="B363" s="200"/>
      <c r="C363" s="201"/>
      <c r="D363" s="189" t="s">
        <v>129</v>
      </c>
      <c r="E363" s="202" t="s">
        <v>19</v>
      </c>
      <c r="F363" s="203" t="s">
        <v>134</v>
      </c>
      <c r="G363" s="201"/>
      <c r="H363" s="204">
        <v>583.1</v>
      </c>
      <c r="I363" s="238"/>
      <c r="J363" s="201"/>
      <c r="K363" s="201"/>
      <c r="L363" s="239"/>
      <c r="M363" s="240"/>
      <c r="N363" s="241"/>
      <c r="O363" s="241"/>
      <c r="P363" s="241"/>
      <c r="Q363" s="241"/>
      <c r="R363" s="241"/>
      <c r="S363" s="241"/>
      <c r="T363" s="249"/>
      <c r="AT363" s="255" t="s">
        <v>129</v>
      </c>
      <c r="AU363" s="255" t="s">
        <v>88</v>
      </c>
      <c r="AV363" s="92" t="s">
        <v>125</v>
      </c>
      <c r="AW363" s="92" t="s">
        <v>37</v>
      </c>
      <c r="AX363" s="92" t="s">
        <v>86</v>
      </c>
      <c r="AY363" s="255" t="s">
        <v>118</v>
      </c>
    </row>
    <row r="364" s="84" customFormat="1" ht="16.5" customHeight="1" spans="1:65">
      <c r="A364" s="101"/>
      <c r="B364" s="123"/>
      <c r="C364" s="184" t="s">
        <v>511</v>
      </c>
      <c r="D364" s="184" t="s">
        <v>120</v>
      </c>
      <c r="E364" s="185" t="s">
        <v>512</v>
      </c>
      <c r="F364" s="186" t="s">
        <v>513</v>
      </c>
      <c r="G364" s="187" t="s">
        <v>152</v>
      </c>
      <c r="H364" s="188">
        <v>29</v>
      </c>
      <c r="I364" s="222"/>
      <c r="J364" s="223">
        <f>ROUND(I364*H364,2)</f>
        <v>0</v>
      </c>
      <c r="K364" s="186" t="s">
        <v>124</v>
      </c>
      <c r="L364" s="102"/>
      <c r="M364" s="224" t="s">
        <v>19</v>
      </c>
      <c r="N364" s="225" t="s">
        <v>49</v>
      </c>
      <c r="O364" s="226"/>
      <c r="P364" s="227">
        <f>O364*H364</f>
        <v>0</v>
      </c>
      <c r="Q364" s="227">
        <v>0</v>
      </c>
      <c r="R364" s="227">
        <f>Q364*H364</f>
        <v>0</v>
      </c>
      <c r="S364" s="227">
        <v>0.00594</v>
      </c>
      <c r="T364" s="245">
        <f>S364*H364</f>
        <v>0.17226</v>
      </c>
      <c r="U364" s="101"/>
      <c r="V364" s="101"/>
      <c r="W364" s="101"/>
      <c r="X364" s="101"/>
      <c r="Y364" s="101"/>
      <c r="Z364" s="101"/>
      <c r="AA364" s="101"/>
      <c r="AB364" s="101"/>
      <c r="AC364" s="101"/>
      <c r="AD364" s="101"/>
      <c r="AE364" s="101"/>
      <c r="AR364" s="252" t="s">
        <v>125</v>
      </c>
      <c r="AT364" s="252" t="s">
        <v>120</v>
      </c>
      <c r="AU364" s="252" t="s">
        <v>88</v>
      </c>
      <c r="AY364" s="169" t="s">
        <v>118</v>
      </c>
      <c r="BE364" s="258">
        <f>IF(N364="základní",J364,0)</f>
        <v>0</v>
      </c>
      <c r="BF364" s="258">
        <f>IF(N364="snížená",J364,0)</f>
        <v>0</v>
      </c>
      <c r="BG364" s="258">
        <f>IF(N364="zákl. přenesená",J364,0)</f>
        <v>0</v>
      </c>
      <c r="BH364" s="258">
        <f>IF(N364="sníž. přenesená",J364,0)</f>
        <v>0</v>
      </c>
      <c r="BI364" s="258">
        <f>IF(N364="nulová",J364,0)</f>
        <v>0</v>
      </c>
      <c r="BJ364" s="169" t="s">
        <v>86</v>
      </c>
      <c r="BK364" s="258">
        <f>ROUND(I364*H364,2)</f>
        <v>0</v>
      </c>
      <c r="BL364" s="169" t="s">
        <v>125</v>
      </c>
      <c r="BM364" s="252" t="s">
        <v>514</v>
      </c>
    </row>
    <row r="365" s="90" customFormat="1" spans="2:51">
      <c r="B365" s="191"/>
      <c r="C365" s="192"/>
      <c r="D365" s="189" t="s">
        <v>129</v>
      </c>
      <c r="E365" s="193" t="s">
        <v>19</v>
      </c>
      <c r="F365" s="194" t="s">
        <v>515</v>
      </c>
      <c r="G365" s="192"/>
      <c r="H365" s="193" t="s">
        <v>19</v>
      </c>
      <c r="I365" s="230"/>
      <c r="J365" s="192"/>
      <c r="K365" s="192"/>
      <c r="L365" s="231"/>
      <c r="M365" s="232"/>
      <c r="N365" s="233"/>
      <c r="O365" s="233"/>
      <c r="P365" s="233"/>
      <c r="Q365" s="233"/>
      <c r="R365" s="233"/>
      <c r="S365" s="233"/>
      <c r="T365" s="247"/>
      <c r="AT365" s="253" t="s">
        <v>129</v>
      </c>
      <c r="AU365" s="253" t="s">
        <v>88</v>
      </c>
      <c r="AV365" s="90" t="s">
        <v>86</v>
      </c>
      <c r="AW365" s="90" t="s">
        <v>37</v>
      </c>
      <c r="AX365" s="90" t="s">
        <v>78</v>
      </c>
      <c r="AY365" s="253" t="s">
        <v>118</v>
      </c>
    </row>
    <row r="366" s="91" customFormat="1" spans="2:51">
      <c r="B366" s="195"/>
      <c r="C366" s="196"/>
      <c r="D366" s="189" t="s">
        <v>129</v>
      </c>
      <c r="E366" s="197" t="s">
        <v>19</v>
      </c>
      <c r="F366" s="198" t="s">
        <v>516</v>
      </c>
      <c r="G366" s="196"/>
      <c r="H366" s="199">
        <v>29</v>
      </c>
      <c r="I366" s="234"/>
      <c r="J366" s="196"/>
      <c r="K366" s="196"/>
      <c r="L366" s="235"/>
      <c r="M366" s="236"/>
      <c r="N366" s="237"/>
      <c r="O366" s="237"/>
      <c r="P366" s="237"/>
      <c r="Q366" s="237"/>
      <c r="R366" s="237"/>
      <c r="S366" s="237"/>
      <c r="T366" s="248"/>
      <c r="AT366" s="254" t="s">
        <v>129</v>
      </c>
      <c r="AU366" s="254" t="s">
        <v>88</v>
      </c>
      <c r="AV366" s="91" t="s">
        <v>88</v>
      </c>
      <c r="AW366" s="91" t="s">
        <v>37</v>
      </c>
      <c r="AX366" s="91" t="s">
        <v>86</v>
      </c>
      <c r="AY366" s="254" t="s">
        <v>118</v>
      </c>
    </row>
    <row r="367" s="84" customFormat="1" ht="16.5" customHeight="1" spans="1:65">
      <c r="A367" s="101"/>
      <c r="B367" s="123"/>
      <c r="C367" s="184" t="s">
        <v>517</v>
      </c>
      <c r="D367" s="184" t="s">
        <v>120</v>
      </c>
      <c r="E367" s="185" t="s">
        <v>518</v>
      </c>
      <c r="F367" s="186" t="s">
        <v>519</v>
      </c>
      <c r="G367" s="187" t="s">
        <v>315</v>
      </c>
      <c r="H367" s="188">
        <v>95.3</v>
      </c>
      <c r="I367" s="222"/>
      <c r="J367" s="223">
        <f>ROUND(I367*H367,2)</f>
        <v>0</v>
      </c>
      <c r="K367" s="186" t="s">
        <v>124</v>
      </c>
      <c r="L367" s="102"/>
      <c r="M367" s="224" t="s">
        <v>19</v>
      </c>
      <c r="N367" s="225" t="s">
        <v>49</v>
      </c>
      <c r="O367" s="226"/>
      <c r="P367" s="227">
        <f>O367*H367</f>
        <v>0</v>
      </c>
      <c r="Q367" s="227">
        <v>0</v>
      </c>
      <c r="R367" s="227">
        <f>Q367*H367</f>
        <v>0</v>
      </c>
      <c r="S367" s="227">
        <v>0.00338</v>
      </c>
      <c r="T367" s="245">
        <f>S367*H367</f>
        <v>0.322114</v>
      </c>
      <c r="U367" s="101"/>
      <c r="V367" s="101"/>
      <c r="W367" s="101"/>
      <c r="X367" s="101"/>
      <c r="Y367" s="101"/>
      <c r="Z367" s="101"/>
      <c r="AA367" s="101"/>
      <c r="AB367" s="101"/>
      <c r="AC367" s="101"/>
      <c r="AD367" s="101"/>
      <c r="AE367" s="101"/>
      <c r="AR367" s="252" t="s">
        <v>215</v>
      </c>
      <c r="AT367" s="252" t="s">
        <v>120</v>
      </c>
      <c r="AU367" s="252" t="s">
        <v>88</v>
      </c>
      <c r="AY367" s="169" t="s">
        <v>118</v>
      </c>
      <c r="BE367" s="258">
        <f>IF(N367="základní",J367,0)</f>
        <v>0</v>
      </c>
      <c r="BF367" s="258">
        <f>IF(N367="snížená",J367,0)</f>
        <v>0</v>
      </c>
      <c r="BG367" s="258">
        <f>IF(N367="zákl. přenesená",J367,0)</f>
        <v>0</v>
      </c>
      <c r="BH367" s="258">
        <f>IF(N367="sníž. přenesená",J367,0)</f>
        <v>0</v>
      </c>
      <c r="BI367" s="258">
        <f>IF(N367="nulová",J367,0)</f>
        <v>0</v>
      </c>
      <c r="BJ367" s="169" t="s">
        <v>86</v>
      </c>
      <c r="BK367" s="258">
        <f>ROUND(I367*H367,2)</f>
        <v>0</v>
      </c>
      <c r="BL367" s="169" t="s">
        <v>215</v>
      </c>
      <c r="BM367" s="252" t="s">
        <v>520</v>
      </c>
    </row>
    <row r="368" s="91" customFormat="1" spans="2:51">
      <c r="B368" s="195"/>
      <c r="C368" s="196"/>
      <c r="D368" s="189" t="s">
        <v>129</v>
      </c>
      <c r="E368" s="197" t="s">
        <v>19</v>
      </c>
      <c r="F368" s="198" t="s">
        <v>521</v>
      </c>
      <c r="G368" s="196"/>
      <c r="H368" s="199">
        <v>55</v>
      </c>
      <c r="I368" s="234"/>
      <c r="J368" s="196"/>
      <c r="K368" s="196"/>
      <c r="L368" s="235"/>
      <c r="M368" s="236"/>
      <c r="N368" s="237"/>
      <c r="O368" s="237"/>
      <c r="P368" s="237"/>
      <c r="Q368" s="237"/>
      <c r="R368" s="237"/>
      <c r="S368" s="237"/>
      <c r="T368" s="248"/>
      <c r="AT368" s="254" t="s">
        <v>129</v>
      </c>
      <c r="AU368" s="254" t="s">
        <v>88</v>
      </c>
      <c r="AV368" s="91" t="s">
        <v>88</v>
      </c>
      <c r="AW368" s="91" t="s">
        <v>37</v>
      </c>
      <c r="AX368" s="91" t="s">
        <v>78</v>
      </c>
      <c r="AY368" s="254" t="s">
        <v>118</v>
      </c>
    </row>
    <row r="369" s="91" customFormat="1" spans="2:51">
      <c r="B369" s="195"/>
      <c r="C369" s="196"/>
      <c r="D369" s="189" t="s">
        <v>129</v>
      </c>
      <c r="E369" s="197" t="s">
        <v>19</v>
      </c>
      <c r="F369" s="198" t="s">
        <v>522</v>
      </c>
      <c r="G369" s="196"/>
      <c r="H369" s="199">
        <v>16.3</v>
      </c>
      <c r="I369" s="234"/>
      <c r="J369" s="196"/>
      <c r="K369" s="196"/>
      <c r="L369" s="235"/>
      <c r="M369" s="236"/>
      <c r="N369" s="237"/>
      <c r="O369" s="237"/>
      <c r="P369" s="237"/>
      <c r="Q369" s="237"/>
      <c r="R369" s="237"/>
      <c r="S369" s="237"/>
      <c r="T369" s="248"/>
      <c r="AT369" s="254" t="s">
        <v>129</v>
      </c>
      <c r="AU369" s="254" t="s">
        <v>88</v>
      </c>
      <c r="AV369" s="91" t="s">
        <v>88</v>
      </c>
      <c r="AW369" s="91" t="s">
        <v>37</v>
      </c>
      <c r="AX369" s="91" t="s">
        <v>78</v>
      </c>
      <c r="AY369" s="254" t="s">
        <v>118</v>
      </c>
    </row>
    <row r="370" s="91" customFormat="1" spans="2:51">
      <c r="B370" s="195"/>
      <c r="C370" s="196"/>
      <c r="D370" s="189" t="s">
        <v>129</v>
      </c>
      <c r="E370" s="197" t="s">
        <v>19</v>
      </c>
      <c r="F370" s="198" t="s">
        <v>523</v>
      </c>
      <c r="G370" s="196"/>
      <c r="H370" s="199">
        <v>24</v>
      </c>
      <c r="I370" s="234"/>
      <c r="J370" s="196"/>
      <c r="K370" s="196"/>
      <c r="L370" s="235"/>
      <c r="M370" s="236"/>
      <c r="N370" s="237"/>
      <c r="O370" s="237"/>
      <c r="P370" s="237"/>
      <c r="Q370" s="237"/>
      <c r="R370" s="237"/>
      <c r="S370" s="237"/>
      <c r="T370" s="248"/>
      <c r="AT370" s="254" t="s">
        <v>129</v>
      </c>
      <c r="AU370" s="254" t="s">
        <v>88</v>
      </c>
      <c r="AV370" s="91" t="s">
        <v>88</v>
      </c>
      <c r="AW370" s="91" t="s">
        <v>37</v>
      </c>
      <c r="AX370" s="91" t="s">
        <v>78</v>
      </c>
      <c r="AY370" s="254" t="s">
        <v>118</v>
      </c>
    </row>
    <row r="371" s="92" customFormat="1" spans="2:51">
      <c r="B371" s="200"/>
      <c r="C371" s="201"/>
      <c r="D371" s="189" t="s">
        <v>129</v>
      </c>
      <c r="E371" s="202" t="s">
        <v>19</v>
      </c>
      <c r="F371" s="203" t="s">
        <v>134</v>
      </c>
      <c r="G371" s="201"/>
      <c r="H371" s="204">
        <v>95.3</v>
      </c>
      <c r="I371" s="238"/>
      <c r="J371" s="201"/>
      <c r="K371" s="201"/>
      <c r="L371" s="239"/>
      <c r="M371" s="240"/>
      <c r="N371" s="241"/>
      <c r="O371" s="241"/>
      <c r="P371" s="241"/>
      <c r="Q371" s="241"/>
      <c r="R371" s="241"/>
      <c r="S371" s="241"/>
      <c r="T371" s="249"/>
      <c r="AT371" s="255" t="s">
        <v>129</v>
      </c>
      <c r="AU371" s="255" t="s">
        <v>88</v>
      </c>
      <c r="AV371" s="92" t="s">
        <v>125</v>
      </c>
      <c r="AW371" s="92" t="s">
        <v>37</v>
      </c>
      <c r="AX371" s="92" t="s">
        <v>86</v>
      </c>
      <c r="AY371" s="255" t="s">
        <v>118</v>
      </c>
    </row>
    <row r="372" s="84" customFormat="1" ht="16.5" customHeight="1" spans="1:65">
      <c r="A372" s="101"/>
      <c r="B372" s="123"/>
      <c r="C372" s="184" t="s">
        <v>524</v>
      </c>
      <c r="D372" s="184" t="s">
        <v>120</v>
      </c>
      <c r="E372" s="185" t="s">
        <v>525</v>
      </c>
      <c r="F372" s="186" t="s">
        <v>526</v>
      </c>
      <c r="G372" s="187" t="s">
        <v>315</v>
      </c>
      <c r="H372" s="188">
        <v>55</v>
      </c>
      <c r="I372" s="222"/>
      <c r="J372" s="223">
        <f>ROUND(I372*H372,2)</f>
        <v>0</v>
      </c>
      <c r="K372" s="186" t="s">
        <v>124</v>
      </c>
      <c r="L372" s="102"/>
      <c r="M372" s="224" t="s">
        <v>19</v>
      </c>
      <c r="N372" s="225" t="s">
        <v>49</v>
      </c>
      <c r="O372" s="226"/>
      <c r="P372" s="227">
        <f>O372*H372</f>
        <v>0</v>
      </c>
      <c r="Q372" s="227">
        <v>0</v>
      </c>
      <c r="R372" s="227">
        <f>Q372*H372</f>
        <v>0</v>
      </c>
      <c r="S372" s="227">
        <v>0.00177</v>
      </c>
      <c r="T372" s="245">
        <f>S372*H372</f>
        <v>0.09735</v>
      </c>
      <c r="U372" s="101"/>
      <c r="V372" s="101"/>
      <c r="W372" s="101"/>
      <c r="X372" s="101"/>
      <c r="Y372" s="101"/>
      <c r="Z372" s="101"/>
      <c r="AA372" s="101"/>
      <c r="AB372" s="101"/>
      <c r="AC372" s="101"/>
      <c r="AD372" s="101"/>
      <c r="AE372" s="101"/>
      <c r="AR372" s="252" t="s">
        <v>215</v>
      </c>
      <c r="AT372" s="252" t="s">
        <v>120</v>
      </c>
      <c r="AU372" s="252" t="s">
        <v>88</v>
      </c>
      <c r="AY372" s="169" t="s">
        <v>118</v>
      </c>
      <c r="BE372" s="258">
        <f>IF(N372="základní",J372,0)</f>
        <v>0</v>
      </c>
      <c r="BF372" s="258">
        <f>IF(N372="snížená",J372,0)</f>
        <v>0</v>
      </c>
      <c r="BG372" s="258">
        <f>IF(N372="zákl. přenesená",J372,0)</f>
        <v>0</v>
      </c>
      <c r="BH372" s="258">
        <f>IF(N372="sníž. přenesená",J372,0)</f>
        <v>0</v>
      </c>
      <c r="BI372" s="258">
        <f>IF(N372="nulová",J372,0)</f>
        <v>0</v>
      </c>
      <c r="BJ372" s="169" t="s">
        <v>86</v>
      </c>
      <c r="BK372" s="258">
        <f>ROUND(I372*H372,2)</f>
        <v>0</v>
      </c>
      <c r="BL372" s="169" t="s">
        <v>215</v>
      </c>
      <c r="BM372" s="252" t="s">
        <v>527</v>
      </c>
    </row>
    <row r="373" s="91" customFormat="1" spans="2:51">
      <c r="B373" s="195"/>
      <c r="C373" s="196"/>
      <c r="D373" s="189" t="s">
        <v>129</v>
      </c>
      <c r="E373" s="197" t="s">
        <v>19</v>
      </c>
      <c r="F373" s="198" t="s">
        <v>528</v>
      </c>
      <c r="G373" s="196"/>
      <c r="H373" s="199">
        <v>51.4</v>
      </c>
      <c r="I373" s="234"/>
      <c r="J373" s="196"/>
      <c r="K373" s="196"/>
      <c r="L373" s="235"/>
      <c r="M373" s="236"/>
      <c r="N373" s="237"/>
      <c r="O373" s="237"/>
      <c r="P373" s="237"/>
      <c r="Q373" s="237"/>
      <c r="R373" s="237"/>
      <c r="S373" s="237"/>
      <c r="T373" s="248"/>
      <c r="AT373" s="254" t="s">
        <v>129</v>
      </c>
      <c r="AU373" s="254" t="s">
        <v>88</v>
      </c>
      <c r="AV373" s="91" t="s">
        <v>88</v>
      </c>
      <c r="AW373" s="91" t="s">
        <v>37</v>
      </c>
      <c r="AX373" s="91" t="s">
        <v>78</v>
      </c>
      <c r="AY373" s="254" t="s">
        <v>118</v>
      </c>
    </row>
    <row r="374" s="91" customFormat="1" spans="2:51">
      <c r="B374" s="195"/>
      <c r="C374" s="196"/>
      <c r="D374" s="189" t="s">
        <v>129</v>
      </c>
      <c r="E374" s="197" t="s">
        <v>19</v>
      </c>
      <c r="F374" s="198" t="s">
        <v>529</v>
      </c>
      <c r="G374" s="196"/>
      <c r="H374" s="199">
        <v>3.6</v>
      </c>
      <c r="I374" s="234"/>
      <c r="J374" s="196"/>
      <c r="K374" s="196"/>
      <c r="L374" s="235"/>
      <c r="M374" s="236"/>
      <c r="N374" s="237"/>
      <c r="O374" s="237"/>
      <c r="P374" s="237"/>
      <c r="Q374" s="237"/>
      <c r="R374" s="237"/>
      <c r="S374" s="237"/>
      <c r="T374" s="248"/>
      <c r="AT374" s="254" t="s">
        <v>129</v>
      </c>
      <c r="AU374" s="254" t="s">
        <v>88</v>
      </c>
      <c r="AV374" s="91" t="s">
        <v>88</v>
      </c>
      <c r="AW374" s="91" t="s">
        <v>37</v>
      </c>
      <c r="AX374" s="91" t="s">
        <v>78</v>
      </c>
      <c r="AY374" s="254" t="s">
        <v>118</v>
      </c>
    </row>
    <row r="375" s="92" customFormat="1" spans="2:51">
      <c r="B375" s="200"/>
      <c r="C375" s="201"/>
      <c r="D375" s="189" t="s">
        <v>129</v>
      </c>
      <c r="E375" s="202" t="s">
        <v>19</v>
      </c>
      <c r="F375" s="203" t="s">
        <v>134</v>
      </c>
      <c r="G375" s="201"/>
      <c r="H375" s="204">
        <v>55</v>
      </c>
      <c r="I375" s="238"/>
      <c r="J375" s="201"/>
      <c r="K375" s="201"/>
      <c r="L375" s="239"/>
      <c r="M375" s="240"/>
      <c r="N375" s="241"/>
      <c r="O375" s="241"/>
      <c r="P375" s="241"/>
      <c r="Q375" s="241"/>
      <c r="R375" s="241"/>
      <c r="S375" s="241"/>
      <c r="T375" s="249"/>
      <c r="AT375" s="255" t="s">
        <v>129</v>
      </c>
      <c r="AU375" s="255" t="s">
        <v>88</v>
      </c>
      <c r="AV375" s="92" t="s">
        <v>125</v>
      </c>
      <c r="AW375" s="92" t="s">
        <v>37</v>
      </c>
      <c r="AX375" s="92" t="s">
        <v>86</v>
      </c>
      <c r="AY375" s="255" t="s">
        <v>118</v>
      </c>
    </row>
    <row r="376" s="84" customFormat="1" ht="16.5" customHeight="1" spans="1:65">
      <c r="A376" s="101"/>
      <c r="B376" s="123"/>
      <c r="C376" s="184" t="s">
        <v>530</v>
      </c>
      <c r="D376" s="184" t="s">
        <v>120</v>
      </c>
      <c r="E376" s="185" t="s">
        <v>531</v>
      </c>
      <c r="F376" s="186" t="s">
        <v>532</v>
      </c>
      <c r="G376" s="187" t="s">
        <v>315</v>
      </c>
      <c r="H376" s="188">
        <v>67.7</v>
      </c>
      <c r="I376" s="222"/>
      <c r="J376" s="223">
        <f>ROUND(I376*H376,2)</f>
        <v>0</v>
      </c>
      <c r="K376" s="186" t="s">
        <v>124</v>
      </c>
      <c r="L376" s="102"/>
      <c r="M376" s="224" t="s">
        <v>19</v>
      </c>
      <c r="N376" s="225" t="s">
        <v>49</v>
      </c>
      <c r="O376" s="226"/>
      <c r="P376" s="227">
        <f>O376*H376</f>
        <v>0</v>
      </c>
      <c r="Q376" s="227">
        <v>0</v>
      </c>
      <c r="R376" s="227">
        <f>Q376*H376</f>
        <v>0</v>
      </c>
      <c r="S376" s="227">
        <v>0.00177</v>
      </c>
      <c r="T376" s="245">
        <f>S376*H376</f>
        <v>0.119829</v>
      </c>
      <c r="U376" s="101"/>
      <c r="V376" s="101"/>
      <c r="W376" s="101"/>
      <c r="X376" s="101"/>
      <c r="Y376" s="101"/>
      <c r="Z376" s="101"/>
      <c r="AA376" s="101"/>
      <c r="AB376" s="101"/>
      <c r="AC376" s="101"/>
      <c r="AD376" s="101"/>
      <c r="AE376" s="101"/>
      <c r="AR376" s="252" t="s">
        <v>215</v>
      </c>
      <c r="AT376" s="252" t="s">
        <v>120</v>
      </c>
      <c r="AU376" s="252" t="s">
        <v>88</v>
      </c>
      <c r="AY376" s="169" t="s">
        <v>118</v>
      </c>
      <c r="BE376" s="258">
        <f>IF(N376="základní",J376,0)</f>
        <v>0</v>
      </c>
      <c r="BF376" s="258">
        <f>IF(N376="snížená",J376,0)</f>
        <v>0</v>
      </c>
      <c r="BG376" s="258">
        <f>IF(N376="zákl. přenesená",J376,0)</f>
        <v>0</v>
      </c>
      <c r="BH376" s="258">
        <f>IF(N376="sníž. přenesená",J376,0)</f>
        <v>0</v>
      </c>
      <c r="BI376" s="258">
        <f>IF(N376="nulová",J376,0)</f>
        <v>0</v>
      </c>
      <c r="BJ376" s="169" t="s">
        <v>86</v>
      </c>
      <c r="BK376" s="258">
        <f>ROUND(I376*H376,2)</f>
        <v>0</v>
      </c>
      <c r="BL376" s="169" t="s">
        <v>215</v>
      </c>
      <c r="BM376" s="252" t="s">
        <v>533</v>
      </c>
    </row>
    <row r="377" s="91" customFormat="1" spans="2:51">
      <c r="B377" s="195"/>
      <c r="C377" s="196"/>
      <c r="D377" s="189" t="s">
        <v>129</v>
      </c>
      <c r="E377" s="197" t="s">
        <v>19</v>
      </c>
      <c r="F377" s="198" t="s">
        <v>534</v>
      </c>
      <c r="G377" s="196"/>
      <c r="H377" s="199">
        <v>54.9</v>
      </c>
      <c r="I377" s="234"/>
      <c r="J377" s="196"/>
      <c r="K377" s="196"/>
      <c r="L377" s="235"/>
      <c r="M377" s="236"/>
      <c r="N377" s="237"/>
      <c r="O377" s="237"/>
      <c r="P377" s="237"/>
      <c r="Q377" s="237"/>
      <c r="R377" s="237"/>
      <c r="S377" s="237"/>
      <c r="T377" s="248"/>
      <c r="AT377" s="254" t="s">
        <v>129</v>
      </c>
      <c r="AU377" s="254" t="s">
        <v>88</v>
      </c>
      <c r="AV377" s="91" t="s">
        <v>88</v>
      </c>
      <c r="AW377" s="91" t="s">
        <v>37</v>
      </c>
      <c r="AX377" s="91" t="s">
        <v>78</v>
      </c>
      <c r="AY377" s="254" t="s">
        <v>118</v>
      </c>
    </row>
    <row r="378" s="91" customFormat="1" spans="2:51">
      <c r="B378" s="195"/>
      <c r="C378" s="196"/>
      <c r="D378" s="189" t="s">
        <v>129</v>
      </c>
      <c r="E378" s="197" t="s">
        <v>19</v>
      </c>
      <c r="F378" s="198" t="s">
        <v>535</v>
      </c>
      <c r="G378" s="196"/>
      <c r="H378" s="199">
        <v>12.8</v>
      </c>
      <c r="I378" s="234"/>
      <c r="J378" s="196"/>
      <c r="K378" s="196"/>
      <c r="L378" s="235"/>
      <c r="M378" s="236"/>
      <c r="N378" s="237"/>
      <c r="O378" s="237"/>
      <c r="P378" s="237"/>
      <c r="Q378" s="237"/>
      <c r="R378" s="237"/>
      <c r="S378" s="237"/>
      <c r="T378" s="248"/>
      <c r="AT378" s="254" t="s">
        <v>129</v>
      </c>
      <c r="AU378" s="254" t="s">
        <v>88</v>
      </c>
      <c r="AV378" s="91" t="s">
        <v>88</v>
      </c>
      <c r="AW378" s="91" t="s">
        <v>37</v>
      </c>
      <c r="AX378" s="91" t="s">
        <v>78</v>
      </c>
      <c r="AY378" s="254" t="s">
        <v>118</v>
      </c>
    </row>
    <row r="379" s="92" customFormat="1" spans="2:51">
      <c r="B379" s="200"/>
      <c r="C379" s="201"/>
      <c r="D379" s="189" t="s">
        <v>129</v>
      </c>
      <c r="E379" s="202" t="s">
        <v>19</v>
      </c>
      <c r="F379" s="203" t="s">
        <v>134</v>
      </c>
      <c r="G379" s="201"/>
      <c r="H379" s="204">
        <v>67.7</v>
      </c>
      <c r="I379" s="238"/>
      <c r="J379" s="201"/>
      <c r="K379" s="201"/>
      <c r="L379" s="239"/>
      <c r="M379" s="240"/>
      <c r="N379" s="241"/>
      <c r="O379" s="241"/>
      <c r="P379" s="241"/>
      <c r="Q379" s="241"/>
      <c r="R379" s="241"/>
      <c r="S379" s="241"/>
      <c r="T379" s="249"/>
      <c r="AT379" s="255" t="s">
        <v>129</v>
      </c>
      <c r="AU379" s="255" t="s">
        <v>88</v>
      </c>
      <c r="AV379" s="92" t="s">
        <v>125</v>
      </c>
      <c r="AW379" s="92" t="s">
        <v>37</v>
      </c>
      <c r="AX379" s="92" t="s">
        <v>86</v>
      </c>
      <c r="AY379" s="255" t="s">
        <v>118</v>
      </c>
    </row>
    <row r="380" s="84" customFormat="1" ht="16.5" customHeight="1" spans="1:65">
      <c r="A380" s="101"/>
      <c r="B380" s="123"/>
      <c r="C380" s="184" t="s">
        <v>536</v>
      </c>
      <c r="D380" s="184" t="s">
        <v>120</v>
      </c>
      <c r="E380" s="185" t="s">
        <v>537</v>
      </c>
      <c r="F380" s="186" t="s">
        <v>538</v>
      </c>
      <c r="G380" s="187" t="s">
        <v>315</v>
      </c>
      <c r="H380" s="188">
        <v>101.9</v>
      </c>
      <c r="I380" s="222"/>
      <c r="J380" s="223">
        <f>ROUND(I380*H380,2)</f>
        <v>0</v>
      </c>
      <c r="K380" s="186" t="s">
        <v>124</v>
      </c>
      <c r="L380" s="102"/>
      <c r="M380" s="224" t="s">
        <v>19</v>
      </c>
      <c r="N380" s="225" t="s">
        <v>49</v>
      </c>
      <c r="O380" s="226"/>
      <c r="P380" s="227">
        <f>O380*H380</f>
        <v>0</v>
      </c>
      <c r="Q380" s="227">
        <v>0</v>
      </c>
      <c r="R380" s="227">
        <f>Q380*H380</f>
        <v>0</v>
      </c>
      <c r="S380" s="227">
        <v>0.00167</v>
      </c>
      <c r="T380" s="245">
        <f>S380*H380</f>
        <v>0.170173</v>
      </c>
      <c r="U380" s="101"/>
      <c r="V380" s="101"/>
      <c r="W380" s="101"/>
      <c r="X380" s="101"/>
      <c r="Y380" s="101"/>
      <c r="Z380" s="101"/>
      <c r="AA380" s="101"/>
      <c r="AB380" s="101"/>
      <c r="AC380" s="101"/>
      <c r="AD380" s="101"/>
      <c r="AE380" s="101"/>
      <c r="AR380" s="252" t="s">
        <v>215</v>
      </c>
      <c r="AT380" s="252" t="s">
        <v>120</v>
      </c>
      <c r="AU380" s="252" t="s">
        <v>88</v>
      </c>
      <c r="AY380" s="169" t="s">
        <v>118</v>
      </c>
      <c r="BE380" s="258">
        <f>IF(N380="základní",J380,0)</f>
        <v>0</v>
      </c>
      <c r="BF380" s="258">
        <f>IF(N380="snížená",J380,0)</f>
        <v>0</v>
      </c>
      <c r="BG380" s="258">
        <f>IF(N380="zákl. přenesená",J380,0)</f>
        <v>0</v>
      </c>
      <c r="BH380" s="258">
        <f>IF(N380="sníž. přenesená",J380,0)</f>
        <v>0</v>
      </c>
      <c r="BI380" s="258">
        <f>IF(N380="nulová",J380,0)</f>
        <v>0</v>
      </c>
      <c r="BJ380" s="169" t="s">
        <v>86</v>
      </c>
      <c r="BK380" s="258">
        <f>ROUND(I380*H380,2)</f>
        <v>0</v>
      </c>
      <c r="BL380" s="169" t="s">
        <v>215</v>
      </c>
      <c r="BM380" s="252" t="s">
        <v>539</v>
      </c>
    </row>
    <row r="381" s="91" customFormat="1" spans="2:51">
      <c r="B381" s="195"/>
      <c r="C381" s="196"/>
      <c r="D381" s="189" t="s">
        <v>129</v>
      </c>
      <c r="E381" s="197" t="s">
        <v>19</v>
      </c>
      <c r="F381" s="198" t="s">
        <v>540</v>
      </c>
      <c r="G381" s="196"/>
      <c r="H381" s="199">
        <v>13.3</v>
      </c>
      <c r="I381" s="234"/>
      <c r="J381" s="196"/>
      <c r="K381" s="196"/>
      <c r="L381" s="235"/>
      <c r="M381" s="236"/>
      <c r="N381" s="237"/>
      <c r="O381" s="237"/>
      <c r="P381" s="237"/>
      <c r="Q381" s="237"/>
      <c r="R381" s="237"/>
      <c r="S381" s="237"/>
      <c r="T381" s="248"/>
      <c r="AT381" s="254" t="s">
        <v>129</v>
      </c>
      <c r="AU381" s="254" t="s">
        <v>88</v>
      </c>
      <c r="AV381" s="91" t="s">
        <v>88</v>
      </c>
      <c r="AW381" s="91" t="s">
        <v>37</v>
      </c>
      <c r="AX381" s="91" t="s">
        <v>78</v>
      </c>
      <c r="AY381" s="254" t="s">
        <v>118</v>
      </c>
    </row>
    <row r="382" s="91" customFormat="1" spans="2:51">
      <c r="B382" s="195"/>
      <c r="C382" s="196"/>
      <c r="D382" s="189" t="s">
        <v>129</v>
      </c>
      <c r="E382" s="197" t="s">
        <v>19</v>
      </c>
      <c r="F382" s="198" t="s">
        <v>541</v>
      </c>
      <c r="G382" s="196"/>
      <c r="H382" s="199">
        <v>88.6</v>
      </c>
      <c r="I382" s="234"/>
      <c r="J382" s="196"/>
      <c r="K382" s="196"/>
      <c r="L382" s="235"/>
      <c r="M382" s="236"/>
      <c r="N382" s="237"/>
      <c r="O382" s="237"/>
      <c r="P382" s="237"/>
      <c r="Q382" s="237"/>
      <c r="R382" s="237"/>
      <c r="S382" s="237"/>
      <c r="T382" s="248"/>
      <c r="AT382" s="254" t="s">
        <v>129</v>
      </c>
      <c r="AU382" s="254" t="s">
        <v>88</v>
      </c>
      <c r="AV382" s="91" t="s">
        <v>88</v>
      </c>
      <c r="AW382" s="91" t="s">
        <v>37</v>
      </c>
      <c r="AX382" s="91" t="s">
        <v>78</v>
      </c>
      <c r="AY382" s="254" t="s">
        <v>118</v>
      </c>
    </row>
    <row r="383" s="92" customFormat="1" spans="2:51">
      <c r="B383" s="200"/>
      <c r="C383" s="201"/>
      <c r="D383" s="189" t="s">
        <v>129</v>
      </c>
      <c r="E383" s="202" t="s">
        <v>19</v>
      </c>
      <c r="F383" s="203" t="s">
        <v>134</v>
      </c>
      <c r="G383" s="201"/>
      <c r="H383" s="204">
        <v>101.9</v>
      </c>
      <c r="I383" s="238"/>
      <c r="J383" s="201"/>
      <c r="K383" s="201"/>
      <c r="L383" s="239"/>
      <c r="M383" s="240"/>
      <c r="N383" s="241"/>
      <c r="O383" s="241"/>
      <c r="P383" s="241"/>
      <c r="Q383" s="241"/>
      <c r="R383" s="241"/>
      <c r="S383" s="241"/>
      <c r="T383" s="249"/>
      <c r="AT383" s="255" t="s">
        <v>129</v>
      </c>
      <c r="AU383" s="255" t="s">
        <v>88</v>
      </c>
      <c r="AV383" s="92" t="s">
        <v>125</v>
      </c>
      <c r="AW383" s="92" t="s">
        <v>37</v>
      </c>
      <c r="AX383" s="92" t="s">
        <v>86</v>
      </c>
      <c r="AY383" s="255" t="s">
        <v>118</v>
      </c>
    </row>
    <row r="384" s="84" customFormat="1" ht="16.5" customHeight="1" spans="1:65">
      <c r="A384" s="101"/>
      <c r="B384" s="123"/>
      <c r="C384" s="184" t="s">
        <v>542</v>
      </c>
      <c r="D384" s="184" t="s">
        <v>120</v>
      </c>
      <c r="E384" s="185" t="s">
        <v>543</v>
      </c>
      <c r="F384" s="186" t="s">
        <v>544</v>
      </c>
      <c r="G384" s="187" t="s">
        <v>315</v>
      </c>
      <c r="H384" s="188">
        <v>67.7</v>
      </c>
      <c r="I384" s="222"/>
      <c r="J384" s="223">
        <f>ROUND(I384*H384,2)</f>
        <v>0</v>
      </c>
      <c r="K384" s="186" t="s">
        <v>124</v>
      </c>
      <c r="L384" s="102"/>
      <c r="M384" s="224" t="s">
        <v>19</v>
      </c>
      <c r="N384" s="225" t="s">
        <v>49</v>
      </c>
      <c r="O384" s="226"/>
      <c r="P384" s="227">
        <f>O384*H384</f>
        <v>0</v>
      </c>
      <c r="Q384" s="227">
        <v>0</v>
      </c>
      <c r="R384" s="227">
        <f>Q384*H384</f>
        <v>0</v>
      </c>
      <c r="S384" s="227">
        <v>0.00223</v>
      </c>
      <c r="T384" s="245">
        <f>S384*H384</f>
        <v>0.150971</v>
      </c>
      <c r="U384" s="101"/>
      <c r="V384" s="101"/>
      <c r="W384" s="101"/>
      <c r="X384" s="101"/>
      <c r="Y384" s="101"/>
      <c r="Z384" s="101"/>
      <c r="AA384" s="101"/>
      <c r="AB384" s="101"/>
      <c r="AC384" s="101"/>
      <c r="AD384" s="101"/>
      <c r="AE384" s="101"/>
      <c r="AR384" s="252" t="s">
        <v>215</v>
      </c>
      <c r="AT384" s="252" t="s">
        <v>120</v>
      </c>
      <c r="AU384" s="252" t="s">
        <v>88</v>
      </c>
      <c r="AY384" s="169" t="s">
        <v>118</v>
      </c>
      <c r="BE384" s="258">
        <f>IF(N384="základní",J384,0)</f>
        <v>0</v>
      </c>
      <c r="BF384" s="258">
        <f>IF(N384="snížená",J384,0)</f>
        <v>0</v>
      </c>
      <c r="BG384" s="258">
        <f>IF(N384="zákl. přenesená",J384,0)</f>
        <v>0</v>
      </c>
      <c r="BH384" s="258">
        <f>IF(N384="sníž. přenesená",J384,0)</f>
        <v>0</v>
      </c>
      <c r="BI384" s="258">
        <f>IF(N384="nulová",J384,0)</f>
        <v>0</v>
      </c>
      <c r="BJ384" s="169" t="s">
        <v>86</v>
      </c>
      <c r="BK384" s="258">
        <f>ROUND(I384*H384,2)</f>
        <v>0</v>
      </c>
      <c r="BL384" s="169" t="s">
        <v>215</v>
      </c>
      <c r="BM384" s="252" t="s">
        <v>545</v>
      </c>
    </row>
    <row r="385" s="91" customFormat="1" spans="2:51">
      <c r="B385" s="195"/>
      <c r="C385" s="196"/>
      <c r="D385" s="189" t="s">
        <v>129</v>
      </c>
      <c r="E385" s="197" t="s">
        <v>19</v>
      </c>
      <c r="F385" s="198" t="s">
        <v>546</v>
      </c>
      <c r="G385" s="196"/>
      <c r="H385" s="199">
        <v>67.7</v>
      </c>
      <c r="I385" s="234"/>
      <c r="J385" s="196"/>
      <c r="K385" s="196"/>
      <c r="L385" s="235"/>
      <c r="M385" s="236"/>
      <c r="N385" s="237"/>
      <c r="O385" s="237"/>
      <c r="P385" s="237"/>
      <c r="Q385" s="237"/>
      <c r="R385" s="237"/>
      <c r="S385" s="237"/>
      <c r="T385" s="248"/>
      <c r="AT385" s="254" t="s">
        <v>129</v>
      </c>
      <c r="AU385" s="254" t="s">
        <v>88</v>
      </c>
      <c r="AV385" s="91" t="s">
        <v>88</v>
      </c>
      <c r="AW385" s="91" t="s">
        <v>37</v>
      </c>
      <c r="AX385" s="91" t="s">
        <v>86</v>
      </c>
      <c r="AY385" s="254" t="s">
        <v>118</v>
      </c>
    </row>
    <row r="386" s="84" customFormat="1" ht="16.5" customHeight="1" spans="1:65">
      <c r="A386" s="101"/>
      <c r="B386" s="123"/>
      <c r="C386" s="184" t="s">
        <v>547</v>
      </c>
      <c r="D386" s="184" t="s">
        <v>120</v>
      </c>
      <c r="E386" s="185" t="s">
        <v>548</v>
      </c>
      <c r="F386" s="186" t="s">
        <v>549</v>
      </c>
      <c r="G386" s="187" t="s">
        <v>315</v>
      </c>
      <c r="H386" s="188">
        <v>69.7</v>
      </c>
      <c r="I386" s="222"/>
      <c r="J386" s="223">
        <f>ROUND(I386*H386,2)</f>
        <v>0</v>
      </c>
      <c r="K386" s="186" t="s">
        <v>124</v>
      </c>
      <c r="L386" s="102"/>
      <c r="M386" s="224" t="s">
        <v>19</v>
      </c>
      <c r="N386" s="225" t="s">
        <v>49</v>
      </c>
      <c r="O386" s="226"/>
      <c r="P386" s="227">
        <f>O386*H386</f>
        <v>0</v>
      </c>
      <c r="Q386" s="227">
        <v>0</v>
      </c>
      <c r="R386" s="227">
        <f>Q386*H386</f>
        <v>0</v>
      </c>
      <c r="S386" s="227">
        <v>0.00605</v>
      </c>
      <c r="T386" s="245">
        <f>S386*H386</f>
        <v>0.421685</v>
      </c>
      <c r="U386" s="101"/>
      <c r="V386" s="101"/>
      <c r="W386" s="101"/>
      <c r="X386" s="101"/>
      <c r="Y386" s="101"/>
      <c r="Z386" s="101"/>
      <c r="AA386" s="101"/>
      <c r="AB386" s="101"/>
      <c r="AC386" s="101"/>
      <c r="AD386" s="101"/>
      <c r="AE386" s="101"/>
      <c r="AR386" s="252" t="s">
        <v>215</v>
      </c>
      <c r="AT386" s="252" t="s">
        <v>120</v>
      </c>
      <c r="AU386" s="252" t="s">
        <v>88</v>
      </c>
      <c r="AY386" s="169" t="s">
        <v>118</v>
      </c>
      <c r="BE386" s="258">
        <f>IF(N386="základní",J386,0)</f>
        <v>0</v>
      </c>
      <c r="BF386" s="258">
        <f>IF(N386="snížená",J386,0)</f>
        <v>0</v>
      </c>
      <c r="BG386" s="258">
        <f>IF(N386="zákl. přenesená",J386,0)</f>
        <v>0</v>
      </c>
      <c r="BH386" s="258">
        <f>IF(N386="sníž. přenesená",J386,0)</f>
        <v>0</v>
      </c>
      <c r="BI386" s="258">
        <f>IF(N386="nulová",J386,0)</f>
        <v>0</v>
      </c>
      <c r="BJ386" s="169" t="s">
        <v>86</v>
      </c>
      <c r="BK386" s="258">
        <f>ROUND(I386*H386,2)</f>
        <v>0</v>
      </c>
      <c r="BL386" s="169" t="s">
        <v>215</v>
      </c>
      <c r="BM386" s="252" t="s">
        <v>550</v>
      </c>
    </row>
    <row r="387" s="91" customFormat="1" spans="2:51">
      <c r="B387" s="195"/>
      <c r="C387" s="196"/>
      <c r="D387" s="189" t="s">
        <v>129</v>
      </c>
      <c r="E387" s="197" t="s">
        <v>19</v>
      </c>
      <c r="F387" s="198" t="s">
        <v>534</v>
      </c>
      <c r="G387" s="196"/>
      <c r="H387" s="199">
        <v>54.9</v>
      </c>
      <c r="I387" s="234"/>
      <c r="J387" s="196"/>
      <c r="K387" s="196"/>
      <c r="L387" s="235"/>
      <c r="M387" s="236"/>
      <c r="N387" s="237"/>
      <c r="O387" s="237"/>
      <c r="P387" s="237"/>
      <c r="Q387" s="237"/>
      <c r="R387" s="237"/>
      <c r="S387" s="237"/>
      <c r="T387" s="248"/>
      <c r="AT387" s="254" t="s">
        <v>129</v>
      </c>
      <c r="AU387" s="254" t="s">
        <v>88</v>
      </c>
      <c r="AV387" s="91" t="s">
        <v>88</v>
      </c>
      <c r="AW387" s="91" t="s">
        <v>37</v>
      </c>
      <c r="AX387" s="91" t="s">
        <v>78</v>
      </c>
      <c r="AY387" s="254" t="s">
        <v>118</v>
      </c>
    </row>
    <row r="388" s="91" customFormat="1" spans="2:51">
      <c r="B388" s="195"/>
      <c r="C388" s="196"/>
      <c r="D388" s="189" t="s">
        <v>129</v>
      </c>
      <c r="E388" s="197" t="s">
        <v>19</v>
      </c>
      <c r="F388" s="198" t="s">
        <v>551</v>
      </c>
      <c r="G388" s="196"/>
      <c r="H388" s="199">
        <v>14.8</v>
      </c>
      <c r="I388" s="234"/>
      <c r="J388" s="196"/>
      <c r="K388" s="196"/>
      <c r="L388" s="235"/>
      <c r="M388" s="236"/>
      <c r="N388" s="237"/>
      <c r="O388" s="237"/>
      <c r="P388" s="237"/>
      <c r="Q388" s="237"/>
      <c r="R388" s="237"/>
      <c r="S388" s="237"/>
      <c r="T388" s="248"/>
      <c r="AT388" s="254" t="s">
        <v>129</v>
      </c>
      <c r="AU388" s="254" t="s">
        <v>88</v>
      </c>
      <c r="AV388" s="91" t="s">
        <v>88</v>
      </c>
      <c r="AW388" s="91" t="s">
        <v>37</v>
      </c>
      <c r="AX388" s="91" t="s">
        <v>78</v>
      </c>
      <c r="AY388" s="254" t="s">
        <v>118</v>
      </c>
    </row>
    <row r="389" s="92" customFormat="1" spans="2:51">
      <c r="B389" s="200"/>
      <c r="C389" s="201"/>
      <c r="D389" s="189" t="s">
        <v>129</v>
      </c>
      <c r="E389" s="202" t="s">
        <v>19</v>
      </c>
      <c r="F389" s="203" t="s">
        <v>134</v>
      </c>
      <c r="G389" s="201"/>
      <c r="H389" s="204">
        <v>69.7</v>
      </c>
      <c r="I389" s="238"/>
      <c r="J389" s="201"/>
      <c r="K389" s="201"/>
      <c r="L389" s="239"/>
      <c r="M389" s="240"/>
      <c r="N389" s="241"/>
      <c r="O389" s="241"/>
      <c r="P389" s="241"/>
      <c r="Q389" s="241"/>
      <c r="R389" s="241"/>
      <c r="S389" s="241"/>
      <c r="T389" s="249"/>
      <c r="AT389" s="255" t="s">
        <v>129</v>
      </c>
      <c r="AU389" s="255" t="s">
        <v>88</v>
      </c>
      <c r="AV389" s="92" t="s">
        <v>125</v>
      </c>
      <c r="AW389" s="92" t="s">
        <v>37</v>
      </c>
      <c r="AX389" s="92" t="s">
        <v>86</v>
      </c>
      <c r="AY389" s="255" t="s">
        <v>118</v>
      </c>
    </row>
    <row r="390" s="84" customFormat="1" ht="16.5" customHeight="1" spans="1:65">
      <c r="A390" s="101"/>
      <c r="B390" s="123"/>
      <c r="C390" s="184" t="s">
        <v>552</v>
      </c>
      <c r="D390" s="184" t="s">
        <v>120</v>
      </c>
      <c r="E390" s="185" t="s">
        <v>553</v>
      </c>
      <c r="F390" s="186" t="s">
        <v>554</v>
      </c>
      <c r="G390" s="187" t="s">
        <v>315</v>
      </c>
      <c r="H390" s="188">
        <v>93.4</v>
      </c>
      <c r="I390" s="222"/>
      <c r="J390" s="223">
        <f>ROUND(I390*H390,2)</f>
        <v>0</v>
      </c>
      <c r="K390" s="186" t="s">
        <v>124</v>
      </c>
      <c r="L390" s="102"/>
      <c r="M390" s="224" t="s">
        <v>19</v>
      </c>
      <c r="N390" s="225" t="s">
        <v>49</v>
      </c>
      <c r="O390" s="226"/>
      <c r="P390" s="227">
        <f>O390*H390</f>
        <v>0</v>
      </c>
      <c r="Q390" s="227">
        <v>0</v>
      </c>
      <c r="R390" s="227">
        <f>Q390*H390</f>
        <v>0</v>
      </c>
      <c r="S390" s="227">
        <v>0.00394</v>
      </c>
      <c r="T390" s="245">
        <f>S390*H390</f>
        <v>0.367996</v>
      </c>
      <c r="U390" s="101"/>
      <c r="V390" s="101"/>
      <c r="W390" s="101"/>
      <c r="X390" s="101"/>
      <c r="Y390" s="101"/>
      <c r="Z390" s="101"/>
      <c r="AA390" s="101"/>
      <c r="AB390" s="101"/>
      <c r="AC390" s="101"/>
      <c r="AD390" s="101"/>
      <c r="AE390" s="101"/>
      <c r="AR390" s="252" t="s">
        <v>215</v>
      </c>
      <c r="AT390" s="252" t="s">
        <v>120</v>
      </c>
      <c r="AU390" s="252" t="s">
        <v>88</v>
      </c>
      <c r="AY390" s="169" t="s">
        <v>118</v>
      </c>
      <c r="BE390" s="258">
        <f>IF(N390="základní",J390,0)</f>
        <v>0</v>
      </c>
      <c r="BF390" s="258">
        <f>IF(N390="snížená",J390,0)</f>
        <v>0</v>
      </c>
      <c r="BG390" s="258">
        <f>IF(N390="zákl. přenesená",J390,0)</f>
        <v>0</v>
      </c>
      <c r="BH390" s="258">
        <f>IF(N390="sníž. přenesená",J390,0)</f>
        <v>0</v>
      </c>
      <c r="BI390" s="258">
        <f>IF(N390="nulová",J390,0)</f>
        <v>0</v>
      </c>
      <c r="BJ390" s="169" t="s">
        <v>86</v>
      </c>
      <c r="BK390" s="258">
        <f>ROUND(I390*H390,2)</f>
        <v>0</v>
      </c>
      <c r="BL390" s="169" t="s">
        <v>215</v>
      </c>
      <c r="BM390" s="252" t="s">
        <v>555</v>
      </c>
    </row>
    <row r="391" s="91" customFormat="1" spans="2:51">
      <c r="B391" s="195"/>
      <c r="C391" s="196"/>
      <c r="D391" s="189" t="s">
        <v>129</v>
      </c>
      <c r="E391" s="197" t="s">
        <v>19</v>
      </c>
      <c r="F391" s="198" t="s">
        <v>556</v>
      </c>
      <c r="G391" s="196"/>
      <c r="H391" s="199">
        <v>93.4</v>
      </c>
      <c r="I391" s="234"/>
      <c r="J391" s="196"/>
      <c r="K391" s="196"/>
      <c r="L391" s="235"/>
      <c r="M391" s="236"/>
      <c r="N391" s="237"/>
      <c r="O391" s="237"/>
      <c r="P391" s="237"/>
      <c r="Q391" s="237"/>
      <c r="R391" s="237"/>
      <c r="S391" s="237"/>
      <c r="T391" s="248"/>
      <c r="AT391" s="254" t="s">
        <v>129</v>
      </c>
      <c r="AU391" s="254" t="s">
        <v>88</v>
      </c>
      <c r="AV391" s="91" t="s">
        <v>88</v>
      </c>
      <c r="AW391" s="91" t="s">
        <v>37</v>
      </c>
      <c r="AX391" s="91" t="s">
        <v>86</v>
      </c>
      <c r="AY391" s="254" t="s">
        <v>118</v>
      </c>
    </row>
    <row r="392" s="84" customFormat="1" ht="16.5" customHeight="1" spans="1:65">
      <c r="A392" s="101"/>
      <c r="B392" s="123"/>
      <c r="C392" s="184" t="s">
        <v>557</v>
      </c>
      <c r="D392" s="184" t="s">
        <v>120</v>
      </c>
      <c r="E392" s="185" t="s">
        <v>558</v>
      </c>
      <c r="F392" s="186" t="s">
        <v>559</v>
      </c>
      <c r="G392" s="187" t="s">
        <v>152</v>
      </c>
      <c r="H392" s="188">
        <v>9.54</v>
      </c>
      <c r="I392" s="222"/>
      <c r="J392" s="223">
        <f>ROUND(I392*H392,2)</f>
        <v>0</v>
      </c>
      <c r="K392" s="186" t="s">
        <v>124</v>
      </c>
      <c r="L392" s="102"/>
      <c r="M392" s="224" t="s">
        <v>19</v>
      </c>
      <c r="N392" s="225" t="s">
        <v>49</v>
      </c>
      <c r="O392" s="226"/>
      <c r="P392" s="227">
        <f>O392*H392</f>
        <v>0</v>
      </c>
      <c r="Q392" s="227">
        <v>0</v>
      </c>
      <c r="R392" s="227">
        <f>Q392*H392</f>
        <v>0</v>
      </c>
      <c r="S392" s="227">
        <v>0.02</v>
      </c>
      <c r="T392" s="245">
        <f>S392*H392</f>
        <v>0.1908</v>
      </c>
      <c r="U392" s="101"/>
      <c r="V392" s="101"/>
      <c r="W392" s="101"/>
      <c r="X392" s="101"/>
      <c r="Y392" s="101"/>
      <c r="Z392" s="101"/>
      <c r="AA392" s="101"/>
      <c r="AB392" s="101"/>
      <c r="AC392" s="101"/>
      <c r="AD392" s="101"/>
      <c r="AE392" s="101"/>
      <c r="AR392" s="252" t="s">
        <v>215</v>
      </c>
      <c r="AT392" s="252" t="s">
        <v>120</v>
      </c>
      <c r="AU392" s="252" t="s">
        <v>88</v>
      </c>
      <c r="AY392" s="169" t="s">
        <v>118</v>
      </c>
      <c r="BE392" s="258">
        <f>IF(N392="základní",J392,0)</f>
        <v>0</v>
      </c>
      <c r="BF392" s="258">
        <f>IF(N392="snížená",J392,0)</f>
        <v>0</v>
      </c>
      <c r="BG392" s="258">
        <f>IF(N392="zákl. přenesená",J392,0)</f>
        <v>0</v>
      </c>
      <c r="BH392" s="258">
        <f>IF(N392="sníž. přenesená",J392,0)</f>
        <v>0</v>
      </c>
      <c r="BI392" s="258">
        <f>IF(N392="nulová",J392,0)</f>
        <v>0</v>
      </c>
      <c r="BJ392" s="169" t="s">
        <v>86</v>
      </c>
      <c r="BK392" s="258">
        <f>ROUND(I392*H392,2)</f>
        <v>0</v>
      </c>
      <c r="BL392" s="169" t="s">
        <v>215</v>
      </c>
      <c r="BM392" s="252" t="s">
        <v>560</v>
      </c>
    </row>
    <row r="393" s="91" customFormat="1" spans="2:51">
      <c r="B393" s="195"/>
      <c r="C393" s="196"/>
      <c r="D393" s="189" t="s">
        <v>129</v>
      </c>
      <c r="E393" s="197" t="s">
        <v>19</v>
      </c>
      <c r="F393" s="198" t="s">
        <v>561</v>
      </c>
      <c r="G393" s="196"/>
      <c r="H393" s="199">
        <v>1.62</v>
      </c>
      <c r="I393" s="234"/>
      <c r="J393" s="196"/>
      <c r="K393" s="196"/>
      <c r="L393" s="235"/>
      <c r="M393" s="236"/>
      <c r="N393" s="237"/>
      <c r="O393" s="237"/>
      <c r="P393" s="237"/>
      <c r="Q393" s="237"/>
      <c r="R393" s="237"/>
      <c r="S393" s="237"/>
      <c r="T393" s="248"/>
      <c r="AT393" s="254" t="s">
        <v>129</v>
      </c>
      <c r="AU393" s="254" t="s">
        <v>88</v>
      </c>
      <c r="AV393" s="91" t="s">
        <v>88</v>
      </c>
      <c r="AW393" s="91" t="s">
        <v>37</v>
      </c>
      <c r="AX393" s="91" t="s">
        <v>78</v>
      </c>
      <c r="AY393" s="254" t="s">
        <v>118</v>
      </c>
    </row>
    <row r="394" s="91" customFormat="1" spans="2:51">
      <c r="B394" s="195"/>
      <c r="C394" s="196"/>
      <c r="D394" s="189" t="s">
        <v>129</v>
      </c>
      <c r="E394" s="197" t="s">
        <v>19</v>
      </c>
      <c r="F394" s="198" t="s">
        <v>562</v>
      </c>
      <c r="G394" s="196"/>
      <c r="H394" s="199">
        <v>7.92</v>
      </c>
      <c r="I394" s="234"/>
      <c r="J394" s="196"/>
      <c r="K394" s="196"/>
      <c r="L394" s="235"/>
      <c r="M394" s="236"/>
      <c r="N394" s="237"/>
      <c r="O394" s="237"/>
      <c r="P394" s="237"/>
      <c r="Q394" s="237"/>
      <c r="R394" s="237"/>
      <c r="S394" s="237"/>
      <c r="T394" s="248"/>
      <c r="AT394" s="254" t="s">
        <v>129</v>
      </c>
      <c r="AU394" s="254" t="s">
        <v>88</v>
      </c>
      <c r="AV394" s="91" t="s">
        <v>88</v>
      </c>
      <c r="AW394" s="91" t="s">
        <v>37</v>
      </c>
      <c r="AX394" s="91" t="s">
        <v>78</v>
      </c>
      <c r="AY394" s="254" t="s">
        <v>118</v>
      </c>
    </row>
    <row r="395" s="92" customFormat="1" spans="2:51">
      <c r="B395" s="200"/>
      <c r="C395" s="201"/>
      <c r="D395" s="189" t="s">
        <v>129</v>
      </c>
      <c r="E395" s="202" t="s">
        <v>19</v>
      </c>
      <c r="F395" s="203" t="s">
        <v>134</v>
      </c>
      <c r="G395" s="201"/>
      <c r="H395" s="204">
        <v>9.54</v>
      </c>
      <c r="I395" s="238"/>
      <c r="J395" s="201"/>
      <c r="K395" s="201"/>
      <c r="L395" s="239"/>
      <c r="M395" s="240"/>
      <c r="N395" s="241"/>
      <c r="O395" s="241"/>
      <c r="P395" s="241"/>
      <c r="Q395" s="241"/>
      <c r="R395" s="241"/>
      <c r="S395" s="241"/>
      <c r="T395" s="249"/>
      <c r="AT395" s="255" t="s">
        <v>129</v>
      </c>
      <c r="AU395" s="255" t="s">
        <v>88</v>
      </c>
      <c r="AV395" s="92" t="s">
        <v>125</v>
      </c>
      <c r="AW395" s="92" t="s">
        <v>37</v>
      </c>
      <c r="AX395" s="92" t="s">
        <v>86</v>
      </c>
      <c r="AY395" s="255" t="s">
        <v>118</v>
      </c>
    </row>
    <row r="396" s="84" customFormat="1" ht="16.5" customHeight="1" spans="1:65">
      <c r="A396" s="101"/>
      <c r="B396" s="123"/>
      <c r="C396" s="184" t="s">
        <v>563</v>
      </c>
      <c r="D396" s="184" t="s">
        <v>120</v>
      </c>
      <c r="E396" s="185" t="s">
        <v>564</v>
      </c>
      <c r="F396" s="186" t="s">
        <v>565</v>
      </c>
      <c r="G396" s="187" t="s">
        <v>152</v>
      </c>
      <c r="H396" s="188">
        <v>361.6</v>
      </c>
      <c r="I396" s="222"/>
      <c r="J396" s="223">
        <f>ROUND(I396*H396,2)</f>
        <v>0</v>
      </c>
      <c r="K396" s="186" t="s">
        <v>124</v>
      </c>
      <c r="L396" s="102"/>
      <c r="M396" s="224" t="s">
        <v>19</v>
      </c>
      <c r="N396" s="225" t="s">
        <v>49</v>
      </c>
      <c r="O396" s="226"/>
      <c r="P396" s="227">
        <f>O396*H396</f>
        <v>0</v>
      </c>
      <c r="Q396" s="227">
        <v>0</v>
      </c>
      <c r="R396" s="227">
        <f>Q396*H396</f>
        <v>0</v>
      </c>
      <c r="S396" s="227">
        <v>0.003</v>
      </c>
      <c r="T396" s="245">
        <f>S396*H396</f>
        <v>1.0848</v>
      </c>
      <c r="U396" s="101"/>
      <c r="V396" s="101"/>
      <c r="W396" s="101"/>
      <c r="X396" s="101"/>
      <c r="Y396" s="101"/>
      <c r="Z396" s="101"/>
      <c r="AA396" s="101"/>
      <c r="AB396" s="101"/>
      <c r="AC396" s="101"/>
      <c r="AD396" s="101"/>
      <c r="AE396" s="101"/>
      <c r="AR396" s="252" t="s">
        <v>215</v>
      </c>
      <c r="AT396" s="252" t="s">
        <v>120</v>
      </c>
      <c r="AU396" s="252" t="s">
        <v>88</v>
      </c>
      <c r="AY396" s="169" t="s">
        <v>118</v>
      </c>
      <c r="BE396" s="258">
        <f>IF(N396="základní",J396,0)</f>
        <v>0</v>
      </c>
      <c r="BF396" s="258">
        <f>IF(N396="snížená",J396,0)</f>
        <v>0</v>
      </c>
      <c r="BG396" s="258">
        <f>IF(N396="zákl. přenesená",J396,0)</f>
        <v>0</v>
      </c>
      <c r="BH396" s="258">
        <f>IF(N396="sníž. přenesená",J396,0)</f>
        <v>0</v>
      </c>
      <c r="BI396" s="258">
        <f>IF(N396="nulová",J396,0)</f>
        <v>0</v>
      </c>
      <c r="BJ396" s="169" t="s">
        <v>86</v>
      </c>
      <c r="BK396" s="258">
        <f>ROUND(I396*H396,2)</f>
        <v>0</v>
      </c>
      <c r="BL396" s="169" t="s">
        <v>215</v>
      </c>
      <c r="BM396" s="252" t="s">
        <v>566</v>
      </c>
    </row>
    <row r="397" s="90" customFormat="1" spans="2:51">
      <c r="B397" s="191"/>
      <c r="C397" s="192"/>
      <c r="D397" s="189" t="s">
        <v>129</v>
      </c>
      <c r="E397" s="193" t="s">
        <v>19</v>
      </c>
      <c r="F397" s="194" t="s">
        <v>241</v>
      </c>
      <c r="G397" s="192"/>
      <c r="H397" s="193" t="s">
        <v>19</v>
      </c>
      <c r="I397" s="230"/>
      <c r="J397" s="192"/>
      <c r="K397" s="192"/>
      <c r="L397" s="231"/>
      <c r="M397" s="232"/>
      <c r="N397" s="233"/>
      <c r="O397" s="233"/>
      <c r="P397" s="233"/>
      <c r="Q397" s="233"/>
      <c r="R397" s="233"/>
      <c r="S397" s="233"/>
      <c r="T397" s="247"/>
      <c r="AT397" s="253" t="s">
        <v>129</v>
      </c>
      <c r="AU397" s="253" t="s">
        <v>88</v>
      </c>
      <c r="AV397" s="90" t="s">
        <v>86</v>
      </c>
      <c r="AW397" s="90" t="s">
        <v>37</v>
      </c>
      <c r="AX397" s="90" t="s">
        <v>78</v>
      </c>
      <c r="AY397" s="253" t="s">
        <v>118</v>
      </c>
    </row>
    <row r="398" s="91" customFormat="1" spans="2:51">
      <c r="B398" s="195"/>
      <c r="C398" s="196"/>
      <c r="D398" s="189" t="s">
        <v>129</v>
      </c>
      <c r="E398" s="197" t="s">
        <v>19</v>
      </c>
      <c r="F398" s="198" t="s">
        <v>567</v>
      </c>
      <c r="G398" s="196"/>
      <c r="H398" s="199">
        <v>110.6</v>
      </c>
      <c r="I398" s="234"/>
      <c r="J398" s="196"/>
      <c r="K398" s="196"/>
      <c r="L398" s="235"/>
      <c r="M398" s="236"/>
      <c r="N398" s="237"/>
      <c r="O398" s="237"/>
      <c r="P398" s="237"/>
      <c r="Q398" s="237"/>
      <c r="R398" s="237"/>
      <c r="S398" s="237"/>
      <c r="T398" s="248"/>
      <c r="AT398" s="254" t="s">
        <v>129</v>
      </c>
      <c r="AU398" s="254" t="s">
        <v>88</v>
      </c>
      <c r="AV398" s="91" t="s">
        <v>88</v>
      </c>
      <c r="AW398" s="91" t="s">
        <v>37</v>
      </c>
      <c r="AX398" s="91" t="s">
        <v>78</v>
      </c>
      <c r="AY398" s="254" t="s">
        <v>118</v>
      </c>
    </row>
    <row r="399" s="91" customFormat="1" spans="2:51">
      <c r="B399" s="195"/>
      <c r="C399" s="196"/>
      <c r="D399" s="189" t="s">
        <v>129</v>
      </c>
      <c r="E399" s="197" t="s">
        <v>19</v>
      </c>
      <c r="F399" s="198" t="s">
        <v>568</v>
      </c>
      <c r="G399" s="196"/>
      <c r="H399" s="199">
        <v>48</v>
      </c>
      <c r="I399" s="234"/>
      <c r="J399" s="196"/>
      <c r="K399" s="196"/>
      <c r="L399" s="235"/>
      <c r="M399" s="236"/>
      <c r="N399" s="237"/>
      <c r="O399" s="237"/>
      <c r="P399" s="237"/>
      <c r="Q399" s="237"/>
      <c r="R399" s="237"/>
      <c r="S399" s="237"/>
      <c r="T399" s="248"/>
      <c r="AT399" s="254" t="s">
        <v>129</v>
      </c>
      <c r="AU399" s="254" t="s">
        <v>88</v>
      </c>
      <c r="AV399" s="91" t="s">
        <v>88</v>
      </c>
      <c r="AW399" s="91" t="s">
        <v>37</v>
      </c>
      <c r="AX399" s="91" t="s">
        <v>78</v>
      </c>
      <c r="AY399" s="254" t="s">
        <v>118</v>
      </c>
    </row>
    <row r="400" s="91" customFormat="1" spans="2:51">
      <c r="B400" s="195"/>
      <c r="C400" s="196"/>
      <c r="D400" s="189" t="s">
        <v>129</v>
      </c>
      <c r="E400" s="197" t="s">
        <v>19</v>
      </c>
      <c r="F400" s="198" t="s">
        <v>569</v>
      </c>
      <c r="G400" s="196"/>
      <c r="H400" s="199">
        <v>25</v>
      </c>
      <c r="I400" s="234"/>
      <c r="J400" s="196"/>
      <c r="K400" s="196"/>
      <c r="L400" s="235"/>
      <c r="M400" s="236"/>
      <c r="N400" s="237"/>
      <c r="O400" s="237"/>
      <c r="P400" s="237"/>
      <c r="Q400" s="237"/>
      <c r="R400" s="237"/>
      <c r="S400" s="237"/>
      <c r="T400" s="248"/>
      <c r="AT400" s="254" t="s">
        <v>129</v>
      </c>
      <c r="AU400" s="254" t="s">
        <v>88</v>
      </c>
      <c r="AV400" s="91" t="s">
        <v>88</v>
      </c>
      <c r="AW400" s="91" t="s">
        <v>37</v>
      </c>
      <c r="AX400" s="91" t="s">
        <v>78</v>
      </c>
      <c r="AY400" s="254" t="s">
        <v>118</v>
      </c>
    </row>
    <row r="401" s="90" customFormat="1" spans="2:51">
      <c r="B401" s="191"/>
      <c r="C401" s="192"/>
      <c r="D401" s="189" t="s">
        <v>129</v>
      </c>
      <c r="E401" s="193" t="s">
        <v>19</v>
      </c>
      <c r="F401" s="194" t="s">
        <v>570</v>
      </c>
      <c r="G401" s="192"/>
      <c r="H401" s="193" t="s">
        <v>19</v>
      </c>
      <c r="I401" s="230"/>
      <c r="J401" s="192"/>
      <c r="K401" s="192"/>
      <c r="L401" s="231"/>
      <c r="M401" s="232"/>
      <c r="N401" s="233"/>
      <c r="O401" s="233"/>
      <c r="P401" s="233"/>
      <c r="Q401" s="233"/>
      <c r="R401" s="233"/>
      <c r="S401" s="233"/>
      <c r="T401" s="247"/>
      <c r="AT401" s="253" t="s">
        <v>129</v>
      </c>
      <c r="AU401" s="253" t="s">
        <v>88</v>
      </c>
      <c r="AV401" s="90" t="s">
        <v>86</v>
      </c>
      <c r="AW401" s="90" t="s">
        <v>37</v>
      </c>
      <c r="AX401" s="90" t="s">
        <v>78</v>
      </c>
      <c r="AY401" s="253" t="s">
        <v>118</v>
      </c>
    </row>
    <row r="402" s="91" customFormat="1" spans="2:51">
      <c r="B402" s="195"/>
      <c r="C402" s="196"/>
      <c r="D402" s="189" t="s">
        <v>129</v>
      </c>
      <c r="E402" s="197" t="s">
        <v>19</v>
      </c>
      <c r="F402" s="198" t="s">
        <v>571</v>
      </c>
      <c r="G402" s="196"/>
      <c r="H402" s="199">
        <v>102.5</v>
      </c>
      <c r="I402" s="234"/>
      <c r="J402" s="196"/>
      <c r="K402" s="196"/>
      <c r="L402" s="235"/>
      <c r="M402" s="236"/>
      <c r="N402" s="237"/>
      <c r="O402" s="237"/>
      <c r="P402" s="237"/>
      <c r="Q402" s="237"/>
      <c r="R402" s="237"/>
      <c r="S402" s="237"/>
      <c r="T402" s="248"/>
      <c r="AT402" s="254" t="s">
        <v>129</v>
      </c>
      <c r="AU402" s="254" t="s">
        <v>88</v>
      </c>
      <c r="AV402" s="91" t="s">
        <v>88</v>
      </c>
      <c r="AW402" s="91" t="s">
        <v>37</v>
      </c>
      <c r="AX402" s="91" t="s">
        <v>78</v>
      </c>
      <c r="AY402" s="254" t="s">
        <v>118</v>
      </c>
    </row>
    <row r="403" s="91" customFormat="1" spans="2:51">
      <c r="B403" s="195"/>
      <c r="C403" s="196"/>
      <c r="D403" s="189" t="s">
        <v>129</v>
      </c>
      <c r="E403" s="197" t="s">
        <v>19</v>
      </c>
      <c r="F403" s="198" t="s">
        <v>572</v>
      </c>
      <c r="G403" s="196"/>
      <c r="H403" s="199">
        <v>75.5</v>
      </c>
      <c r="I403" s="234"/>
      <c r="J403" s="196"/>
      <c r="K403" s="196"/>
      <c r="L403" s="235"/>
      <c r="M403" s="236"/>
      <c r="N403" s="237"/>
      <c r="O403" s="237"/>
      <c r="P403" s="237"/>
      <c r="Q403" s="237"/>
      <c r="R403" s="237"/>
      <c r="S403" s="237"/>
      <c r="T403" s="248"/>
      <c r="AT403" s="254" t="s">
        <v>129</v>
      </c>
      <c r="AU403" s="254" t="s">
        <v>88</v>
      </c>
      <c r="AV403" s="91" t="s">
        <v>88</v>
      </c>
      <c r="AW403" s="91" t="s">
        <v>37</v>
      </c>
      <c r="AX403" s="91" t="s">
        <v>78</v>
      </c>
      <c r="AY403" s="254" t="s">
        <v>118</v>
      </c>
    </row>
    <row r="404" s="92" customFormat="1" spans="2:51">
      <c r="B404" s="200"/>
      <c r="C404" s="201"/>
      <c r="D404" s="189" t="s">
        <v>129</v>
      </c>
      <c r="E404" s="202" t="s">
        <v>19</v>
      </c>
      <c r="F404" s="203" t="s">
        <v>134</v>
      </c>
      <c r="G404" s="201"/>
      <c r="H404" s="204">
        <v>361.6</v>
      </c>
      <c r="I404" s="238"/>
      <c r="J404" s="201"/>
      <c r="K404" s="201"/>
      <c r="L404" s="239"/>
      <c r="M404" s="240"/>
      <c r="N404" s="241"/>
      <c r="O404" s="241"/>
      <c r="P404" s="241"/>
      <c r="Q404" s="241"/>
      <c r="R404" s="241"/>
      <c r="S404" s="241"/>
      <c r="T404" s="249"/>
      <c r="AT404" s="255" t="s">
        <v>129</v>
      </c>
      <c r="AU404" s="255" t="s">
        <v>88</v>
      </c>
      <c r="AV404" s="92" t="s">
        <v>125</v>
      </c>
      <c r="AW404" s="92" t="s">
        <v>37</v>
      </c>
      <c r="AX404" s="92" t="s">
        <v>86</v>
      </c>
      <c r="AY404" s="255" t="s">
        <v>118</v>
      </c>
    </row>
    <row r="405" s="89" customFormat="1" ht="22.8" customHeight="1" spans="2:63">
      <c r="B405" s="179"/>
      <c r="C405" s="180"/>
      <c r="D405" s="181" t="s">
        <v>77</v>
      </c>
      <c r="E405" s="183" t="s">
        <v>573</v>
      </c>
      <c r="F405" s="183" t="s">
        <v>574</v>
      </c>
      <c r="G405" s="180"/>
      <c r="H405" s="180"/>
      <c r="I405" s="215"/>
      <c r="J405" s="221">
        <f>BK405</f>
        <v>0</v>
      </c>
      <c r="K405" s="180"/>
      <c r="L405" s="217"/>
      <c r="M405" s="218"/>
      <c r="N405" s="219"/>
      <c r="O405" s="219"/>
      <c r="P405" s="220">
        <f>P406</f>
        <v>0</v>
      </c>
      <c r="Q405" s="219"/>
      <c r="R405" s="220">
        <f>R406</f>
        <v>0</v>
      </c>
      <c r="S405" s="219"/>
      <c r="T405" s="244">
        <f>T406</f>
        <v>0</v>
      </c>
      <c r="AR405" s="250" t="s">
        <v>86</v>
      </c>
      <c r="AT405" s="251" t="s">
        <v>77</v>
      </c>
      <c r="AU405" s="251" t="s">
        <v>86</v>
      </c>
      <c r="AY405" s="250" t="s">
        <v>118</v>
      </c>
      <c r="BK405" s="257">
        <f>BK406</f>
        <v>0</v>
      </c>
    </row>
    <row r="406" s="84" customFormat="1" ht="16.5" customHeight="1" spans="1:65">
      <c r="A406" s="101"/>
      <c r="B406" s="123"/>
      <c r="C406" s="184" t="s">
        <v>575</v>
      </c>
      <c r="D406" s="184" t="s">
        <v>120</v>
      </c>
      <c r="E406" s="185" t="s">
        <v>576</v>
      </c>
      <c r="F406" s="186" t="s">
        <v>577</v>
      </c>
      <c r="G406" s="187" t="s">
        <v>143</v>
      </c>
      <c r="H406" s="188">
        <v>0.482</v>
      </c>
      <c r="I406" s="222"/>
      <c r="J406" s="223">
        <f>ROUND(I406*H406,2)</f>
        <v>0</v>
      </c>
      <c r="K406" s="186" t="s">
        <v>124</v>
      </c>
      <c r="L406" s="102"/>
      <c r="M406" s="224" t="s">
        <v>19</v>
      </c>
      <c r="N406" s="225" t="s">
        <v>49</v>
      </c>
      <c r="O406" s="226"/>
      <c r="P406" s="227">
        <f>O406*H406</f>
        <v>0</v>
      </c>
      <c r="Q406" s="227">
        <v>0</v>
      </c>
      <c r="R406" s="227">
        <f>Q406*H406</f>
        <v>0</v>
      </c>
      <c r="S406" s="227">
        <v>0</v>
      </c>
      <c r="T406" s="245">
        <f>S406*H406</f>
        <v>0</v>
      </c>
      <c r="U406" s="101"/>
      <c r="V406" s="101"/>
      <c r="W406" s="101"/>
      <c r="X406" s="101"/>
      <c r="Y406" s="101"/>
      <c r="Z406" s="101"/>
      <c r="AA406" s="101"/>
      <c r="AB406" s="101"/>
      <c r="AC406" s="101"/>
      <c r="AD406" s="101"/>
      <c r="AE406" s="101"/>
      <c r="AR406" s="252" t="s">
        <v>125</v>
      </c>
      <c r="AT406" s="252" t="s">
        <v>120</v>
      </c>
      <c r="AU406" s="252" t="s">
        <v>88</v>
      </c>
      <c r="AY406" s="169" t="s">
        <v>118</v>
      </c>
      <c r="BE406" s="258">
        <f>IF(N406="základní",J406,0)</f>
        <v>0</v>
      </c>
      <c r="BF406" s="258">
        <f>IF(N406="snížená",J406,0)</f>
        <v>0</v>
      </c>
      <c r="BG406" s="258">
        <f>IF(N406="zákl. přenesená",J406,0)</f>
        <v>0</v>
      </c>
      <c r="BH406" s="258">
        <f>IF(N406="sníž. přenesená",J406,0)</f>
        <v>0</v>
      </c>
      <c r="BI406" s="258">
        <f>IF(N406="nulová",J406,0)</f>
        <v>0</v>
      </c>
      <c r="BJ406" s="169" t="s">
        <v>86</v>
      </c>
      <c r="BK406" s="258">
        <f>ROUND(I406*H406,2)</f>
        <v>0</v>
      </c>
      <c r="BL406" s="169" t="s">
        <v>125</v>
      </c>
      <c r="BM406" s="252" t="s">
        <v>578</v>
      </c>
    </row>
    <row r="407" s="89" customFormat="1" ht="22.8" customHeight="1" spans="2:63">
      <c r="B407" s="179"/>
      <c r="C407" s="180"/>
      <c r="D407" s="181" t="s">
        <v>77</v>
      </c>
      <c r="E407" s="183" t="s">
        <v>579</v>
      </c>
      <c r="F407" s="183" t="s">
        <v>580</v>
      </c>
      <c r="G407" s="180"/>
      <c r="H407" s="180"/>
      <c r="I407" s="215"/>
      <c r="J407" s="221">
        <f>BK407</f>
        <v>0</v>
      </c>
      <c r="K407" s="180"/>
      <c r="L407" s="217"/>
      <c r="M407" s="218"/>
      <c r="N407" s="219"/>
      <c r="O407" s="219"/>
      <c r="P407" s="220">
        <f>SUM(P408:P418)</f>
        <v>0</v>
      </c>
      <c r="Q407" s="219"/>
      <c r="R407" s="220">
        <f>SUM(R408:R418)</f>
        <v>0</v>
      </c>
      <c r="S407" s="219"/>
      <c r="T407" s="244">
        <f>SUM(T408:T418)</f>
        <v>0</v>
      </c>
      <c r="AR407" s="250" t="s">
        <v>86</v>
      </c>
      <c r="AT407" s="251" t="s">
        <v>77</v>
      </c>
      <c r="AU407" s="251" t="s">
        <v>86</v>
      </c>
      <c r="AY407" s="250" t="s">
        <v>118</v>
      </c>
      <c r="BK407" s="257">
        <f>SUM(BK408:BK418)</f>
        <v>0</v>
      </c>
    </row>
    <row r="408" s="84" customFormat="1" ht="16.5" customHeight="1" spans="1:65">
      <c r="A408" s="101"/>
      <c r="B408" s="123"/>
      <c r="C408" s="184" t="s">
        <v>581</v>
      </c>
      <c r="D408" s="184" t="s">
        <v>120</v>
      </c>
      <c r="E408" s="185" t="s">
        <v>582</v>
      </c>
      <c r="F408" s="186" t="s">
        <v>583</v>
      </c>
      <c r="G408" s="187" t="s">
        <v>143</v>
      </c>
      <c r="H408" s="188">
        <v>198.884</v>
      </c>
      <c r="I408" s="222"/>
      <c r="J408" s="223">
        <f>ROUND(I408*H408,2)</f>
        <v>0</v>
      </c>
      <c r="K408" s="186" t="s">
        <v>19</v>
      </c>
      <c r="L408" s="102"/>
      <c r="M408" s="224" t="s">
        <v>19</v>
      </c>
      <c r="N408" s="225" t="s">
        <v>49</v>
      </c>
      <c r="O408" s="226"/>
      <c r="P408" s="227">
        <f>O408*H408</f>
        <v>0</v>
      </c>
      <c r="Q408" s="227">
        <v>0</v>
      </c>
      <c r="R408" s="227">
        <f>Q408*H408</f>
        <v>0</v>
      </c>
      <c r="S408" s="227">
        <v>0</v>
      </c>
      <c r="T408" s="245">
        <f>S408*H408</f>
        <v>0</v>
      </c>
      <c r="U408" s="101"/>
      <c r="V408" s="101"/>
      <c r="W408" s="101"/>
      <c r="X408" s="101"/>
      <c r="Y408" s="101"/>
      <c r="Z408" s="101"/>
      <c r="AA408" s="101"/>
      <c r="AB408" s="101"/>
      <c r="AC408" s="101"/>
      <c r="AD408" s="101"/>
      <c r="AE408" s="101"/>
      <c r="AR408" s="252" t="s">
        <v>125</v>
      </c>
      <c r="AT408" s="252" t="s">
        <v>120</v>
      </c>
      <c r="AU408" s="252" t="s">
        <v>88</v>
      </c>
      <c r="AY408" s="169" t="s">
        <v>118</v>
      </c>
      <c r="BE408" s="258">
        <f>IF(N408="základní",J408,0)</f>
        <v>0</v>
      </c>
      <c r="BF408" s="258">
        <f>IF(N408="snížená",J408,0)</f>
        <v>0</v>
      </c>
      <c r="BG408" s="258">
        <f>IF(N408="zákl. přenesená",J408,0)</f>
        <v>0</v>
      </c>
      <c r="BH408" s="258">
        <f>IF(N408="sníž. přenesená",J408,0)</f>
        <v>0</v>
      </c>
      <c r="BI408" s="258">
        <f>IF(N408="nulová",J408,0)</f>
        <v>0</v>
      </c>
      <c r="BJ408" s="169" t="s">
        <v>86</v>
      </c>
      <c r="BK408" s="258">
        <f>ROUND(I408*H408,2)</f>
        <v>0</v>
      </c>
      <c r="BL408" s="169" t="s">
        <v>125</v>
      </c>
      <c r="BM408" s="252" t="s">
        <v>584</v>
      </c>
    </row>
    <row r="409" s="84" customFormat="1" ht="16.5" customHeight="1" spans="1:65">
      <c r="A409" s="101"/>
      <c r="B409" s="123"/>
      <c r="C409" s="184" t="s">
        <v>585</v>
      </c>
      <c r="D409" s="184" t="s">
        <v>120</v>
      </c>
      <c r="E409" s="185" t="s">
        <v>586</v>
      </c>
      <c r="F409" s="186" t="s">
        <v>587</v>
      </c>
      <c r="G409" s="187" t="s">
        <v>143</v>
      </c>
      <c r="H409" s="188">
        <v>111.409</v>
      </c>
      <c r="I409" s="222"/>
      <c r="J409" s="223">
        <f>ROUND(I409*H409,2)</f>
        <v>0</v>
      </c>
      <c r="K409" s="186" t="s">
        <v>19</v>
      </c>
      <c r="L409" s="102"/>
      <c r="M409" s="224" t="s">
        <v>19</v>
      </c>
      <c r="N409" s="225" t="s">
        <v>49</v>
      </c>
      <c r="O409" s="226"/>
      <c r="P409" s="227">
        <f>O409*H409</f>
        <v>0</v>
      </c>
      <c r="Q409" s="227">
        <v>0</v>
      </c>
      <c r="R409" s="227">
        <f>Q409*H409</f>
        <v>0</v>
      </c>
      <c r="S409" s="227">
        <v>0</v>
      </c>
      <c r="T409" s="245">
        <f>S409*H409</f>
        <v>0</v>
      </c>
      <c r="U409" s="101"/>
      <c r="V409" s="101"/>
      <c r="W409" s="101"/>
      <c r="X409" s="101"/>
      <c r="Y409" s="101"/>
      <c r="Z409" s="101"/>
      <c r="AA409" s="101"/>
      <c r="AB409" s="101"/>
      <c r="AC409" s="101"/>
      <c r="AD409" s="101"/>
      <c r="AE409" s="101"/>
      <c r="AR409" s="252" t="s">
        <v>125</v>
      </c>
      <c r="AT409" s="252" t="s">
        <v>120</v>
      </c>
      <c r="AU409" s="252" t="s">
        <v>88</v>
      </c>
      <c r="AY409" s="169" t="s">
        <v>118</v>
      </c>
      <c r="BE409" s="258">
        <f>IF(N409="základní",J409,0)</f>
        <v>0</v>
      </c>
      <c r="BF409" s="258">
        <f>IF(N409="snížená",J409,0)</f>
        <v>0</v>
      </c>
      <c r="BG409" s="258">
        <f>IF(N409="zákl. přenesená",J409,0)</f>
        <v>0</v>
      </c>
      <c r="BH409" s="258">
        <f>IF(N409="sníž. přenesená",J409,0)</f>
        <v>0</v>
      </c>
      <c r="BI409" s="258">
        <f>IF(N409="nulová",J409,0)</f>
        <v>0</v>
      </c>
      <c r="BJ409" s="169" t="s">
        <v>86</v>
      </c>
      <c r="BK409" s="258">
        <f>ROUND(I409*H409,2)</f>
        <v>0</v>
      </c>
      <c r="BL409" s="169" t="s">
        <v>125</v>
      </c>
      <c r="BM409" s="252" t="s">
        <v>588</v>
      </c>
    </row>
    <row r="410" s="84" customFormat="1" ht="16.5" customHeight="1" spans="1:65">
      <c r="A410" s="101"/>
      <c r="B410" s="123"/>
      <c r="C410" s="184" t="s">
        <v>589</v>
      </c>
      <c r="D410" s="184" t="s">
        <v>120</v>
      </c>
      <c r="E410" s="185" t="s">
        <v>590</v>
      </c>
      <c r="F410" s="186" t="s">
        <v>591</v>
      </c>
      <c r="G410" s="187" t="s">
        <v>143</v>
      </c>
      <c r="H410" s="188">
        <v>2143.975</v>
      </c>
      <c r="I410" s="222"/>
      <c r="J410" s="223">
        <f>ROUND(I410*H410,2)</f>
        <v>0</v>
      </c>
      <c r="K410" s="186" t="s">
        <v>19</v>
      </c>
      <c r="L410" s="102"/>
      <c r="M410" s="224" t="s">
        <v>19</v>
      </c>
      <c r="N410" s="225" t="s">
        <v>49</v>
      </c>
      <c r="O410" s="226"/>
      <c r="P410" s="227">
        <f>O410*H410</f>
        <v>0</v>
      </c>
      <c r="Q410" s="227">
        <v>0</v>
      </c>
      <c r="R410" s="227">
        <f>Q410*H410</f>
        <v>0</v>
      </c>
      <c r="S410" s="227">
        <v>0</v>
      </c>
      <c r="T410" s="245">
        <f>S410*H410</f>
        <v>0</v>
      </c>
      <c r="U410" s="101"/>
      <c r="V410" s="101"/>
      <c r="W410" s="101"/>
      <c r="X410" s="101"/>
      <c r="Y410" s="101"/>
      <c r="Z410" s="101"/>
      <c r="AA410" s="101"/>
      <c r="AB410" s="101"/>
      <c r="AC410" s="101"/>
      <c r="AD410" s="101"/>
      <c r="AE410" s="101"/>
      <c r="AR410" s="252" t="s">
        <v>125</v>
      </c>
      <c r="AT410" s="252" t="s">
        <v>120</v>
      </c>
      <c r="AU410" s="252" t="s">
        <v>88</v>
      </c>
      <c r="AY410" s="169" t="s">
        <v>118</v>
      </c>
      <c r="BE410" s="258">
        <f>IF(N410="základní",J410,0)</f>
        <v>0</v>
      </c>
      <c r="BF410" s="258">
        <f>IF(N410="snížená",J410,0)</f>
        <v>0</v>
      </c>
      <c r="BG410" s="258">
        <f>IF(N410="zákl. přenesená",J410,0)</f>
        <v>0</v>
      </c>
      <c r="BH410" s="258">
        <f>IF(N410="sníž. přenesená",J410,0)</f>
        <v>0</v>
      </c>
      <c r="BI410" s="258">
        <f>IF(N410="nulová",J410,0)</f>
        <v>0</v>
      </c>
      <c r="BJ410" s="169" t="s">
        <v>86</v>
      </c>
      <c r="BK410" s="258">
        <f>ROUND(I410*H410,2)</f>
        <v>0</v>
      </c>
      <c r="BL410" s="169" t="s">
        <v>125</v>
      </c>
      <c r="BM410" s="252" t="s">
        <v>592</v>
      </c>
    </row>
    <row r="411" s="90" customFormat="1" spans="2:51">
      <c r="B411" s="191"/>
      <c r="C411" s="192"/>
      <c r="D411" s="189" t="s">
        <v>129</v>
      </c>
      <c r="E411" s="193" t="s">
        <v>19</v>
      </c>
      <c r="F411" s="194" t="s">
        <v>593</v>
      </c>
      <c r="G411" s="192"/>
      <c r="H411" s="193" t="s">
        <v>19</v>
      </c>
      <c r="I411" s="230"/>
      <c r="J411" s="192"/>
      <c r="K411" s="192"/>
      <c r="L411" s="231"/>
      <c r="M411" s="232"/>
      <c r="N411" s="233"/>
      <c r="O411" s="233"/>
      <c r="P411" s="233"/>
      <c r="Q411" s="233"/>
      <c r="R411" s="233"/>
      <c r="S411" s="233"/>
      <c r="T411" s="247"/>
      <c r="AT411" s="253" t="s">
        <v>129</v>
      </c>
      <c r="AU411" s="253" t="s">
        <v>88</v>
      </c>
      <c r="AV411" s="90" t="s">
        <v>86</v>
      </c>
      <c r="AW411" s="90" t="s">
        <v>37</v>
      </c>
      <c r="AX411" s="90" t="s">
        <v>78</v>
      </c>
      <c r="AY411" s="253" t="s">
        <v>118</v>
      </c>
    </row>
    <row r="412" s="91" customFormat="1" spans="2:51">
      <c r="B412" s="195"/>
      <c r="C412" s="196"/>
      <c r="D412" s="189" t="s">
        <v>129</v>
      </c>
      <c r="E412" s="197" t="s">
        <v>19</v>
      </c>
      <c r="F412" s="198" t="s">
        <v>594</v>
      </c>
      <c r="G412" s="196"/>
      <c r="H412" s="199">
        <v>2143.975</v>
      </c>
      <c r="I412" s="234"/>
      <c r="J412" s="196"/>
      <c r="K412" s="196"/>
      <c r="L412" s="235"/>
      <c r="M412" s="236"/>
      <c r="N412" s="237"/>
      <c r="O412" s="237"/>
      <c r="P412" s="237"/>
      <c r="Q412" s="237"/>
      <c r="R412" s="237"/>
      <c r="S412" s="237"/>
      <c r="T412" s="248"/>
      <c r="AT412" s="254" t="s">
        <v>129</v>
      </c>
      <c r="AU412" s="254" t="s">
        <v>88</v>
      </c>
      <c r="AV412" s="91" t="s">
        <v>88</v>
      </c>
      <c r="AW412" s="91" t="s">
        <v>37</v>
      </c>
      <c r="AX412" s="91" t="s">
        <v>86</v>
      </c>
      <c r="AY412" s="254" t="s">
        <v>118</v>
      </c>
    </row>
    <row r="413" s="84" customFormat="1" ht="16.5" customHeight="1" spans="1:65">
      <c r="A413" s="101"/>
      <c r="B413" s="123"/>
      <c r="C413" s="184" t="s">
        <v>595</v>
      </c>
      <c r="D413" s="184" t="s">
        <v>120</v>
      </c>
      <c r="E413" s="185" t="s">
        <v>596</v>
      </c>
      <c r="F413" s="186" t="s">
        <v>597</v>
      </c>
      <c r="G413" s="187" t="s">
        <v>143</v>
      </c>
      <c r="H413" s="188">
        <v>6.571</v>
      </c>
      <c r="I413" s="222"/>
      <c r="J413" s="223">
        <f t="shared" ref="J413:J418" si="10">ROUND(I413*H413,2)</f>
        <v>0</v>
      </c>
      <c r="K413" s="186" t="s">
        <v>19</v>
      </c>
      <c r="L413" s="102"/>
      <c r="M413" s="224" t="s">
        <v>19</v>
      </c>
      <c r="N413" s="225" t="s">
        <v>49</v>
      </c>
      <c r="O413" s="226"/>
      <c r="P413" s="227">
        <f t="shared" ref="P413:P418" si="11">O413*H413</f>
        <v>0</v>
      </c>
      <c r="Q413" s="227">
        <v>0</v>
      </c>
      <c r="R413" s="227">
        <f t="shared" ref="R413:R418" si="12">Q413*H413</f>
        <v>0</v>
      </c>
      <c r="S413" s="227">
        <v>0</v>
      </c>
      <c r="T413" s="245">
        <f t="shared" ref="T413:T418" si="13">S413*H413</f>
        <v>0</v>
      </c>
      <c r="U413" s="101"/>
      <c r="V413" s="101"/>
      <c r="W413" s="101"/>
      <c r="X413" s="101"/>
      <c r="Y413" s="101"/>
      <c r="Z413" s="101"/>
      <c r="AA413" s="101"/>
      <c r="AB413" s="101"/>
      <c r="AC413" s="101"/>
      <c r="AD413" s="101"/>
      <c r="AE413" s="101"/>
      <c r="AR413" s="252" t="s">
        <v>125</v>
      </c>
      <c r="AT413" s="252" t="s">
        <v>120</v>
      </c>
      <c r="AU413" s="252" t="s">
        <v>88</v>
      </c>
      <c r="AY413" s="169" t="s">
        <v>118</v>
      </c>
      <c r="BE413" s="258">
        <f t="shared" ref="BE413:BE418" si="14">IF(N413="základní",J413,0)</f>
        <v>0</v>
      </c>
      <c r="BF413" s="258">
        <f t="shared" ref="BF413:BF418" si="15">IF(N413="snížená",J413,0)</f>
        <v>0</v>
      </c>
      <c r="BG413" s="258">
        <f t="shared" ref="BG413:BG418" si="16">IF(N413="zákl. přenesená",J413,0)</f>
        <v>0</v>
      </c>
      <c r="BH413" s="258">
        <f t="shared" ref="BH413:BH418" si="17">IF(N413="sníž. přenesená",J413,0)</f>
        <v>0</v>
      </c>
      <c r="BI413" s="258">
        <f t="shared" ref="BI413:BI418" si="18">IF(N413="nulová",J413,0)</f>
        <v>0</v>
      </c>
      <c r="BJ413" s="169" t="s">
        <v>86</v>
      </c>
      <c r="BK413" s="258">
        <f t="shared" ref="BK413:BK418" si="19">ROUND(I413*H413,2)</f>
        <v>0</v>
      </c>
      <c r="BL413" s="169" t="s">
        <v>125</v>
      </c>
      <c r="BM413" s="252" t="s">
        <v>598</v>
      </c>
    </row>
    <row r="414" s="84" customFormat="1" ht="16.5" customHeight="1" spans="1:65">
      <c r="A414" s="101"/>
      <c r="B414" s="123"/>
      <c r="C414" s="184" t="s">
        <v>599</v>
      </c>
      <c r="D414" s="184" t="s">
        <v>120</v>
      </c>
      <c r="E414" s="185" t="s">
        <v>600</v>
      </c>
      <c r="F414" s="186" t="s">
        <v>601</v>
      </c>
      <c r="G414" s="187" t="s">
        <v>143</v>
      </c>
      <c r="H414" s="188">
        <v>6.183</v>
      </c>
      <c r="I414" s="222"/>
      <c r="J414" s="223">
        <f t="shared" si="10"/>
        <v>0</v>
      </c>
      <c r="K414" s="186" t="s">
        <v>19</v>
      </c>
      <c r="L414" s="102"/>
      <c r="M414" s="224" t="s">
        <v>19</v>
      </c>
      <c r="N414" s="225" t="s">
        <v>49</v>
      </c>
      <c r="O414" s="226"/>
      <c r="P414" s="227">
        <f t="shared" si="11"/>
        <v>0</v>
      </c>
      <c r="Q414" s="227">
        <v>0</v>
      </c>
      <c r="R414" s="227">
        <f t="shared" si="12"/>
        <v>0</v>
      </c>
      <c r="S414" s="227">
        <v>0</v>
      </c>
      <c r="T414" s="245">
        <f t="shared" si="13"/>
        <v>0</v>
      </c>
      <c r="U414" s="101"/>
      <c r="V414" s="101"/>
      <c r="W414" s="101"/>
      <c r="X414" s="101"/>
      <c r="Y414" s="101"/>
      <c r="Z414" s="101"/>
      <c r="AA414" s="101"/>
      <c r="AB414" s="101"/>
      <c r="AC414" s="101"/>
      <c r="AD414" s="101"/>
      <c r="AE414" s="101"/>
      <c r="AR414" s="252" t="s">
        <v>125</v>
      </c>
      <c r="AT414" s="252" t="s">
        <v>120</v>
      </c>
      <c r="AU414" s="252" t="s">
        <v>88</v>
      </c>
      <c r="AY414" s="169" t="s">
        <v>118</v>
      </c>
      <c r="BE414" s="258">
        <f t="shared" si="14"/>
        <v>0</v>
      </c>
      <c r="BF414" s="258">
        <f t="shared" si="15"/>
        <v>0</v>
      </c>
      <c r="BG414" s="258">
        <f t="shared" si="16"/>
        <v>0</v>
      </c>
      <c r="BH414" s="258">
        <f t="shared" si="17"/>
        <v>0</v>
      </c>
      <c r="BI414" s="258">
        <f t="shared" si="18"/>
        <v>0</v>
      </c>
      <c r="BJ414" s="169" t="s">
        <v>86</v>
      </c>
      <c r="BK414" s="258">
        <f t="shared" si="19"/>
        <v>0</v>
      </c>
      <c r="BL414" s="169" t="s">
        <v>125</v>
      </c>
      <c r="BM414" s="252" t="s">
        <v>602</v>
      </c>
    </row>
    <row r="415" s="84" customFormat="1" ht="16.5" customHeight="1" spans="1:65">
      <c r="A415" s="101"/>
      <c r="B415" s="123"/>
      <c r="C415" s="184" t="s">
        <v>603</v>
      </c>
      <c r="D415" s="184" t="s">
        <v>120</v>
      </c>
      <c r="E415" s="185" t="s">
        <v>604</v>
      </c>
      <c r="F415" s="186" t="s">
        <v>605</v>
      </c>
      <c r="G415" s="187" t="s">
        <v>143</v>
      </c>
      <c r="H415" s="188">
        <v>145.163</v>
      </c>
      <c r="I415" s="222"/>
      <c r="J415" s="223">
        <f t="shared" si="10"/>
        <v>0</v>
      </c>
      <c r="K415" s="186" t="s">
        <v>19</v>
      </c>
      <c r="L415" s="102"/>
      <c r="M415" s="224" t="s">
        <v>19</v>
      </c>
      <c r="N415" s="225" t="s">
        <v>49</v>
      </c>
      <c r="O415" s="226"/>
      <c r="P415" s="227">
        <f t="shared" si="11"/>
        <v>0</v>
      </c>
      <c r="Q415" s="227">
        <v>0</v>
      </c>
      <c r="R415" s="227">
        <f t="shared" si="12"/>
        <v>0</v>
      </c>
      <c r="S415" s="227">
        <v>0</v>
      </c>
      <c r="T415" s="245">
        <f t="shared" si="13"/>
        <v>0</v>
      </c>
      <c r="U415" s="101"/>
      <c r="V415" s="101"/>
      <c r="W415" s="101"/>
      <c r="X415" s="101"/>
      <c r="Y415" s="101"/>
      <c r="Z415" s="101"/>
      <c r="AA415" s="101"/>
      <c r="AB415" s="101"/>
      <c r="AC415" s="101"/>
      <c r="AD415" s="101"/>
      <c r="AE415" s="101"/>
      <c r="AR415" s="252" t="s">
        <v>125</v>
      </c>
      <c r="AT415" s="252" t="s">
        <v>120</v>
      </c>
      <c r="AU415" s="252" t="s">
        <v>88</v>
      </c>
      <c r="AY415" s="169" t="s">
        <v>118</v>
      </c>
      <c r="BE415" s="258">
        <f t="shared" si="14"/>
        <v>0</v>
      </c>
      <c r="BF415" s="258">
        <f t="shared" si="15"/>
        <v>0</v>
      </c>
      <c r="BG415" s="258">
        <f t="shared" si="16"/>
        <v>0</v>
      </c>
      <c r="BH415" s="258">
        <f t="shared" si="17"/>
        <v>0</v>
      </c>
      <c r="BI415" s="258">
        <f t="shared" si="18"/>
        <v>0</v>
      </c>
      <c r="BJ415" s="169" t="s">
        <v>86</v>
      </c>
      <c r="BK415" s="258">
        <f t="shared" si="19"/>
        <v>0</v>
      </c>
      <c r="BL415" s="169" t="s">
        <v>125</v>
      </c>
      <c r="BM415" s="252" t="s">
        <v>606</v>
      </c>
    </row>
    <row r="416" s="84" customFormat="1" ht="16.5" customHeight="1" spans="1:65">
      <c r="A416" s="101"/>
      <c r="B416" s="123"/>
      <c r="C416" s="184" t="s">
        <v>607</v>
      </c>
      <c r="D416" s="184" t="s">
        <v>120</v>
      </c>
      <c r="E416" s="185" t="s">
        <v>608</v>
      </c>
      <c r="F416" s="186" t="s">
        <v>609</v>
      </c>
      <c r="G416" s="187" t="s">
        <v>143</v>
      </c>
      <c r="H416" s="188">
        <v>4.323</v>
      </c>
      <c r="I416" s="222"/>
      <c r="J416" s="223">
        <f t="shared" si="10"/>
        <v>0</v>
      </c>
      <c r="K416" s="186" t="s">
        <v>19</v>
      </c>
      <c r="L416" s="102"/>
      <c r="M416" s="224" t="s">
        <v>19</v>
      </c>
      <c r="N416" s="225" t="s">
        <v>49</v>
      </c>
      <c r="O416" s="226"/>
      <c r="P416" s="227">
        <f t="shared" si="11"/>
        <v>0</v>
      </c>
      <c r="Q416" s="227">
        <v>0</v>
      </c>
      <c r="R416" s="227">
        <f t="shared" si="12"/>
        <v>0</v>
      </c>
      <c r="S416" s="227">
        <v>0</v>
      </c>
      <c r="T416" s="245">
        <f t="shared" si="13"/>
        <v>0</v>
      </c>
      <c r="U416" s="101"/>
      <c r="V416" s="101"/>
      <c r="W416" s="101"/>
      <c r="X416" s="101"/>
      <c r="Y416" s="101"/>
      <c r="Z416" s="101"/>
      <c r="AA416" s="101"/>
      <c r="AB416" s="101"/>
      <c r="AC416" s="101"/>
      <c r="AD416" s="101"/>
      <c r="AE416" s="101"/>
      <c r="AR416" s="252" t="s">
        <v>125</v>
      </c>
      <c r="AT416" s="252" t="s">
        <v>120</v>
      </c>
      <c r="AU416" s="252" t="s">
        <v>88</v>
      </c>
      <c r="AY416" s="169" t="s">
        <v>118</v>
      </c>
      <c r="BE416" s="258">
        <f t="shared" si="14"/>
        <v>0</v>
      </c>
      <c r="BF416" s="258">
        <f t="shared" si="15"/>
        <v>0</v>
      </c>
      <c r="BG416" s="258">
        <f t="shared" si="16"/>
        <v>0</v>
      </c>
      <c r="BH416" s="258">
        <f t="shared" si="17"/>
        <v>0</v>
      </c>
      <c r="BI416" s="258">
        <f t="shared" si="18"/>
        <v>0</v>
      </c>
      <c r="BJ416" s="169" t="s">
        <v>86</v>
      </c>
      <c r="BK416" s="258">
        <f t="shared" si="19"/>
        <v>0</v>
      </c>
      <c r="BL416" s="169" t="s">
        <v>125</v>
      </c>
      <c r="BM416" s="252" t="s">
        <v>610</v>
      </c>
    </row>
    <row r="417" s="84" customFormat="1" ht="16.5" customHeight="1" spans="1:65">
      <c r="A417" s="101"/>
      <c r="B417" s="123"/>
      <c r="C417" s="184" t="s">
        <v>611</v>
      </c>
      <c r="D417" s="184" t="s">
        <v>120</v>
      </c>
      <c r="E417" s="185" t="s">
        <v>612</v>
      </c>
      <c r="F417" s="186" t="s">
        <v>613</v>
      </c>
      <c r="G417" s="187" t="s">
        <v>143</v>
      </c>
      <c r="H417" s="188">
        <v>0.437</v>
      </c>
      <c r="I417" s="222"/>
      <c r="J417" s="223">
        <f t="shared" si="10"/>
        <v>0</v>
      </c>
      <c r="K417" s="186" t="s">
        <v>19</v>
      </c>
      <c r="L417" s="102"/>
      <c r="M417" s="224" t="s">
        <v>19</v>
      </c>
      <c r="N417" s="225" t="s">
        <v>49</v>
      </c>
      <c r="O417" s="226"/>
      <c r="P417" s="227">
        <f t="shared" si="11"/>
        <v>0</v>
      </c>
      <c r="Q417" s="227">
        <v>0</v>
      </c>
      <c r="R417" s="227">
        <f t="shared" si="12"/>
        <v>0</v>
      </c>
      <c r="S417" s="227">
        <v>0</v>
      </c>
      <c r="T417" s="245">
        <f t="shared" si="13"/>
        <v>0</v>
      </c>
      <c r="U417" s="101"/>
      <c r="V417" s="101"/>
      <c r="W417" s="101"/>
      <c r="X417" s="101"/>
      <c r="Y417" s="101"/>
      <c r="Z417" s="101"/>
      <c r="AA417" s="101"/>
      <c r="AB417" s="101"/>
      <c r="AC417" s="101"/>
      <c r="AD417" s="101"/>
      <c r="AE417" s="101"/>
      <c r="AR417" s="252" t="s">
        <v>125</v>
      </c>
      <c r="AT417" s="252" t="s">
        <v>120</v>
      </c>
      <c r="AU417" s="252" t="s">
        <v>88</v>
      </c>
      <c r="AY417" s="169" t="s">
        <v>118</v>
      </c>
      <c r="BE417" s="258">
        <f t="shared" si="14"/>
        <v>0</v>
      </c>
      <c r="BF417" s="258">
        <f t="shared" si="15"/>
        <v>0</v>
      </c>
      <c r="BG417" s="258">
        <f t="shared" si="16"/>
        <v>0</v>
      </c>
      <c r="BH417" s="258">
        <f t="shared" si="17"/>
        <v>0</v>
      </c>
      <c r="BI417" s="258">
        <f t="shared" si="18"/>
        <v>0</v>
      </c>
      <c r="BJ417" s="169" t="s">
        <v>86</v>
      </c>
      <c r="BK417" s="258">
        <f t="shared" si="19"/>
        <v>0</v>
      </c>
      <c r="BL417" s="169" t="s">
        <v>125</v>
      </c>
      <c r="BM417" s="252" t="s">
        <v>614</v>
      </c>
    </row>
    <row r="418" s="84" customFormat="1" ht="16.5" customHeight="1" spans="1:65">
      <c r="A418" s="101"/>
      <c r="B418" s="123"/>
      <c r="C418" s="184" t="s">
        <v>615</v>
      </c>
      <c r="D418" s="184" t="s">
        <v>120</v>
      </c>
      <c r="E418" s="185" t="s">
        <v>616</v>
      </c>
      <c r="F418" s="186" t="s">
        <v>617</v>
      </c>
      <c r="G418" s="187" t="s">
        <v>143</v>
      </c>
      <c r="H418" s="188">
        <v>13.709</v>
      </c>
      <c r="I418" s="222"/>
      <c r="J418" s="223">
        <f t="shared" si="10"/>
        <v>0</v>
      </c>
      <c r="K418" s="186" t="s">
        <v>19</v>
      </c>
      <c r="L418" s="102"/>
      <c r="M418" s="224" t="s">
        <v>19</v>
      </c>
      <c r="N418" s="225" t="s">
        <v>49</v>
      </c>
      <c r="O418" s="226"/>
      <c r="P418" s="227">
        <f t="shared" si="11"/>
        <v>0</v>
      </c>
      <c r="Q418" s="227">
        <v>0</v>
      </c>
      <c r="R418" s="227">
        <f t="shared" si="12"/>
        <v>0</v>
      </c>
      <c r="S418" s="227">
        <v>0</v>
      </c>
      <c r="T418" s="245">
        <f t="shared" si="13"/>
        <v>0</v>
      </c>
      <c r="U418" s="101"/>
      <c r="V418" s="101"/>
      <c r="W418" s="101"/>
      <c r="X418" s="101"/>
      <c r="Y418" s="101"/>
      <c r="Z418" s="101"/>
      <c r="AA418" s="101"/>
      <c r="AB418" s="101"/>
      <c r="AC418" s="101"/>
      <c r="AD418" s="101"/>
      <c r="AE418" s="101"/>
      <c r="AR418" s="252" t="s">
        <v>125</v>
      </c>
      <c r="AT418" s="252" t="s">
        <v>120</v>
      </c>
      <c r="AU418" s="252" t="s">
        <v>88</v>
      </c>
      <c r="AY418" s="169" t="s">
        <v>118</v>
      </c>
      <c r="BE418" s="258">
        <f t="shared" si="14"/>
        <v>0</v>
      </c>
      <c r="BF418" s="258">
        <f t="shared" si="15"/>
        <v>0</v>
      </c>
      <c r="BG418" s="258">
        <f t="shared" si="16"/>
        <v>0</v>
      </c>
      <c r="BH418" s="258">
        <f t="shared" si="17"/>
        <v>0</v>
      </c>
      <c r="BI418" s="258">
        <f t="shared" si="18"/>
        <v>0</v>
      </c>
      <c r="BJ418" s="169" t="s">
        <v>86</v>
      </c>
      <c r="BK418" s="258">
        <f t="shared" si="19"/>
        <v>0</v>
      </c>
      <c r="BL418" s="169" t="s">
        <v>125</v>
      </c>
      <c r="BM418" s="252" t="s">
        <v>618</v>
      </c>
    </row>
    <row r="419" s="89" customFormat="1" ht="22.8" customHeight="1" spans="2:63">
      <c r="B419" s="179"/>
      <c r="C419" s="180"/>
      <c r="D419" s="181" t="s">
        <v>77</v>
      </c>
      <c r="E419" s="183" t="s">
        <v>619</v>
      </c>
      <c r="F419" s="183" t="s">
        <v>620</v>
      </c>
      <c r="G419" s="180"/>
      <c r="H419" s="180"/>
      <c r="I419" s="215"/>
      <c r="J419" s="221">
        <f>BK419</f>
        <v>0</v>
      </c>
      <c r="K419" s="180"/>
      <c r="L419" s="217"/>
      <c r="M419" s="218"/>
      <c r="N419" s="219"/>
      <c r="O419" s="219"/>
      <c r="P419" s="220">
        <f>SUM(P420:P434)</f>
        <v>0</v>
      </c>
      <c r="Q419" s="219"/>
      <c r="R419" s="220">
        <f>SUM(R420:R434)</f>
        <v>3.1619</v>
      </c>
      <c r="S419" s="219"/>
      <c r="T419" s="244">
        <f>SUM(T420:T434)</f>
        <v>0</v>
      </c>
      <c r="AR419" s="250" t="s">
        <v>88</v>
      </c>
      <c r="AT419" s="251" t="s">
        <v>77</v>
      </c>
      <c r="AU419" s="251" t="s">
        <v>86</v>
      </c>
      <c r="AY419" s="250" t="s">
        <v>118</v>
      </c>
      <c r="BK419" s="257">
        <f>SUM(BK420:BK434)</f>
        <v>0</v>
      </c>
    </row>
    <row r="420" s="84" customFormat="1" ht="16.5" customHeight="1" spans="1:65">
      <c r="A420" s="101"/>
      <c r="B420" s="123"/>
      <c r="C420" s="184" t="s">
        <v>621</v>
      </c>
      <c r="D420" s="184" t="s">
        <v>120</v>
      </c>
      <c r="E420" s="185" t="s">
        <v>622</v>
      </c>
      <c r="F420" s="186" t="s">
        <v>623</v>
      </c>
      <c r="G420" s="187" t="s">
        <v>152</v>
      </c>
      <c r="H420" s="188">
        <v>225.85</v>
      </c>
      <c r="I420" s="222"/>
      <c r="J420" s="223">
        <f>ROUND(I420*H420,2)</f>
        <v>0</v>
      </c>
      <c r="K420" s="186" t="s">
        <v>19</v>
      </c>
      <c r="L420" s="102"/>
      <c r="M420" s="224" t="s">
        <v>19</v>
      </c>
      <c r="N420" s="225" t="s">
        <v>49</v>
      </c>
      <c r="O420" s="226"/>
      <c r="P420" s="227">
        <f>O420*H420</f>
        <v>0</v>
      </c>
      <c r="Q420" s="227">
        <v>0.014</v>
      </c>
      <c r="R420" s="227">
        <f>Q420*H420</f>
        <v>3.1619</v>
      </c>
      <c r="S420" s="227">
        <v>0</v>
      </c>
      <c r="T420" s="245">
        <f>S420*H420</f>
        <v>0</v>
      </c>
      <c r="U420" s="101"/>
      <c r="V420" s="101"/>
      <c r="W420" s="101"/>
      <c r="X420" s="101"/>
      <c r="Y420" s="101"/>
      <c r="Z420" s="101"/>
      <c r="AA420" s="101"/>
      <c r="AB420" s="101"/>
      <c r="AC420" s="101"/>
      <c r="AD420" s="101"/>
      <c r="AE420" s="101"/>
      <c r="AR420" s="252" t="s">
        <v>215</v>
      </c>
      <c r="AT420" s="252" t="s">
        <v>120</v>
      </c>
      <c r="AU420" s="252" t="s">
        <v>88</v>
      </c>
      <c r="AY420" s="169" t="s">
        <v>118</v>
      </c>
      <c r="BE420" s="258">
        <f>IF(N420="základní",J420,0)</f>
        <v>0</v>
      </c>
      <c r="BF420" s="258">
        <f>IF(N420="snížená",J420,0)</f>
        <v>0</v>
      </c>
      <c r="BG420" s="258">
        <f>IF(N420="zákl. přenesená",J420,0)</f>
        <v>0</v>
      </c>
      <c r="BH420" s="258">
        <f>IF(N420="sníž. přenesená",J420,0)</f>
        <v>0</v>
      </c>
      <c r="BI420" s="258">
        <f>IF(N420="nulová",J420,0)</f>
        <v>0</v>
      </c>
      <c r="BJ420" s="169" t="s">
        <v>86</v>
      </c>
      <c r="BK420" s="258">
        <f>ROUND(I420*H420,2)</f>
        <v>0</v>
      </c>
      <c r="BL420" s="169" t="s">
        <v>215</v>
      </c>
      <c r="BM420" s="252" t="s">
        <v>624</v>
      </c>
    </row>
    <row r="421" s="90" customFormat="1" spans="2:51">
      <c r="B421" s="191"/>
      <c r="C421" s="192"/>
      <c r="D421" s="189" t="s">
        <v>129</v>
      </c>
      <c r="E421" s="193" t="s">
        <v>19</v>
      </c>
      <c r="F421" s="194" t="s">
        <v>625</v>
      </c>
      <c r="G421" s="192"/>
      <c r="H421" s="193" t="s">
        <v>19</v>
      </c>
      <c r="I421" s="230"/>
      <c r="J421" s="192"/>
      <c r="K421" s="192"/>
      <c r="L421" s="231"/>
      <c r="M421" s="232"/>
      <c r="N421" s="233"/>
      <c r="O421" s="233"/>
      <c r="P421" s="233"/>
      <c r="Q421" s="233"/>
      <c r="R421" s="233"/>
      <c r="S421" s="233"/>
      <c r="T421" s="247"/>
      <c r="AT421" s="253" t="s">
        <v>129</v>
      </c>
      <c r="AU421" s="253" t="s">
        <v>88</v>
      </c>
      <c r="AV421" s="90" t="s">
        <v>86</v>
      </c>
      <c r="AW421" s="90" t="s">
        <v>37</v>
      </c>
      <c r="AX421" s="90" t="s">
        <v>78</v>
      </c>
      <c r="AY421" s="253" t="s">
        <v>118</v>
      </c>
    </row>
    <row r="422" s="90" customFormat="1" spans="2:51">
      <c r="B422" s="191"/>
      <c r="C422" s="192"/>
      <c r="D422" s="189" t="s">
        <v>129</v>
      </c>
      <c r="E422" s="193" t="s">
        <v>19</v>
      </c>
      <c r="F422" s="194" t="s">
        <v>626</v>
      </c>
      <c r="G422" s="192"/>
      <c r="H422" s="193" t="s">
        <v>19</v>
      </c>
      <c r="I422" s="230"/>
      <c r="J422" s="192"/>
      <c r="K422" s="192"/>
      <c r="L422" s="231"/>
      <c r="M422" s="232"/>
      <c r="N422" s="233"/>
      <c r="O422" s="233"/>
      <c r="P422" s="233"/>
      <c r="Q422" s="233"/>
      <c r="R422" s="233"/>
      <c r="S422" s="233"/>
      <c r="T422" s="247"/>
      <c r="AT422" s="253" t="s">
        <v>129</v>
      </c>
      <c r="AU422" s="253" t="s">
        <v>88</v>
      </c>
      <c r="AV422" s="90" t="s">
        <v>86</v>
      </c>
      <c r="AW422" s="90" t="s">
        <v>37</v>
      </c>
      <c r="AX422" s="90" t="s">
        <v>78</v>
      </c>
      <c r="AY422" s="253" t="s">
        <v>118</v>
      </c>
    </row>
    <row r="423" s="91" customFormat="1" spans="2:51">
      <c r="B423" s="195"/>
      <c r="C423" s="196"/>
      <c r="D423" s="189" t="s">
        <v>129</v>
      </c>
      <c r="E423" s="197" t="s">
        <v>19</v>
      </c>
      <c r="F423" s="198" t="s">
        <v>627</v>
      </c>
      <c r="G423" s="196"/>
      <c r="H423" s="199">
        <v>40.7</v>
      </c>
      <c r="I423" s="234"/>
      <c r="J423" s="196"/>
      <c r="K423" s="196"/>
      <c r="L423" s="235"/>
      <c r="M423" s="236"/>
      <c r="N423" s="237"/>
      <c r="O423" s="237"/>
      <c r="P423" s="237"/>
      <c r="Q423" s="237"/>
      <c r="R423" s="237"/>
      <c r="S423" s="237"/>
      <c r="T423" s="248"/>
      <c r="AT423" s="254" t="s">
        <v>129</v>
      </c>
      <c r="AU423" s="254" t="s">
        <v>88</v>
      </c>
      <c r="AV423" s="91" t="s">
        <v>88</v>
      </c>
      <c r="AW423" s="91" t="s">
        <v>37</v>
      </c>
      <c r="AX423" s="91" t="s">
        <v>78</v>
      </c>
      <c r="AY423" s="254" t="s">
        <v>118</v>
      </c>
    </row>
    <row r="424" s="91" customFormat="1" spans="2:51">
      <c r="B424" s="195"/>
      <c r="C424" s="196"/>
      <c r="D424" s="189" t="s">
        <v>129</v>
      </c>
      <c r="E424" s="197" t="s">
        <v>19</v>
      </c>
      <c r="F424" s="198" t="s">
        <v>628</v>
      </c>
      <c r="G424" s="196"/>
      <c r="H424" s="199">
        <v>43.14</v>
      </c>
      <c r="I424" s="234"/>
      <c r="J424" s="196"/>
      <c r="K424" s="196"/>
      <c r="L424" s="235"/>
      <c r="M424" s="236"/>
      <c r="N424" s="237"/>
      <c r="O424" s="237"/>
      <c r="P424" s="237"/>
      <c r="Q424" s="237"/>
      <c r="R424" s="237"/>
      <c r="S424" s="237"/>
      <c r="T424" s="248"/>
      <c r="AT424" s="254" t="s">
        <v>129</v>
      </c>
      <c r="AU424" s="254" t="s">
        <v>88</v>
      </c>
      <c r="AV424" s="91" t="s">
        <v>88</v>
      </c>
      <c r="AW424" s="91" t="s">
        <v>37</v>
      </c>
      <c r="AX424" s="91" t="s">
        <v>78</v>
      </c>
      <c r="AY424" s="254" t="s">
        <v>118</v>
      </c>
    </row>
    <row r="425" s="91" customFormat="1" spans="2:51">
      <c r="B425" s="195"/>
      <c r="C425" s="196"/>
      <c r="D425" s="189" t="s">
        <v>129</v>
      </c>
      <c r="E425" s="197" t="s">
        <v>19</v>
      </c>
      <c r="F425" s="198" t="s">
        <v>629</v>
      </c>
      <c r="G425" s="196"/>
      <c r="H425" s="199">
        <v>42.1</v>
      </c>
      <c r="I425" s="234"/>
      <c r="J425" s="196"/>
      <c r="K425" s="196"/>
      <c r="L425" s="235"/>
      <c r="M425" s="236"/>
      <c r="N425" s="237"/>
      <c r="O425" s="237"/>
      <c r="P425" s="237"/>
      <c r="Q425" s="237"/>
      <c r="R425" s="237"/>
      <c r="S425" s="237"/>
      <c r="T425" s="248"/>
      <c r="AT425" s="254" t="s">
        <v>129</v>
      </c>
      <c r="AU425" s="254" t="s">
        <v>88</v>
      </c>
      <c r="AV425" s="91" t="s">
        <v>88</v>
      </c>
      <c r="AW425" s="91" t="s">
        <v>37</v>
      </c>
      <c r="AX425" s="91" t="s">
        <v>78</v>
      </c>
      <c r="AY425" s="254" t="s">
        <v>118</v>
      </c>
    </row>
    <row r="426" s="91" customFormat="1" spans="2:51">
      <c r="B426" s="195"/>
      <c r="C426" s="196"/>
      <c r="D426" s="189" t="s">
        <v>129</v>
      </c>
      <c r="E426" s="197" t="s">
        <v>19</v>
      </c>
      <c r="F426" s="198" t="s">
        <v>630</v>
      </c>
      <c r="G426" s="196"/>
      <c r="H426" s="199">
        <v>-8.64</v>
      </c>
      <c r="I426" s="234"/>
      <c r="J426" s="196"/>
      <c r="K426" s="196"/>
      <c r="L426" s="235"/>
      <c r="M426" s="236"/>
      <c r="N426" s="237"/>
      <c r="O426" s="237"/>
      <c r="P426" s="237"/>
      <c r="Q426" s="237"/>
      <c r="R426" s="237"/>
      <c r="S426" s="237"/>
      <c r="T426" s="248"/>
      <c r="AT426" s="254" t="s">
        <v>129</v>
      </c>
      <c r="AU426" s="254" t="s">
        <v>88</v>
      </c>
      <c r="AV426" s="91" t="s">
        <v>88</v>
      </c>
      <c r="AW426" s="91" t="s">
        <v>37</v>
      </c>
      <c r="AX426" s="91" t="s">
        <v>78</v>
      </c>
      <c r="AY426" s="254" t="s">
        <v>118</v>
      </c>
    </row>
    <row r="427" s="91" customFormat="1" spans="2:51">
      <c r="B427" s="195"/>
      <c r="C427" s="196"/>
      <c r="D427" s="189" t="s">
        <v>129</v>
      </c>
      <c r="E427" s="197" t="s">
        <v>19</v>
      </c>
      <c r="F427" s="198" t="s">
        <v>631</v>
      </c>
      <c r="G427" s="196"/>
      <c r="H427" s="199">
        <v>30.68</v>
      </c>
      <c r="I427" s="234"/>
      <c r="J427" s="196"/>
      <c r="K427" s="196"/>
      <c r="L427" s="235"/>
      <c r="M427" s="236"/>
      <c r="N427" s="237"/>
      <c r="O427" s="237"/>
      <c r="P427" s="237"/>
      <c r="Q427" s="237"/>
      <c r="R427" s="237"/>
      <c r="S427" s="237"/>
      <c r="T427" s="248"/>
      <c r="AT427" s="254" t="s">
        <v>129</v>
      </c>
      <c r="AU427" s="254" t="s">
        <v>88</v>
      </c>
      <c r="AV427" s="91" t="s">
        <v>88</v>
      </c>
      <c r="AW427" s="91" t="s">
        <v>37</v>
      </c>
      <c r="AX427" s="91" t="s">
        <v>78</v>
      </c>
      <c r="AY427" s="254" t="s">
        <v>118</v>
      </c>
    </row>
    <row r="428" s="91" customFormat="1" spans="2:51">
      <c r="B428" s="195"/>
      <c r="C428" s="196"/>
      <c r="D428" s="189" t="s">
        <v>129</v>
      </c>
      <c r="E428" s="197" t="s">
        <v>19</v>
      </c>
      <c r="F428" s="198" t="s">
        <v>632</v>
      </c>
      <c r="G428" s="196"/>
      <c r="H428" s="199">
        <v>4.28</v>
      </c>
      <c r="I428" s="234"/>
      <c r="J428" s="196"/>
      <c r="K428" s="196"/>
      <c r="L428" s="235"/>
      <c r="M428" s="236"/>
      <c r="N428" s="237"/>
      <c r="O428" s="237"/>
      <c r="P428" s="237"/>
      <c r="Q428" s="237"/>
      <c r="R428" s="237"/>
      <c r="S428" s="237"/>
      <c r="T428" s="248"/>
      <c r="AT428" s="254" t="s">
        <v>129</v>
      </c>
      <c r="AU428" s="254" t="s">
        <v>88</v>
      </c>
      <c r="AV428" s="91" t="s">
        <v>88</v>
      </c>
      <c r="AW428" s="91" t="s">
        <v>37</v>
      </c>
      <c r="AX428" s="91" t="s">
        <v>78</v>
      </c>
      <c r="AY428" s="254" t="s">
        <v>118</v>
      </c>
    </row>
    <row r="429" s="90" customFormat="1" spans="2:51">
      <c r="B429" s="191"/>
      <c r="C429" s="192"/>
      <c r="D429" s="189" t="s">
        <v>129</v>
      </c>
      <c r="E429" s="193" t="s">
        <v>19</v>
      </c>
      <c r="F429" s="194" t="s">
        <v>633</v>
      </c>
      <c r="G429" s="192"/>
      <c r="H429" s="193" t="s">
        <v>19</v>
      </c>
      <c r="I429" s="230"/>
      <c r="J429" s="192"/>
      <c r="K429" s="192"/>
      <c r="L429" s="231"/>
      <c r="M429" s="232"/>
      <c r="N429" s="233"/>
      <c r="O429" s="233"/>
      <c r="P429" s="233"/>
      <c r="Q429" s="233"/>
      <c r="R429" s="233"/>
      <c r="S429" s="233"/>
      <c r="T429" s="247"/>
      <c r="AT429" s="253" t="s">
        <v>129</v>
      </c>
      <c r="AU429" s="253" t="s">
        <v>88</v>
      </c>
      <c r="AV429" s="90" t="s">
        <v>86</v>
      </c>
      <c r="AW429" s="90" t="s">
        <v>37</v>
      </c>
      <c r="AX429" s="90" t="s">
        <v>78</v>
      </c>
      <c r="AY429" s="253" t="s">
        <v>118</v>
      </c>
    </row>
    <row r="430" s="91" customFormat="1" spans="2:51">
      <c r="B430" s="195"/>
      <c r="C430" s="196"/>
      <c r="D430" s="189" t="s">
        <v>129</v>
      </c>
      <c r="E430" s="197" t="s">
        <v>19</v>
      </c>
      <c r="F430" s="198" t="s">
        <v>634</v>
      </c>
      <c r="G430" s="196"/>
      <c r="H430" s="199">
        <v>15.75</v>
      </c>
      <c r="I430" s="234"/>
      <c r="J430" s="196"/>
      <c r="K430" s="196"/>
      <c r="L430" s="235"/>
      <c r="M430" s="236"/>
      <c r="N430" s="237"/>
      <c r="O430" s="237"/>
      <c r="P430" s="237"/>
      <c r="Q430" s="237"/>
      <c r="R430" s="237"/>
      <c r="S430" s="237"/>
      <c r="T430" s="248"/>
      <c r="AT430" s="254" t="s">
        <v>129</v>
      </c>
      <c r="AU430" s="254" t="s">
        <v>88</v>
      </c>
      <c r="AV430" s="91" t="s">
        <v>88</v>
      </c>
      <c r="AW430" s="91" t="s">
        <v>37</v>
      </c>
      <c r="AX430" s="91" t="s">
        <v>78</v>
      </c>
      <c r="AY430" s="254" t="s">
        <v>118</v>
      </c>
    </row>
    <row r="431" s="91" customFormat="1" spans="2:51">
      <c r="B431" s="195"/>
      <c r="C431" s="196"/>
      <c r="D431" s="189" t="s">
        <v>129</v>
      </c>
      <c r="E431" s="197" t="s">
        <v>19</v>
      </c>
      <c r="F431" s="198" t="s">
        <v>635</v>
      </c>
      <c r="G431" s="196"/>
      <c r="H431" s="199">
        <v>30.6</v>
      </c>
      <c r="I431" s="234"/>
      <c r="J431" s="196"/>
      <c r="K431" s="196"/>
      <c r="L431" s="235"/>
      <c r="M431" s="236"/>
      <c r="N431" s="237"/>
      <c r="O431" s="237"/>
      <c r="P431" s="237"/>
      <c r="Q431" s="237"/>
      <c r="R431" s="237"/>
      <c r="S431" s="237"/>
      <c r="T431" s="248"/>
      <c r="AT431" s="254" t="s">
        <v>129</v>
      </c>
      <c r="AU431" s="254" t="s">
        <v>88</v>
      </c>
      <c r="AV431" s="91" t="s">
        <v>88</v>
      </c>
      <c r="AW431" s="91" t="s">
        <v>37</v>
      </c>
      <c r="AX431" s="91" t="s">
        <v>78</v>
      </c>
      <c r="AY431" s="254" t="s">
        <v>118</v>
      </c>
    </row>
    <row r="432" s="91" customFormat="1" spans="2:51">
      <c r="B432" s="195"/>
      <c r="C432" s="196"/>
      <c r="D432" s="189" t="s">
        <v>129</v>
      </c>
      <c r="E432" s="197" t="s">
        <v>19</v>
      </c>
      <c r="F432" s="198" t="s">
        <v>636</v>
      </c>
      <c r="G432" s="196"/>
      <c r="H432" s="199">
        <v>24</v>
      </c>
      <c r="I432" s="234"/>
      <c r="J432" s="196"/>
      <c r="K432" s="196"/>
      <c r="L432" s="235"/>
      <c r="M432" s="236"/>
      <c r="N432" s="237"/>
      <c r="O432" s="237"/>
      <c r="P432" s="237"/>
      <c r="Q432" s="237"/>
      <c r="R432" s="237"/>
      <c r="S432" s="237"/>
      <c r="T432" s="248"/>
      <c r="AT432" s="254" t="s">
        <v>129</v>
      </c>
      <c r="AU432" s="254" t="s">
        <v>88</v>
      </c>
      <c r="AV432" s="91" t="s">
        <v>88</v>
      </c>
      <c r="AW432" s="91" t="s">
        <v>37</v>
      </c>
      <c r="AX432" s="91" t="s">
        <v>78</v>
      </c>
      <c r="AY432" s="254" t="s">
        <v>118</v>
      </c>
    </row>
    <row r="433" s="91" customFormat="1" spans="2:51">
      <c r="B433" s="195"/>
      <c r="C433" s="196"/>
      <c r="D433" s="189" t="s">
        <v>129</v>
      </c>
      <c r="E433" s="197" t="s">
        <v>19</v>
      </c>
      <c r="F433" s="198" t="s">
        <v>637</v>
      </c>
      <c r="G433" s="196"/>
      <c r="H433" s="199">
        <v>3.24</v>
      </c>
      <c r="I433" s="234"/>
      <c r="J433" s="196"/>
      <c r="K433" s="196"/>
      <c r="L433" s="235"/>
      <c r="M433" s="236"/>
      <c r="N433" s="237"/>
      <c r="O433" s="237"/>
      <c r="P433" s="237"/>
      <c r="Q433" s="237"/>
      <c r="R433" s="237"/>
      <c r="S433" s="237"/>
      <c r="T433" s="248"/>
      <c r="AT433" s="254" t="s">
        <v>129</v>
      </c>
      <c r="AU433" s="254" t="s">
        <v>88</v>
      </c>
      <c r="AV433" s="91" t="s">
        <v>88</v>
      </c>
      <c r="AW433" s="91" t="s">
        <v>37</v>
      </c>
      <c r="AX433" s="91" t="s">
        <v>78</v>
      </c>
      <c r="AY433" s="254" t="s">
        <v>118</v>
      </c>
    </row>
    <row r="434" s="92" customFormat="1" spans="2:51">
      <c r="B434" s="200"/>
      <c r="C434" s="201"/>
      <c r="D434" s="189" t="s">
        <v>129</v>
      </c>
      <c r="E434" s="202" t="s">
        <v>19</v>
      </c>
      <c r="F434" s="203" t="s">
        <v>134</v>
      </c>
      <c r="G434" s="201"/>
      <c r="H434" s="204">
        <v>225.85</v>
      </c>
      <c r="I434" s="238"/>
      <c r="J434" s="201"/>
      <c r="K434" s="201"/>
      <c r="L434" s="239"/>
      <c r="M434" s="270"/>
      <c r="N434" s="271"/>
      <c r="O434" s="271"/>
      <c r="P434" s="271"/>
      <c r="Q434" s="271"/>
      <c r="R434" s="271"/>
      <c r="S434" s="271"/>
      <c r="T434" s="272"/>
      <c r="AT434" s="255" t="s">
        <v>129</v>
      </c>
      <c r="AU434" s="255" t="s">
        <v>88</v>
      </c>
      <c r="AV434" s="92" t="s">
        <v>125</v>
      </c>
      <c r="AW434" s="92" t="s">
        <v>37</v>
      </c>
      <c r="AX434" s="92" t="s">
        <v>86</v>
      </c>
      <c r="AY434" s="255" t="s">
        <v>118</v>
      </c>
    </row>
    <row r="435" s="84" customFormat="1" ht="6.95" customHeight="1" spans="1:31">
      <c r="A435" s="101"/>
      <c r="B435" s="170"/>
      <c r="C435" s="171"/>
      <c r="D435" s="171"/>
      <c r="E435" s="171"/>
      <c r="F435" s="171"/>
      <c r="G435" s="171"/>
      <c r="H435" s="171"/>
      <c r="I435" s="156"/>
      <c r="J435" s="171"/>
      <c r="K435" s="171"/>
      <c r="L435" s="102"/>
      <c r="M435" s="101"/>
      <c r="O435" s="101"/>
      <c r="P435" s="101"/>
      <c r="Q435" s="101"/>
      <c r="R435" s="101"/>
      <c r="S435" s="101"/>
      <c r="T435" s="101"/>
      <c r="U435" s="101"/>
      <c r="V435" s="101"/>
      <c r="W435" s="101"/>
      <c r="X435" s="101"/>
      <c r="Y435" s="101"/>
      <c r="Z435" s="101"/>
      <c r="AA435" s="101"/>
      <c r="AB435" s="101"/>
      <c r="AC435" s="101"/>
      <c r="AD435" s="101"/>
      <c r="AE435" s="101"/>
    </row>
  </sheetData>
  <sheetProtection password="CC35" sheet="1" formatColumns="0" formatRows="0" autoFilter="0" objects="1" scenarios="1"/>
  <autoFilter ref="C85:K434">
    <extLst/>
  </autoFilter>
  <mergeCells count="9">
    <mergeCell ref="L2:V2"/>
    <mergeCell ref="E7:H7"/>
    <mergeCell ref="E9:H9"/>
    <mergeCell ref="E18:H18"/>
    <mergeCell ref="E27:H27"/>
    <mergeCell ref="E48:H48"/>
    <mergeCell ref="E50:H50"/>
    <mergeCell ref="E76:H76"/>
    <mergeCell ref="E78:H78"/>
  </mergeCells>
  <pageMargins left="0.39375" right="0.39375" top="0.39375" bottom="0.39375" header="0" footer="0"/>
  <pageSetup paperSize="9" fitToHeight="100" orientation="landscape"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1:K218"/>
  <sheetViews>
    <sheetView showGridLines="0" zoomScale="110" zoomScaleNormal="110" workbookViewId="0">
      <selection activeCell="A1" sqref="A1"/>
    </sheetView>
  </sheetViews>
  <sheetFormatPr defaultColWidth="12" defaultRowHeight="10"/>
  <cols>
    <col min="1" max="1" width="8.33333333333333" style="2" customWidth="1"/>
    <col min="2" max="2" width="1.66666666666667" style="2" customWidth="1"/>
    <col min="3" max="4" width="5" style="2" customWidth="1"/>
    <col min="5" max="5" width="11.6555555555556" style="2" customWidth="1"/>
    <col min="6" max="6" width="9.15555555555555" style="2" customWidth="1"/>
    <col min="7" max="7" width="5" style="2" customWidth="1"/>
    <col min="8" max="8" width="77.8333333333333" style="2" customWidth="1"/>
    <col min="9" max="10" width="20" style="2" customWidth="1"/>
    <col min="11" max="11" width="1.66666666666667" style="2" customWidth="1"/>
  </cols>
  <sheetData>
    <row r="1" customFormat="1" ht="37.5" customHeight="1"/>
    <row r="2" customFormat="1" ht="7.5" customHeight="1" spans="2:11">
      <c r="B2" s="3"/>
      <c r="C2" s="4"/>
      <c r="D2" s="4"/>
      <c r="E2" s="4"/>
      <c r="F2" s="4"/>
      <c r="G2" s="4"/>
      <c r="H2" s="4"/>
      <c r="I2" s="4"/>
      <c r="J2" s="4"/>
      <c r="K2" s="17"/>
    </row>
    <row r="3" s="1" customFormat="1" ht="45" customHeight="1" spans="2:11">
      <c r="B3" s="5"/>
      <c r="C3" s="6" t="s">
        <v>638</v>
      </c>
      <c r="D3" s="6"/>
      <c r="E3" s="6"/>
      <c r="F3" s="6"/>
      <c r="G3" s="6"/>
      <c r="H3" s="6"/>
      <c r="I3" s="6"/>
      <c r="J3" s="6"/>
      <c r="K3" s="18"/>
    </row>
    <row r="4" customFormat="1" ht="25.5" customHeight="1" spans="2:11">
      <c r="B4" s="7"/>
      <c r="C4" s="8" t="s">
        <v>639</v>
      </c>
      <c r="D4" s="8"/>
      <c r="E4" s="8"/>
      <c r="F4" s="8"/>
      <c r="G4" s="8"/>
      <c r="H4" s="8"/>
      <c r="I4" s="8"/>
      <c r="J4" s="8"/>
      <c r="K4" s="19"/>
    </row>
    <row r="5" customFormat="1" ht="5.25" customHeight="1" spans="2:11">
      <c r="B5" s="7"/>
      <c r="C5" s="9"/>
      <c r="D5" s="9"/>
      <c r="E5" s="9"/>
      <c r="F5" s="9"/>
      <c r="G5" s="9"/>
      <c r="H5" s="9"/>
      <c r="I5" s="9"/>
      <c r="J5" s="9"/>
      <c r="K5" s="19"/>
    </row>
    <row r="6" customFormat="1" ht="15" customHeight="1" spans="2:11">
      <c r="B6" s="7"/>
      <c r="C6" s="10" t="s">
        <v>640</v>
      </c>
      <c r="D6" s="10"/>
      <c r="E6" s="10"/>
      <c r="F6" s="10"/>
      <c r="G6" s="10"/>
      <c r="H6" s="10"/>
      <c r="I6" s="10"/>
      <c r="J6" s="10"/>
      <c r="K6" s="19"/>
    </row>
    <row r="7" customFormat="1" ht="15" customHeight="1" spans="2:11">
      <c r="B7" s="11"/>
      <c r="C7" s="10" t="s">
        <v>641</v>
      </c>
      <c r="D7" s="10"/>
      <c r="E7" s="10"/>
      <c r="F7" s="10"/>
      <c r="G7" s="10"/>
      <c r="H7" s="10"/>
      <c r="I7" s="10"/>
      <c r="J7" s="10"/>
      <c r="K7" s="19"/>
    </row>
    <row r="8" customFormat="1" ht="12.75" customHeight="1" spans="2:11">
      <c r="B8" s="11"/>
      <c r="C8" s="10"/>
      <c r="D8" s="10"/>
      <c r="E8" s="10"/>
      <c r="F8" s="10"/>
      <c r="G8" s="10"/>
      <c r="H8" s="10"/>
      <c r="I8" s="10"/>
      <c r="J8" s="10"/>
      <c r="K8" s="19"/>
    </row>
    <row r="9" customFormat="1" ht="15" customHeight="1" spans="2:11">
      <c r="B9" s="11"/>
      <c r="C9" s="10" t="s">
        <v>642</v>
      </c>
      <c r="D9" s="10"/>
      <c r="E9" s="10"/>
      <c r="F9" s="10"/>
      <c r="G9" s="10"/>
      <c r="H9" s="10"/>
      <c r="I9" s="10"/>
      <c r="J9" s="10"/>
      <c r="K9" s="19"/>
    </row>
    <row r="10" customFormat="1" ht="15" customHeight="1" spans="2:11">
      <c r="B10" s="11"/>
      <c r="C10" s="10"/>
      <c r="D10" s="10" t="s">
        <v>643</v>
      </c>
      <c r="E10" s="10"/>
      <c r="F10" s="10"/>
      <c r="G10" s="10"/>
      <c r="H10" s="10"/>
      <c r="I10" s="10"/>
      <c r="J10" s="10"/>
      <c r="K10" s="19"/>
    </row>
    <row r="11" customFormat="1" ht="15" customHeight="1" spans="2:11">
      <c r="B11" s="11"/>
      <c r="C11" s="12"/>
      <c r="D11" s="10" t="s">
        <v>644</v>
      </c>
      <c r="E11" s="10"/>
      <c r="F11" s="10"/>
      <c r="G11" s="10"/>
      <c r="H11" s="10"/>
      <c r="I11" s="10"/>
      <c r="J11" s="10"/>
      <c r="K11" s="19"/>
    </row>
    <row r="12" customFormat="1" ht="15" customHeight="1" spans="2:11">
      <c r="B12" s="11"/>
      <c r="C12" s="12"/>
      <c r="D12" s="10"/>
      <c r="E12" s="10"/>
      <c r="F12" s="10"/>
      <c r="G12" s="10"/>
      <c r="H12" s="10"/>
      <c r="I12" s="10"/>
      <c r="J12" s="10"/>
      <c r="K12" s="19"/>
    </row>
    <row r="13" customFormat="1" ht="15" customHeight="1" spans="2:11">
      <c r="B13" s="11"/>
      <c r="C13" s="12"/>
      <c r="D13" s="13" t="s">
        <v>645</v>
      </c>
      <c r="E13" s="10"/>
      <c r="F13" s="10"/>
      <c r="G13" s="10"/>
      <c r="H13" s="10"/>
      <c r="I13" s="10"/>
      <c r="J13" s="10"/>
      <c r="K13" s="19"/>
    </row>
    <row r="14" customFormat="1" ht="12.75" customHeight="1" spans="2:11">
      <c r="B14" s="11"/>
      <c r="C14" s="12"/>
      <c r="D14" s="12"/>
      <c r="E14" s="12"/>
      <c r="F14" s="12"/>
      <c r="G14" s="12"/>
      <c r="H14" s="12"/>
      <c r="I14" s="12"/>
      <c r="J14" s="12"/>
      <c r="K14" s="19"/>
    </row>
    <row r="15" customFormat="1" ht="15" customHeight="1" spans="2:11">
      <c r="B15" s="11"/>
      <c r="C15" s="12"/>
      <c r="D15" s="10" t="s">
        <v>646</v>
      </c>
      <c r="E15" s="10"/>
      <c r="F15" s="10"/>
      <c r="G15" s="10"/>
      <c r="H15" s="10"/>
      <c r="I15" s="10"/>
      <c r="J15" s="10"/>
      <c r="K15" s="19"/>
    </row>
    <row r="16" customFormat="1" ht="15" customHeight="1" spans="2:11">
      <c r="B16" s="11"/>
      <c r="C16" s="12"/>
      <c r="D16" s="10" t="s">
        <v>647</v>
      </c>
      <c r="E16" s="10"/>
      <c r="F16" s="10"/>
      <c r="G16" s="10"/>
      <c r="H16" s="10"/>
      <c r="I16" s="10"/>
      <c r="J16" s="10"/>
      <c r="K16" s="19"/>
    </row>
    <row r="17" customFormat="1" ht="15" customHeight="1" spans="2:11">
      <c r="B17" s="11"/>
      <c r="C17" s="12"/>
      <c r="D17" s="10" t="s">
        <v>648</v>
      </c>
      <c r="E17" s="10"/>
      <c r="F17" s="10"/>
      <c r="G17" s="10"/>
      <c r="H17" s="10"/>
      <c r="I17" s="10"/>
      <c r="J17" s="10"/>
      <c r="K17" s="19"/>
    </row>
    <row r="18" customFormat="1" ht="15" customHeight="1" spans="2:11">
      <c r="B18" s="11"/>
      <c r="C18" s="12"/>
      <c r="D18" s="12"/>
      <c r="E18" s="14" t="s">
        <v>85</v>
      </c>
      <c r="F18" s="10" t="s">
        <v>649</v>
      </c>
      <c r="G18" s="10"/>
      <c r="H18" s="10"/>
      <c r="I18" s="10"/>
      <c r="J18" s="10"/>
      <c r="K18" s="19"/>
    </row>
    <row r="19" customFormat="1" ht="15" customHeight="1" spans="2:11">
      <c r="B19" s="11"/>
      <c r="C19" s="12"/>
      <c r="D19" s="12"/>
      <c r="E19" s="14" t="s">
        <v>650</v>
      </c>
      <c r="F19" s="10" t="s">
        <v>651</v>
      </c>
      <c r="G19" s="10"/>
      <c r="H19" s="10"/>
      <c r="I19" s="10"/>
      <c r="J19" s="10"/>
      <c r="K19" s="19"/>
    </row>
    <row r="20" customFormat="1" ht="15" customHeight="1" spans="2:11">
      <c r="B20" s="11"/>
      <c r="C20" s="12"/>
      <c r="D20" s="12"/>
      <c r="E20" s="14" t="s">
        <v>652</v>
      </c>
      <c r="F20" s="10" t="s">
        <v>653</v>
      </c>
      <c r="G20" s="10"/>
      <c r="H20" s="10"/>
      <c r="I20" s="10"/>
      <c r="J20" s="10"/>
      <c r="K20" s="19"/>
    </row>
    <row r="21" customFormat="1" ht="15" customHeight="1" spans="2:11">
      <c r="B21" s="11"/>
      <c r="C21" s="12"/>
      <c r="D21" s="12"/>
      <c r="E21" s="14" t="s">
        <v>654</v>
      </c>
      <c r="F21" s="10" t="s">
        <v>655</v>
      </c>
      <c r="G21" s="10"/>
      <c r="H21" s="10"/>
      <c r="I21" s="10"/>
      <c r="J21" s="10"/>
      <c r="K21" s="19"/>
    </row>
    <row r="22" customFormat="1" ht="15" customHeight="1" spans="2:11">
      <c r="B22" s="11"/>
      <c r="C22" s="12"/>
      <c r="D22" s="12"/>
      <c r="E22" s="14" t="s">
        <v>656</v>
      </c>
      <c r="F22" s="10" t="s">
        <v>657</v>
      </c>
      <c r="G22" s="10"/>
      <c r="H22" s="10"/>
      <c r="I22" s="10"/>
      <c r="J22" s="10"/>
      <c r="K22" s="19"/>
    </row>
    <row r="23" customFormat="1" ht="15" customHeight="1" spans="2:11">
      <c r="B23" s="11"/>
      <c r="C23" s="12"/>
      <c r="D23" s="12"/>
      <c r="E23" s="14" t="s">
        <v>658</v>
      </c>
      <c r="F23" s="10" t="s">
        <v>659</v>
      </c>
      <c r="G23" s="10"/>
      <c r="H23" s="10"/>
      <c r="I23" s="10"/>
      <c r="J23" s="10"/>
      <c r="K23" s="19"/>
    </row>
    <row r="24" customFormat="1" ht="12.75" customHeight="1" spans="2:11">
      <c r="B24" s="11"/>
      <c r="C24" s="12"/>
      <c r="D24" s="12"/>
      <c r="E24" s="12"/>
      <c r="F24" s="12"/>
      <c r="G24" s="12"/>
      <c r="H24" s="12"/>
      <c r="I24" s="12"/>
      <c r="J24" s="12"/>
      <c r="K24" s="19"/>
    </row>
    <row r="25" customFormat="1" ht="15" customHeight="1" spans="2:11">
      <c r="B25" s="11"/>
      <c r="C25" s="10" t="s">
        <v>660</v>
      </c>
      <c r="D25" s="10"/>
      <c r="E25" s="10"/>
      <c r="F25" s="10"/>
      <c r="G25" s="10"/>
      <c r="H25" s="10"/>
      <c r="I25" s="10"/>
      <c r="J25" s="10"/>
      <c r="K25" s="19"/>
    </row>
    <row r="26" customFormat="1" ht="15" customHeight="1" spans="2:11">
      <c r="B26" s="11"/>
      <c r="C26" s="10" t="s">
        <v>661</v>
      </c>
      <c r="D26" s="10"/>
      <c r="E26" s="10"/>
      <c r="F26" s="10"/>
      <c r="G26" s="10"/>
      <c r="H26" s="10"/>
      <c r="I26" s="10"/>
      <c r="J26" s="10"/>
      <c r="K26" s="19"/>
    </row>
    <row r="27" customFormat="1" ht="15" customHeight="1" spans="2:11">
      <c r="B27" s="11"/>
      <c r="C27" s="10"/>
      <c r="D27" s="10" t="s">
        <v>662</v>
      </c>
      <c r="E27" s="10"/>
      <c r="F27" s="10"/>
      <c r="G27" s="10"/>
      <c r="H27" s="10"/>
      <c r="I27" s="10"/>
      <c r="J27" s="10"/>
      <c r="K27" s="19"/>
    </row>
    <row r="28" customFormat="1" ht="15" customHeight="1" spans="2:11">
      <c r="B28" s="11"/>
      <c r="C28" s="12"/>
      <c r="D28" s="10" t="s">
        <v>663</v>
      </c>
      <c r="E28" s="10"/>
      <c r="F28" s="10"/>
      <c r="G28" s="10"/>
      <c r="H28" s="10"/>
      <c r="I28" s="10"/>
      <c r="J28" s="10"/>
      <c r="K28" s="19"/>
    </row>
    <row r="29" customFormat="1" ht="12.75" customHeight="1" spans="2:11">
      <c r="B29" s="11"/>
      <c r="C29" s="12"/>
      <c r="D29" s="12"/>
      <c r="E29" s="12"/>
      <c r="F29" s="12"/>
      <c r="G29" s="12"/>
      <c r="H29" s="12"/>
      <c r="I29" s="12"/>
      <c r="J29" s="12"/>
      <c r="K29" s="19"/>
    </row>
    <row r="30" customFormat="1" ht="15" customHeight="1" spans="2:11">
      <c r="B30" s="11"/>
      <c r="C30" s="12"/>
      <c r="D30" s="10" t="s">
        <v>664</v>
      </c>
      <c r="E30" s="10"/>
      <c r="F30" s="10"/>
      <c r="G30" s="10"/>
      <c r="H30" s="10"/>
      <c r="I30" s="10"/>
      <c r="J30" s="10"/>
      <c r="K30" s="19"/>
    </row>
    <row r="31" customFormat="1" ht="15" customHeight="1" spans="2:11">
      <c r="B31" s="11"/>
      <c r="C31" s="12"/>
      <c r="D31" s="10" t="s">
        <v>665</v>
      </c>
      <c r="E31" s="10"/>
      <c r="F31" s="10"/>
      <c r="G31" s="10"/>
      <c r="H31" s="10"/>
      <c r="I31" s="10"/>
      <c r="J31" s="10"/>
      <c r="K31" s="19"/>
    </row>
    <row r="32" customFormat="1" ht="12.75" customHeight="1" spans="2:11">
      <c r="B32" s="11"/>
      <c r="C32" s="12"/>
      <c r="D32" s="12"/>
      <c r="E32" s="12"/>
      <c r="F32" s="12"/>
      <c r="G32" s="12"/>
      <c r="H32" s="12"/>
      <c r="I32" s="12"/>
      <c r="J32" s="12"/>
      <c r="K32" s="19"/>
    </row>
    <row r="33" customFormat="1" ht="15" customHeight="1" spans="2:11">
      <c r="B33" s="11"/>
      <c r="C33" s="12"/>
      <c r="D33" s="10" t="s">
        <v>666</v>
      </c>
      <c r="E33" s="10"/>
      <c r="F33" s="10"/>
      <c r="G33" s="10"/>
      <c r="H33" s="10"/>
      <c r="I33" s="10"/>
      <c r="J33" s="10"/>
      <c r="K33" s="19"/>
    </row>
    <row r="34" customFormat="1" ht="15" customHeight="1" spans="2:11">
      <c r="B34" s="11"/>
      <c r="C34" s="12"/>
      <c r="D34" s="10" t="s">
        <v>667</v>
      </c>
      <c r="E34" s="10"/>
      <c r="F34" s="10"/>
      <c r="G34" s="10"/>
      <c r="H34" s="10"/>
      <c r="I34" s="10"/>
      <c r="J34" s="10"/>
      <c r="K34" s="19"/>
    </row>
    <row r="35" customFormat="1" ht="15" customHeight="1" spans="2:11">
      <c r="B35" s="11"/>
      <c r="C35" s="12"/>
      <c r="D35" s="10" t="s">
        <v>668</v>
      </c>
      <c r="E35" s="10"/>
      <c r="F35" s="10"/>
      <c r="G35" s="10"/>
      <c r="H35" s="10"/>
      <c r="I35" s="10"/>
      <c r="J35" s="10"/>
      <c r="K35" s="19"/>
    </row>
    <row r="36" customFormat="1" ht="15" customHeight="1" spans="2:11">
      <c r="B36" s="11"/>
      <c r="C36" s="12"/>
      <c r="D36" s="10"/>
      <c r="E36" s="13" t="s">
        <v>104</v>
      </c>
      <c r="F36" s="10"/>
      <c r="G36" s="10" t="s">
        <v>669</v>
      </c>
      <c r="H36" s="10"/>
      <c r="I36" s="10"/>
      <c r="J36" s="10"/>
      <c r="K36" s="19"/>
    </row>
    <row r="37" customFormat="1" ht="30.75" customHeight="1" spans="2:11">
      <c r="B37" s="11"/>
      <c r="C37" s="12"/>
      <c r="D37" s="10"/>
      <c r="E37" s="13" t="s">
        <v>670</v>
      </c>
      <c r="F37" s="10"/>
      <c r="G37" s="10" t="s">
        <v>671</v>
      </c>
      <c r="H37" s="10"/>
      <c r="I37" s="10"/>
      <c r="J37" s="10"/>
      <c r="K37" s="19"/>
    </row>
    <row r="38" customFormat="1" ht="15" customHeight="1" spans="2:11">
      <c r="B38" s="11"/>
      <c r="C38" s="12"/>
      <c r="D38" s="10"/>
      <c r="E38" s="13" t="s">
        <v>59</v>
      </c>
      <c r="F38" s="10"/>
      <c r="G38" s="10" t="s">
        <v>672</v>
      </c>
      <c r="H38" s="10"/>
      <c r="I38" s="10"/>
      <c r="J38" s="10"/>
      <c r="K38" s="19"/>
    </row>
    <row r="39" customFormat="1" ht="15" customHeight="1" spans="2:11">
      <c r="B39" s="11"/>
      <c r="C39" s="12"/>
      <c r="D39" s="10"/>
      <c r="E39" s="13" t="s">
        <v>60</v>
      </c>
      <c r="F39" s="10"/>
      <c r="G39" s="10" t="s">
        <v>673</v>
      </c>
      <c r="H39" s="10"/>
      <c r="I39" s="10"/>
      <c r="J39" s="10"/>
      <c r="K39" s="19"/>
    </row>
    <row r="40" customFormat="1" ht="15" customHeight="1" spans="2:11">
      <c r="B40" s="11"/>
      <c r="C40" s="12"/>
      <c r="D40" s="10"/>
      <c r="E40" s="13" t="s">
        <v>105</v>
      </c>
      <c r="F40" s="10"/>
      <c r="G40" s="10" t="s">
        <v>674</v>
      </c>
      <c r="H40" s="10"/>
      <c r="I40" s="10"/>
      <c r="J40" s="10"/>
      <c r="K40" s="19"/>
    </row>
    <row r="41" customFormat="1" ht="15" customHeight="1" spans="2:11">
      <c r="B41" s="11"/>
      <c r="C41" s="12"/>
      <c r="D41" s="10"/>
      <c r="E41" s="13" t="s">
        <v>106</v>
      </c>
      <c r="F41" s="10"/>
      <c r="G41" s="10" t="s">
        <v>675</v>
      </c>
      <c r="H41" s="10"/>
      <c r="I41" s="10"/>
      <c r="J41" s="10"/>
      <c r="K41" s="19"/>
    </row>
    <row r="42" customFormat="1" ht="15" customHeight="1" spans="2:11">
      <c r="B42" s="11"/>
      <c r="C42" s="12"/>
      <c r="D42" s="10"/>
      <c r="E42" s="13" t="s">
        <v>676</v>
      </c>
      <c r="F42" s="10"/>
      <c r="G42" s="10" t="s">
        <v>677</v>
      </c>
      <c r="H42" s="10"/>
      <c r="I42" s="10"/>
      <c r="J42" s="10"/>
      <c r="K42" s="19"/>
    </row>
    <row r="43" customFormat="1" ht="15" customHeight="1" spans="2:11">
      <c r="B43" s="11"/>
      <c r="C43" s="12"/>
      <c r="D43" s="10"/>
      <c r="E43" s="13"/>
      <c r="F43" s="10"/>
      <c r="G43" s="10" t="s">
        <v>678</v>
      </c>
      <c r="H43" s="10"/>
      <c r="I43" s="10"/>
      <c r="J43" s="10"/>
      <c r="K43" s="19"/>
    </row>
    <row r="44" customFormat="1" ht="15" customHeight="1" spans="2:11">
      <c r="B44" s="11"/>
      <c r="C44" s="12"/>
      <c r="D44" s="10"/>
      <c r="E44" s="13" t="s">
        <v>679</v>
      </c>
      <c r="F44" s="10"/>
      <c r="G44" s="10" t="s">
        <v>680</v>
      </c>
      <c r="H44" s="10"/>
      <c r="I44" s="10"/>
      <c r="J44" s="10"/>
      <c r="K44" s="19"/>
    </row>
    <row r="45" customFormat="1" ht="15" customHeight="1" spans="2:11">
      <c r="B45" s="11"/>
      <c r="C45" s="12"/>
      <c r="D45" s="10"/>
      <c r="E45" s="13" t="s">
        <v>108</v>
      </c>
      <c r="F45" s="10"/>
      <c r="G45" s="10" t="s">
        <v>681</v>
      </c>
      <c r="H45" s="10"/>
      <c r="I45" s="10"/>
      <c r="J45" s="10"/>
      <c r="K45" s="19"/>
    </row>
    <row r="46" customFormat="1" ht="12.75" customHeight="1" spans="2:11">
      <c r="B46" s="11"/>
      <c r="C46" s="12"/>
      <c r="D46" s="10"/>
      <c r="E46" s="10"/>
      <c r="F46" s="10"/>
      <c r="G46" s="10"/>
      <c r="H46" s="10"/>
      <c r="I46" s="10"/>
      <c r="J46" s="10"/>
      <c r="K46" s="19"/>
    </row>
    <row r="47" customFormat="1" ht="15" customHeight="1" spans="2:11">
      <c r="B47" s="11"/>
      <c r="C47" s="12"/>
      <c r="D47" s="10" t="s">
        <v>682</v>
      </c>
      <c r="E47" s="10"/>
      <c r="F47" s="10"/>
      <c r="G47" s="10"/>
      <c r="H47" s="10"/>
      <c r="I47" s="10"/>
      <c r="J47" s="10"/>
      <c r="K47" s="19"/>
    </row>
    <row r="48" customFormat="1" ht="15" customHeight="1" spans="2:11">
      <c r="B48" s="11"/>
      <c r="C48" s="12"/>
      <c r="D48" s="12"/>
      <c r="E48" s="10" t="s">
        <v>683</v>
      </c>
      <c r="F48" s="10"/>
      <c r="G48" s="10"/>
      <c r="H48" s="10"/>
      <c r="I48" s="10"/>
      <c r="J48" s="10"/>
      <c r="K48" s="19"/>
    </row>
    <row r="49" customFormat="1" ht="15" customHeight="1" spans="2:11">
      <c r="B49" s="11"/>
      <c r="C49" s="12"/>
      <c r="D49" s="12"/>
      <c r="E49" s="10" t="s">
        <v>684</v>
      </c>
      <c r="F49" s="10"/>
      <c r="G49" s="10"/>
      <c r="H49" s="10"/>
      <c r="I49" s="10"/>
      <c r="J49" s="10"/>
      <c r="K49" s="19"/>
    </row>
    <row r="50" customFormat="1" ht="15" customHeight="1" spans="2:11">
      <c r="B50" s="11"/>
      <c r="C50" s="12"/>
      <c r="D50" s="12"/>
      <c r="E50" s="10" t="s">
        <v>685</v>
      </c>
      <c r="F50" s="10"/>
      <c r="G50" s="10"/>
      <c r="H50" s="10"/>
      <c r="I50" s="10"/>
      <c r="J50" s="10"/>
      <c r="K50" s="19"/>
    </row>
    <row r="51" customFormat="1" ht="15" customHeight="1" spans="2:11">
      <c r="B51" s="11"/>
      <c r="C51" s="12"/>
      <c r="D51" s="10" t="s">
        <v>686</v>
      </c>
      <c r="E51" s="10"/>
      <c r="F51" s="10"/>
      <c r="G51" s="10"/>
      <c r="H51" s="10"/>
      <c r="I51" s="10"/>
      <c r="J51" s="10"/>
      <c r="K51" s="19"/>
    </row>
    <row r="52" customFormat="1" ht="25.5" customHeight="1" spans="2:11">
      <c r="B52" s="7"/>
      <c r="C52" s="8" t="s">
        <v>687</v>
      </c>
      <c r="D52" s="8"/>
      <c r="E52" s="8"/>
      <c r="F52" s="8"/>
      <c r="G52" s="8"/>
      <c r="H52" s="8"/>
      <c r="I52" s="8"/>
      <c r="J52" s="8"/>
      <c r="K52" s="19"/>
    </row>
    <row r="53" customFormat="1" ht="5.25" customHeight="1" spans="2:11">
      <c r="B53" s="7"/>
      <c r="C53" s="9"/>
      <c r="D53" s="9"/>
      <c r="E53" s="9"/>
      <c r="F53" s="9"/>
      <c r="G53" s="9"/>
      <c r="H53" s="9"/>
      <c r="I53" s="9"/>
      <c r="J53" s="9"/>
      <c r="K53" s="19"/>
    </row>
    <row r="54" customFormat="1" ht="15" customHeight="1" spans="2:11">
      <c r="B54" s="7"/>
      <c r="C54" s="10" t="s">
        <v>688</v>
      </c>
      <c r="D54" s="10"/>
      <c r="E54" s="10"/>
      <c r="F54" s="10"/>
      <c r="G54" s="10"/>
      <c r="H54" s="10"/>
      <c r="I54" s="10"/>
      <c r="J54" s="10"/>
      <c r="K54" s="19"/>
    </row>
    <row r="55" customFormat="1" ht="15" customHeight="1" spans="2:11">
      <c r="B55" s="7"/>
      <c r="C55" s="10" t="s">
        <v>689</v>
      </c>
      <c r="D55" s="10"/>
      <c r="E55" s="10"/>
      <c r="F55" s="10"/>
      <c r="G55" s="10"/>
      <c r="H55" s="10"/>
      <c r="I55" s="10"/>
      <c r="J55" s="10"/>
      <c r="K55" s="19"/>
    </row>
    <row r="56" customFormat="1" ht="12.75" customHeight="1" spans="2:11">
      <c r="B56" s="7"/>
      <c r="C56" s="10"/>
      <c r="D56" s="10"/>
      <c r="E56" s="10"/>
      <c r="F56" s="10"/>
      <c r="G56" s="10"/>
      <c r="H56" s="10"/>
      <c r="I56" s="10"/>
      <c r="J56" s="10"/>
      <c r="K56" s="19"/>
    </row>
    <row r="57" customFormat="1" ht="15" customHeight="1" spans="2:11">
      <c r="B57" s="7"/>
      <c r="C57" s="10" t="s">
        <v>690</v>
      </c>
      <c r="D57" s="10"/>
      <c r="E57" s="10"/>
      <c r="F57" s="10"/>
      <c r="G57" s="10"/>
      <c r="H57" s="10"/>
      <c r="I57" s="10"/>
      <c r="J57" s="10"/>
      <c r="K57" s="19"/>
    </row>
    <row r="58" customFormat="1" ht="15" customHeight="1" spans="2:11">
      <c r="B58" s="7"/>
      <c r="C58" s="12"/>
      <c r="D58" s="10" t="s">
        <v>691</v>
      </c>
      <c r="E58" s="10"/>
      <c r="F58" s="10"/>
      <c r="G58" s="10"/>
      <c r="H58" s="10"/>
      <c r="I58" s="10"/>
      <c r="J58" s="10"/>
      <c r="K58" s="19"/>
    </row>
    <row r="59" customFormat="1" ht="15" customHeight="1" spans="2:11">
      <c r="B59" s="7"/>
      <c r="C59" s="12"/>
      <c r="D59" s="10" t="s">
        <v>692</v>
      </c>
      <c r="E59" s="10"/>
      <c r="F59" s="10"/>
      <c r="G59" s="10"/>
      <c r="H59" s="10"/>
      <c r="I59" s="10"/>
      <c r="J59" s="10"/>
      <c r="K59" s="19"/>
    </row>
    <row r="60" customFormat="1" ht="15" customHeight="1" spans="2:11">
      <c r="B60" s="7"/>
      <c r="C60" s="12"/>
      <c r="D60" s="10" t="s">
        <v>693</v>
      </c>
      <c r="E60" s="10"/>
      <c r="F60" s="10"/>
      <c r="G60" s="10"/>
      <c r="H60" s="10"/>
      <c r="I60" s="10"/>
      <c r="J60" s="10"/>
      <c r="K60" s="19"/>
    </row>
    <row r="61" customFormat="1" ht="15" customHeight="1" spans="2:11">
      <c r="B61" s="7"/>
      <c r="C61" s="12"/>
      <c r="D61" s="10" t="s">
        <v>694</v>
      </c>
      <c r="E61" s="10"/>
      <c r="F61" s="10"/>
      <c r="G61" s="10"/>
      <c r="H61" s="10"/>
      <c r="I61" s="10"/>
      <c r="J61" s="10"/>
      <c r="K61" s="19"/>
    </row>
    <row r="62" customFormat="1" ht="15" customHeight="1" spans="2:11">
      <c r="B62" s="7"/>
      <c r="C62" s="12"/>
      <c r="D62" s="15" t="s">
        <v>695</v>
      </c>
      <c r="E62" s="15"/>
      <c r="F62" s="15"/>
      <c r="G62" s="15"/>
      <c r="H62" s="15"/>
      <c r="I62" s="15"/>
      <c r="J62" s="15"/>
      <c r="K62" s="19"/>
    </row>
    <row r="63" customFormat="1" ht="15" customHeight="1" spans="2:11">
      <c r="B63" s="7"/>
      <c r="C63" s="12"/>
      <c r="D63" s="10" t="s">
        <v>696</v>
      </c>
      <c r="E63" s="10"/>
      <c r="F63" s="10"/>
      <c r="G63" s="10"/>
      <c r="H63" s="10"/>
      <c r="I63" s="10"/>
      <c r="J63" s="10"/>
      <c r="K63" s="19"/>
    </row>
    <row r="64" customFormat="1" ht="12.75" customHeight="1" spans="2:11">
      <c r="B64" s="7"/>
      <c r="C64" s="12"/>
      <c r="D64" s="12"/>
      <c r="E64" s="16"/>
      <c r="F64" s="12"/>
      <c r="G64" s="12"/>
      <c r="H64" s="12"/>
      <c r="I64" s="12"/>
      <c r="J64" s="12"/>
      <c r="K64" s="19"/>
    </row>
    <row r="65" customFormat="1" ht="15" customHeight="1" spans="2:11">
      <c r="B65" s="7"/>
      <c r="C65" s="12"/>
      <c r="D65" s="10" t="s">
        <v>697</v>
      </c>
      <c r="E65" s="10"/>
      <c r="F65" s="10"/>
      <c r="G65" s="10"/>
      <c r="H65" s="10"/>
      <c r="I65" s="10"/>
      <c r="J65" s="10"/>
      <c r="K65" s="19"/>
    </row>
    <row r="66" customFormat="1" ht="15" customHeight="1" spans="2:11">
      <c r="B66" s="7"/>
      <c r="C66" s="12"/>
      <c r="D66" s="15" t="s">
        <v>698</v>
      </c>
      <c r="E66" s="15"/>
      <c r="F66" s="15"/>
      <c r="G66" s="15"/>
      <c r="H66" s="15"/>
      <c r="I66" s="15"/>
      <c r="J66" s="15"/>
      <c r="K66" s="19"/>
    </row>
    <row r="67" customFormat="1" ht="15" customHeight="1" spans="2:11">
      <c r="B67" s="7"/>
      <c r="C67" s="12"/>
      <c r="D67" s="10" t="s">
        <v>699</v>
      </c>
      <c r="E67" s="10"/>
      <c r="F67" s="10"/>
      <c r="G67" s="10"/>
      <c r="H67" s="10"/>
      <c r="I67" s="10"/>
      <c r="J67" s="10"/>
      <c r="K67" s="19"/>
    </row>
    <row r="68" customFormat="1" ht="15" customHeight="1" spans="2:11">
      <c r="B68" s="7"/>
      <c r="C68" s="12"/>
      <c r="D68" s="10" t="s">
        <v>700</v>
      </c>
      <c r="E68" s="10"/>
      <c r="F68" s="10"/>
      <c r="G68" s="10"/>
      <c r="H68" s="10"/>
      <c r="I68" s="10"/>
      <c r="J68" s="10"/>
      <c r="K68" s="19"/>
    </row>
    <row r="69" customFormat="1" ht="15" customHeight="1" spans="2:11">
      <c r="B69" s="7"/>
      <c r="C69" s="12"/>
      <c r="D69" s="10" t="s">
        <v>701</v>
      </c>
      <c r="E69" s="10"/>
      <c r="F69" s="10"/>
      <c r="G69" s="10"/>
      <c r="H69" s="10"/>
      <c r="I69" s="10"/>
      <c r="J69" s="10"/>
      <c r="K69" s="19"/>
    </row>
    <row r="70" customFormat="1" ht="15" customHeight="1" spans="2:11">
      <c r="B70" s="7"/>
      <c r="C70" s="12"/>
      <c r="D70" s="10" t="s">
        <v>702</v>
      </c>
      <c r="E70" s="10"/>
      <c r="F70" s="10"/>
      <c r="G70" s="10"/>
      <c r="H70" s="10"/>
      <c r="I70" s="10"/>
      <c r="J70" s="10"/>
      <c r="K70" s="19"/>
    </row>
    <row r="71" customFormat="1" ht="12.75" customHeight="1" spans="2:11">
      <c r="B71" s="20"/>
      <c r="C71" s="21"/>
      <c r="D71" s="21"/>
      <c r="E71" s="21"/>
      <c r="F71" s="21"/>
      <c r="G71" s="21"/>
      <c r="H71" s="21"/>
      <c r="I71" s="21"/>
      <c r="J71" s="21"/>
      <c r="K71" s="52"/>
    </row>
    <row r="72" customFormat="1" ht="18.75" customHeight="1" spans="2:11">
      <c r="B72" s="22"/>
      <c r="C72" s="22"/>
      <c r="D72" s="22"/>
      <c r="E72" s="22"/>
      <c r="F72" s="22"/>
      <c r="G72" s="22"/>
      <c r="H72" s="22"/>
      <c r="I72" s="22"/>
      <c r="J72" s="22"/>
      <c r="K72" s="23"/>
    </row>
    <row r="73" customFormat="1" ht="18.75" customHeight="1" spans="2:11">
      <c r="B73" s="23"/>
      <c r="C73" s="23"/>
      <c r="D73" s="23"/>
      <c r="E73" s="23"/>
      <c r="F73" s="23"/>
      <c r="G73" s="23"/>
      <c r="H73" s="23"/>
      <c r="I73" s="23"/>
      <c r="J73" s="23"/>
      <c r="K73" s="23"/>
    </row>
    <row r="74" customFormat="1" ht="7.5" customHeight="1" spans="2:11">
      <c r="B74" s="24"/>
      <c r="C74" s="25"/>
      <c r="D74" s="25"/>
      <c r="E74" s="25"/>
      <c r="F74" s="25"/>
      <c r="G74" s="25"/>
      <c r="H74" s="25"/>
      <c r="I74" s="25"/>
      <c r="J74" s="25"/>
      <c r="K74" s="53"/>
    </row>
    <row r="75" customFormat="1" ht="45" customHeight="1" spans="2:11">
      <c r="B75" s="26"/>
      <c r="C75" s="27" t="s">
        <v>703</v>
      </c>
      <c r="D75" s="27"/>
      <c r="E75" s="27"/>
      <c r="F75" s="27"/>
      <c r="G75" s="27"/>
      <c r="H75" s="27"/>
      <c r="I75" s="27"/>
      <c r="J75" s="27"/>
      <c r="K75" s="54"/>
    </row>
    <row r="76" customFormat="1" ht="17.25" customHeight="1" spans="2:11">
      <c r="B76" s="26"/>
      <c r="C76" s="28" t="s">
        <v>704</v>
      </c>
      <c r="D76" s="28"/>
      <c r="E76" s="28"/>
      <c r="F76" s="28" t="s">
        <v>705</v>
      </c>
      <c r="G76" s="29"/>
      <c r="H76" s="28" t="s">
        <v>60</v>
      </c>
      <c r="I76" s="28" t="s">
        <v>63</v>
      </c>
      <c r="J76" s="28" t="s">
        <v>706</v>
      </c>
      <c r="K76" s="54"/>
    </row>
    <row r="77" customFormat="1" ht="17.25" customHeight="1" spans="2:11">
      <c r="B77" s="26"/>
      <c r="C77" s="30" t="s">
        <v>707</v>
      </c>
      <c r="D77" s="30"/>
      <c r="E77" s="30"/>
      <c r="F77" s="31" t="s">
        <v>708</v>
      </c>
      <c r="G77" s="32"/>
      <c r="H77" s="30"/>
      <c r="I77" s="30"/>
      <c r="J77" s="30" t="s">
        <v>709</v>
      </c>
      <c r="K77" s="54"/>
    </row>
    <row r="78" customFormat="1" ht="5.25" customHeight="1" spans="2:11">
      <c r="B78" s="26"/>
      <c r="C78" s="33"/>
      <c r="D78" s="33"/>
      <c r="E78" s="33"/>
      <c r="F78" s="33"/>
      <c r="G78" s="34"/>
      <c r="H78" s="33"/>
      <c r="I78" s="33"/>
      <c r="J78" s="33"/>
      <c r="K78" s="54"/>
    </row>
    <row r="79" customFormat="1" ht="15" customHeight="1" spans="2:11">
      <c r="B79" s="26"/>
      <c r="C79" s="13" t="s">
        <v>59</v>
      </c>
      <c r="D79" s="33"/>
      <c r="E79" s="33"/>
      <c r="F79" s="35" t="s">
        <v>710</v>
      </c>
      <c r="G79" s="34"/>
      <c r="H79" s="13" t="s">
        <v>711</v>
      </c>
      <c r="I79" s="13" t="s">
        <v>712</v>
      </c>
      <c r="J79" s="13">
        <v>20</v>
      </c>
      <c r="K79" s="54"/>
    </row>
    <row r="80" customFormat="1" ht="15" customHeight="1" spans="2:11">
      <c r="B80" s="26"/>
      <c r="C80" s="13" t="s">
        <v>713</v>
      </c>
      <c r="D80" s="13"/>
      <c r="E80" s="13"/>
      <c r="F80" s="35" t="s">
        <v>710</v>
      </c>
      <c r="G80" s="34"/>
      <c r="H80" s="13" t="s">
        <v>714</v>
      </c>
      <c r="I80" s="13" t="s">
        <v>712</v>
      </c>
      <c r="J80" s="13">
        <v>120</v>
      </c>
      <c r="K80" s="54"/>
    </row>
    <row r="81" customFormat="1" ht="15" customHeight="1" spans="2:11">
      <c r="B81" s="36"/>
      <c r="C81" s="13" t="s">
        <v>715</v>
      </c>
      <c r="D81" s="13"/>
      <c r="E81" s="13"/>
      <c r="F81" s="35" t="s">
        <v>716</v>
      </c>
      <c r="G81" s="34"/>
      <c r="H81" s="13" t="s">
        <v>717</v>
      </c>
      <c r="I81" s="13" t="s">
        <v>712</v>
      </c>
      <c r="J81" s="13">
        <v>50</v>
      </c>
      <c r="K81" s="54"/>
    </row>
    <row r="82" customFormat="1" ht="15" customHeight="1" spans="2:11">
      <c r="B82" s="36"/>
      <c r="C82" s="13" t="s">
        <v>718</v>
      </c>
      <c r="D82" s="13"/>
      <c r="E82" s="13"/>
      <c r="F82" s="35" t="s">
        <v>710</v>
      </c>
      <c r="G82" s="34"/>
      <c r="H82" s="13" t="s">
        <v>719</v>
      </c>
      <c r="I82" s="13" t="s">
        <v>720</v>
      </c>
      <c r="J82" s="13"/>
      <c r="K82" s="54"/>
    </row>
    <row r="83" customFormat="1" ht="15" customHeight="1" spans="2:11">
      <c r="B83" s="36"/>
      <c r="C83" s="37" t="s">
        <v>721</v>
      </c>
      <c r="D83" s="37"/>
      <c r="E83" s="37"/>
      <c r="F83" s="38" t="s">
        <v>716</v>
      </c>
      <c r="G83" s="37"/>
      <c r="H83" s="37" t="s">
        <v>722</v>
      </c>
      <c r="I83" s="37" t="s">
        <v>712</v>
      </c>
      <c r="J83" s="37">
        <v>15</v>
      </c>
      <c r="K83" s="54"/>
    </row>
    <row r="84" customFormat="1" ht="15" customHeight="1" spans="2:11">
      <c r="B84" s="36"/>
      <c r="C84" s="37" t="s">
        <v>723</v>
      </c>
      <c r="D84" s="37"/>
      <c r="E84" s="37"/>
      <c r="F84" s="38" t="s">
        <v>716</v>
      </c>
      <c r="G84" s="37"/>
      <c r="H84" s="37" t="s">
        <v>724</v>
      </c>
      <c r="I84" s="37" t="s">
        <v>712</v>
      </c>
      <c r="J84" s="37">
        <v>15</v>
      </c>
      <c r="K84" s="54"/>
    </row>
    <row r="85" customFormat="1" ht="15" customHeight="1" spans="2:11">
      <c r="B85" s="36"/>
      <c r="C85" s="37" t="s">
        <v>725</v>
      </c>
      <c r="D85" s="37"/>
      <c r="E85" s="37"/>
      <c r="F85" s="38" t="s">
        <v>716</v>
      </c>
      <c r="G85" s="37"/>
      <c r="H85" s="37" t="s">
        <v>726</v>
      </c>
      <c r="I85" s="37" t="s">
        <v>712</v>
      </c>
      <c r="J85" s="37">
        <v>20</v>
      </c>
      <c r="K85" s="54"/>
    </row>
    <row r="86" customFormat="1" ht="15" customHeight="1" spans="2:11">
      <c r="B86" s="36"/>
      <c r="C86" s="37" t="s">
        <v>727</v>
      </c>
      <c r="D86" s="37"/>
      <c r="E86" s="37"/>
      <c r="F86" s="38" t="s">
        <v>716</v>
      </c>
      <c r="G86" s="37"/>
      <c r="H86" s="37" t="s">
        <v>728</v>
      </c>
      <c r="I86" s="37" t="s">
        <v>712</v>
      </c>
      <c r="J86" s="37">
        <v>20</v>
      </c>
      <c r="K86" s="54"/>
    </row>
    <row r="87" customFormat="1" ht="15" customHeight="1" spans="2:11">
      <c r="B87" s="36"/>
      <c r="C87" s="13" t="s">
        <v>729</v>
      </c>
      <c r="D87" s="13"/>
      <c r="E87" s="13"/>
      <c r="F87" s="35" t="s">
        <v>716</v>
      </c>
      <c r="G87" s="34"/>
      <c r="H87" s="13" t="s">
        <v>730</v>
      </c>
      <c r="I87" s="13" t="s">
        <v>712</v>
      </c>
      <c r="J87" s="13">
        <v>50</v>
      </c>
      <c r="K87" s="54"/>
    </row>
    <row r="88" customFormat="1" ht="15" customHeight="1" spans="2:11">
      <c r="B88" s="36"/>
      <c r="C88" s="13" t="s">
        <v>731</v>
      </c>
      <c r="D88" s="13"/>
      <c r="E88" s="13"/>
      <c r="F88" s="35" t="s">
        <v>716</v>
      </c>
      <c r="G88" s="34"/>
      <c r="H88" s="13" t="s">
        <v>732</v>
      </c>
      <c r="I88" s="13" t="s">
        <v>712</v>
      </c>
      <c r="J88" s="13">
        <v>20</v>
      </c>
      <c r="K88" s="54"/>
    </row>
    <row r="89" customFormat="1" ht="15" customHeight="1" spans="2:11">
      <c r="B89" s="36"/>
      <c r="C89" s="13" t="s">
        <v>733</v>
      </c>
      <c r="D89" s="13"/>
      <c r="E89" s="13"/>
      <c r="F89" s="35" t="s">
        <v>716</v>
      </c>
      <c r="G89" s="34"/>
      <c r="H89" s="13" t="s">
        <v>734</v>
      </c>
      <c r="I89" s="13" t="s">
        <v>712</v>
      </c>
      <c r="J89" s="13">
        <v>20</v>
      </c>
      <c r="K89" s="54"/>
    </row>
    <row r="90" customFormat="1" ht="15" customHeight="1" spans="2:11">
      <c r="B90" s="36"/>
      <c r="C90" s="13" t="s">
        <v>735</v>
      </c>
      <c r="D90" s="13"/>
      <c r="E90" s="13"/>
      <c r="F90" s="35" t="s">
        <v>716</v>
      </c>
      <c r="G90" s="34"/>
      <c r="H90" s="13" t="s">
        <v>736</v>
      </c>
      <c r="I90" s="13" t="s">
        <v>712</v>
      </c>
      <c r="J90" s="13">
        <v>50</v>
      </c>
      <c r="K90" s="54"/>
    </row>
    <row r="91" customFormat="1" ht="15" customHeight="1" spans="2:11">
      <c r="B91" s="36"/>
      <c r="C91" s="13" t="s">
        <v>737</v>
      </c>
      <c r="D91" s="13"/>
      <c r="E91" s="13"/>
      <c r="F91" s="35" t="s">
        <v>716</v>
      </c>
      <c r="G91" s="34"/>
      <c r="H91" s="13" t="s">
        <v>737</v>
      </c>
      <c r="I91" s="13" t="s">
        <v>712</v>
      </c>
      <c r="J91" s="13">
        <v>50</v>
      </c>
      <c r="K91" s="54"/>
    </row>
    <row r="92" customFormat="1" ht="15" customHeight="1" spans="2:11">
      <c r="B92" s="36"/>
      <c r="C92" s="13" t="s">
        <v>738</v>
      </c>
      <c r="D92" s="13"/>
      <c r="E92" s="13"/>
      <c r="F92" s="35" t="s">
        <v>716</v>
      </c>
      <c r="G92" s="34"/>
      <c r="H92" s="13" t="s">
        <v>739</v>
      </c>
      <c r="I92" s="13" t="s">
        <v>712</v>
      </c>
      <c r="J92" s="13">
        <v>255</v>
      </c>
      <c r="K92" s="54"/>
    </row>
    <row r="93" customFormat="1" ht="15" customHeight="1" spans="2:11">
      <c r="B93" s="36"/>
      <c r="C93" s="13" t="s">
        <v>740</v>
      </c>
      <c r="D93" s="13"/>
      <c r="E93" s="13"/>
      <c r="F93" s="35" t="s">
        <v>710</v>
      </c>
      <c r="G93" s="34"/>
      <c r="H93" s="13" t="s">
        <v>741</v>
      </c>
      <c r="I93" s="13" t="s">
        <v>742</v>
      </c>
      <c r="J93" s="13"/>
      <c r="K93" s="54"/>
    </row>
    <row r="94" customFormat="1" ht="15" customHeight="1" spans="2:11">
      <c r="B94" s="36"/>
      <c r="C94" s="13" t="s">
        <v>743</v>
      </c>
      <c r="D94" s="13"/>
      <c r="E94" s="13"/>
      <c r="F94" s="35" t="s">
        <v>710</v>
      </c>
      <c r="G94" s="34"/>
      <c r="H94" s="13" t="s">
        <v>744</v>
      </c>
      <c r="I94" s="13" t="s">
        <v>745</v>
      </c>
      <c r="J94" s="13"/>
      <c r="K94" s="54"/>
    </row>
    <row r="95" customFormat="1" ht="15" customHeight="1" spans="2:11">
      <c r="B95" s="36"/>
      <c r="C95" s="13" t="s">
        <v>746</v>
      </c>
      <c r="D95" s="13"/>
      <c r="E95" s="13"/>
      <c r="F95" s="35" t="s">
        <v>710</v>
      </c>
      <c r="G95" s="34"/>
      <c r="H95" s="13" t="s">
        <v>746</v>
      </c>
      <c r="I95" s="13" t="s">
        <v>745</v>
      </c>
      <c r="J95" s="13"/>
      <c r="K95" s="54"/>
    </row>
    <row r="96" customFormat="1" ht="15" customHeight="1" spans="2:11">
      <c r="B96" s="36"/>
      <c r="C96" s="13" t="s">
        <v>44</v>
      </c>
      <c r="D96" s="13"/>
      <c r="E96" s="13"/>
      <c r="F96" s="35" t="s">
        <v>710</v>
      </c>
      <c r="G96" s="34"/>
      <c r="H96" s="13" t="s">
        <v>747</v>
      </c>
      <c r="I96" s="13" t="s">
        <v>745</v>
      </c>
      <c r="J96" s="13"/>
      <c r="K96" s="54"/>
    </row>
    <row r="97" customFormat="1" ht="15" customHeight="1" spans="2:11">
      <c r="B97" s="36"/>
      <c r="C97" s="13" t="s">
        <v>54</v>
      </c>
      <c r="D97" s="13"/>
      <c r="E97" s="13"/>
      <c r="F97" s="35" t="s">
        <v>710</v>
      </c>
      <c r="G97" s="34"/>
      <c r="H97" s="13" t="s">
        <v>748</v>
      </c>
      <c r="I97" s="13" t="s">
        <v>745</v>
      </c>
      <c r="J97" s="13"/>
      <c r="K97" s="54"/>
    </row>
    <row r="98" customFormat="1" ht="15" customHeight="1" spans="2:11">
      <c r="B98" s="39"/>
      <c r="C98" s="40"/>
      <c r="D98" s="40"/>
      <c r="E98" s="40"/>
      <c r="F98" s="40"/>
      <c r="G98" s="40"/>
      <c r="H98" s="40"/>
      <c r="I98" s="40"/>
      <c r="J98" s="40"/>
      <c r="K98" s="55"/>
    </row>
    <row r="99" customFormat="1" ht="18.75" customHeight="1" spans="2:11">
      <c r="B99" s="41"/>
      <c r="C99" s="42"/>
      <c r="D99" s="42"/>
      <c r="E99" s="42"/>
      <c r="F99" s="42"/>
      <c r="G99" s="42"/>
      <c r="H99" s="42"/>
      <c r="I99" s="42"/>
      <c r="J99" s="42"/>
      <c r="K99" s="41"/>
    </row>
    <row r="100" customFormat="1" ht="18.75" customHeight="1" spans="2:11">
      <c r="B100" s="23"/>
      <c r="C100" s="23"/>
      <c r="D100" s="23"/>
      <c r="E100" s="23"/>
      <c r="F100" s="23"/>
      <c r="G100" s="23"/>
      <c r="H100" s="23"/>
      <c r="I100" s="23"/>
      <c r="J100" s="23"/>
      <c r="K100" s="23"/>
    </row>
    <row r="101" customFormat="1" ht="7.5" customHeight="1" spans="2:11">
      <c r="B101" s="24"/>
      <c r="C101" s="25"/>
      <c r="D101" s="25"/>
      <c r="E101" s="25"/>
      <c r="F101" s="25"/>
      <c r="G101" s="25"/>
      <c r="H101" s="25"/>
      <c r="I101" s="25"/>
      <c r="J101" s="25"/>
      <c r="K101" s="53"/>
    </row>
    <row r="102" customFormat="1" ht="45" customHeight="1" spans="2:11">
      <c r="B102" s="26"/>
      <c r="C102" s="27" t="s">
        <v>749</v>
      </c>
      <c r="D102" s="27"/>
      <c r="E102" s="27"/>
      <c r="F102" s="27"/>
      <c r="G102" s="27"/>
      <c r="H102" s="27"/>
      <c r="I102" s="27"/>
      <c r="J102" s="27"/>
      <c r="K102" s="54"/>
    </row>
    <row r="103" customFormat="1" ht="17.25" customHeight="1" spans="2:11">
      <c r="B103" s="26"/>
      <c r="C103" s="28" t="s">
        <v>704</v>
      </c>
      <c r="D103" s="28"/>
      <c r="E103" s="28"/>
      <c r="F103" s="28" t="s">
        <v>705</v>
      </c>
      <c r="G103" s="29"/>
      <c r="H103" s="28" t="s">
        <v>60</v>
      </c>
      <c r="I103" s="28" t="s">
        <v>63</v>
      </c>
      <c r="J103" s="28" t="s">
        <v>706</v>
      </c>
      <c r="K103" s="54"/>
    </row>
    <row r="104" customFormat="1" ht="17.25" customHeight="1" spans="2:11">
      <c r="B104" s="26"/>
      <c r="C104" s="30" t="s">
        <v>707</v>
      </c>
      <c r="D104" s="30"/>
      <c r="E104" s="30"/>
      <c r="F104" s="31" t="s">
        <v>708</v>
      </c>
      <c r="G104" s="32"/>
      <c r="H104" s="30"/>
      <c r="I104" s="30"/>
      <c r="J104" s="30" t="s">
        <v>709</v>
      </c>
      <c r="K104" s="54"/>
    </row>
    <row r="105" customFormat="1" ht="5.25" customHeight="1" spans="2:11">
      <c r="B105" s="26"/>
      <c r="C105" s="28"/>
      <c r="D105" s="28"/>
      <c r="E105" s="28"/>
      <c r="F105" s="28"/>
      <c r="G105" s="43"/>
      <c r="H105" s="28"/>
      <c r="I105" s="28"/>
      <c r="J105" s="28"/>
      <c r="K105" s="54"/>
    </row>
    <row r="106" customFormat="1" ht="15" customHeight="1" spans="2:11">
      <c r="B106" s="26"/>
      <c r="C106" s="13" t="s">
        <v>59</v>
      </c>
      <c r="D106" s="33"/>
      <c r="E106" s="33"/>
      <c r="F106" s="35" t="s">
        <v>710</v>
      </c>
      <c r="G106" s="43"/>
      <c r="H106" s="13" t="s">
        <v>750</v>
      </c>
      <c r="I106" s="13" t="s">
        <v>712</v>
      </c>
      <c r="J106" s="13">
        <v>20</v>
      </c>
      <c r="K106" s="54"/>
    </row>
    <row r="107" customFormat="1" ht="15" customHeight="1" spans="2:11">
      <c r="B107" s="26"/>
      <c r="C107" s="13" t="s">
        <v>713</v>
      </c>
      <c r="D107" s="13"/>
      <c r="E107" s="13"/>
      <c r="F107" s="35" t="s">
        <v>710</v>
      </c>
      <c r="G107" s="13"/>
      <c r="H107" s="13" t="s">
        <v>750</v>
      </c>
      <c r="I107" s="13" t="s">
        <v>712</v>
      </c>
      <c r="J107" s="13">
        <v>120</v>
      </c>
      <c r="K107" s="54"/>
    </row>
    <row r="108" customFormat="1" ht="15" customHeight="1" spans="2:11">
      <c r="B108" s="36"/>
      <c r="C108" s="13" t="s">
        <v>715</v>
      </c>
      <c r="D108" s="13"/>
      <c r="E108" s="13"/>
      <c r="F108" s="35" t="s">
        <v>716</v>
      </c>
      <c r="G108" s="13"/>
      <c r="H108" s="13" t="s">
        <v>750</v>
      </c>
      <c r="I108" s="13" t="s">
        <v>712</v>
      </c>
      <c r="J108" s="13">
        <v>50</v>
      </c>
      <c r="K108" s="54"/>
    </row>
    <row r="109" customFormat="1" ht="15" customHeight="1" spans="2:11">
      <c r="B109" s="36"/>
      <c r="C109" s="13" t="s">
        <v>718</v>
      </c>
      <c r="D109" s="13"/>
      <c r="E109" s="13"/>
      <c r="F109" s="35" t="s">
        <v>710</v>
      </c>
      <c r="G109" s="13"/>
      <c r="H109" s="13" t="s">
        <v>750</v>
      </c>
      <c r="I109" s="13" t="s">
        <v>720</v>
      </c>
      <c r="J109" s="13"/>
      <c r="K109" s="54"/>
    </row>
    <row r="110" customFormat="1" ht="15" customHeight="1" spans="2:11">
      <c r="B110" s="36"/>
      <c r="C110" s="13" t="s">
        <v>729</v>
      </c>
      <c r="D110" s="13"/>
      <c r="E110" s="13"/>
      <c r="F110" s="35" t="s">
        <v>716</v>
      </c>
      <c r="G110" s="13"/>
      <c r="H110" s="13" t="s">
        <v>750</v>
      </c>
      <c r="I110" s="13" t="s">
        <v>712</v>
      </c>
      <c r="J110" s="13">
        <v>50</v>
      </c>
      <c r="K110" s="54"/>
    </row>
    <row r="111" customFormat="1" ht="15" customHeight="1" spans="2:11">
      <c r="B111" s="36"/>
      <c r="C111" s="13" t="s">
        <v>737</v>
      </c>
      <c r="D111" s="13"/>
      <c r="E111" s="13"/>
      <c r="F111" s="35" t="s">
        <v>716</v>
      </c>
      <c r="G111" s="13"/>
      <c r="H111" s="13" t="s">
        <v>750</v>
      </c>
      <c r="I111" s="13" t="s">
        <v>712</v>
      </c>
      <c r="J111" s="13">
        <v>50</v>
      </c>
      <c r="K111" s="54"/>
    </row>
    <row r="112" customFormat="1" ht="15" customHeight="1" spans="2:11">
      <c r="B112" s="36"/>
      <c r="C112" s="13" t="s">
        <v>735</v>
      </c>
      <c r="D112" s="13"/>
      <c r="E112" s="13"/>
      <c r="F112" s="35" t="s">
        <v>716</v>
      </c>
      <c r="G112" s="13"/>
      <c r="H112" s="13" t="s">
        <v>750</v>
      </c>
      <c r="I112" s="13" t="s">
        <v>712</v>
      </c>
      <c r="J112" s="13">
        <v>50</v>
      </c>
      <c r="K112" s="54"/>
    </row>
    <row r="113" customFormat="1" ht="15" customHeight="1" spans="2:11">
      <c r="B113" s="36"/>
      <c r="C113" s="13" t="s">
        <v>59</v>
      </c>
      <c r="D113" s="13"/>
      <c r="E113" s="13"/>
      <c r="F113" s="35" t="s">
        <v>710</v>
      </c>
      <c r="G113" s="13"/>
      <c r="H113" s="13" t="s">
        <v>751</v>
      </c>
      <c r="I113" s="13" t="s">
        <v>712</v>
      </c>
      <c r="J113" s="13">
        <v>20</v>
      </c>
      <c r="K113" s="54"/>
    </row>
    <row r="114" customFormat="1" ht="15" customHeight="1" spans="2:11">
      <c r="B114" s="36"/>
      <c r="C114" s="13" t="s">
        <v>752</v>
      </c>
      <c r="D114" s="13"/>
      <c r="E114" s="13"/>
      <c r="F114" s="35" t="s">
        <v>710</v>
      </c>
      <c r="G114" s="13"/>
      <c r="H114" s="13" t="s">
        <v>753</v>
      </c>
      <c r="I114" s="13" t="s">
        <v>712</v>
      </c>
      <c r="J114" s="13">
        <v>120</v>
      </c>
      <c r="K114" s="54"/>
    </row>
    <row r="115" customFormat="1" ht="15" customHeight="1" spans="2:11">
      <c r="B115" s="36"/>
      <c r="C115" s="13" t="s">
        <v>44</v>
      </c>
      <c r="D115" s="13"/>
      <c r="E115" s="13"/>
      <c r="F115" s="35" t="s">
        <v>710</v>
      </c>
      <c r="G115" s="13"/>
      <c r="H115" s="13" t="s">
        <v>754</v>
      </c>
      <c r="I115" s="13" t="s">
        <v>745</v>
      </c>
      <c r="J115" s="13"/>
      <c r="K115" s="54"/>
    </row>
    <row r="116" customFormat="1" ht="15" customHeight="1" spans="2:11">
      <c r="B116" s="36"/>
      <c r="C116" s="13" t="s">
        <v>54</v>
      </c>
      <c r="D116" s="13"/>
      <c r="E116" s="13"/>
      <c r="F116" s="35" t="s">
        <v>710</v>
      </c>
      <c r="G116" s="13"/>
      <c r="H116" s="13" t="s">
        <v>755</v>
      </c>
      <c r="I116" s="13" t="s">
        <v>745</v>
      </c>
      <c r="J116" s="13"/>
      <c r="K116" s="54"/>
    </row>
    <row r="117" customFormat="1" ht="15" customHeight="1" spans="2:11">
      <c r="B117" s="36"/>
      <c r="C117" s="13" t="s">
        <v>63</v>
      </c>
      <c r="D117" s="13"/>
      <c r="E117" s="13"/>
      <c r="F117" s="35" t="s">
        <v>710</v>
      </c>
      <c r="G117" s="13"/>
      <c r="H117" s="13" t="s">
        <v>756</v>
      </c>
      <c r="I117" s="13" t="s">
        <v>757</v>
      </c>
      <c r="J117" s="13"/>
      <c r="K117" s="54"/>
    </row>
    <row r="118" customFormat="1" ht="15" customHeight="1" spans="2:11">
      <c r="B118" s="39"/>
      <c r="C118" s="44"/>
      <c r="D118" s="44"/>
      <c r="E118" s="44"/>
      <c r="F118" s="44"/>
      <c r="G118" s="44"/>
      <c r="H118" s="44"/>
      <c r="I118" s="44"/>
      <c r="J118" s="44"/>
      <c r="K118" s="55"/>
    </row>
    <row r="119" customFormat="1" ht="18.75" customHeight="1" spans="2:11">
      <c r="B119" s="45"/>
      <c r="C119" s="10"/>
      <c r="D119" s="10"/>
      <c r="E119" s="10"/>
      <c r="F119" s="46"/>
      <c r="G119" s="10"/>
      <c r="H119" s="10"/>
      <c r="I119" s="10"/>
      <c r="J119" s="10"/>
      <c r="K119" s="45"/>
    </row>
    <row r="120" customFormat="1" ht="18.75" customHeight="1" spans="2:11">
      <c r="B120" s="23"/>
      <c r="C120" s="23"/>
      <c r="D120" s="23"/>
      <c r="E120" s="23"/>
      <c r="F120" s="23"/>
      <c r="G120" s="23"/>
      <c r="H120" s="23"/>
      <c r="I120" s="23"/>
      <c r="J120" s="23"/>
      <c r="K120" s="23"/>
    </row>
    <row r="121" customFormat="1" ht="7.5" customHeight="1" spans="2:11">
      <c r="B121" s="47"/>
      <c r="C121" s="48"/>
      <c r="D121" s="48"/>
      <c r="E121" s="48"/>
      <c r="F121" s="48"/>
      <c r="G121" s="48"/>
      <c r="H121" s="48"/>
      <c r="I121" s="48"/>
      <c r="J121" s="48"/>
      <c r="K121" s="56"/>
    </row>
    <row r="122" customFormat="1" ht="45" customHeight="1" spans="2:11">
      <c r="B122" s="49"/>
      <c r="C122" s="6" t="s">
        <v>758</v>
      </c>
      <c r="D122" s="6"/>
      <c r="E122" s="6"/>
      <c r="F122" s="6"/>
      <c r="G122" s="6"/>
      <c r="H122" s="6"/>
      <c r="I122" s="6"/>
      <c r="J122" s="6"/>
      <c r="K122" s="57"/>
    </row>
    <row r="123" customFormat="1" ht="17.25" customHeight="1" spans="2:11">
      <c r="B123" s="50"/>
      <c r="C123" s="28" t="s">
        <v>704</v>
      </c>
      <c r="D123" s="28"/>
      <c r="E123" s="28"/>
      <c r="F123" s="28" t="s">
        <v>705</v>
      </c>
      <c r="G123" s="29"/>
      <c r="H123" s="28" t="s">
        <v>60</v>
      </c>
      <c r="I123" s="28" t="s">
        <v>63</v>
      </c>
      <c r="J123" s="28" t="s">
        <v>706</v>
      </c>
      <c r="K123" s="58"/>
    </row>
    <row r="124" customFormat="1" ht="17.25" customHeight="1" spans="2:11">
      <c r="B124" s="50"/>
      <c r="C124" s="30" t="s">
        <v>707</v>
      </c>
      <c r="D124" s="30"/>
      <c r="E124" s="30"/>
      <c r="F124" s="31" t="s">
        <v>708</v>
      </c>
      <c r="G124" s="32"/>
      <c r="H124" s="30"/>
      <c r="I124" s="30"/>
      <c r="J124" s="30" t="s">
        <v>709</v>
      </c>
      <c r="K124" s="58"/>
    </row>
    <row r="125" customFormat="1" ht="5.25" customHeight="1" spans="2:11">
      <c r="B125" s="51"/>
      <c r="C125" s="33"/>
      <c r="D125" s="33"/>
      <c r="E125" s="33"/>
      <c r="F125" s="33"/>
      <c r="G125" s="13"/>
      <c r="H125" s="33"/>
      <c r="I125" s="33"/>
      <c r="J125" s="33"/>
      <c r="K125" s="59"/>
    </row>
    <row r="126" customFormat="1" ht="15" customHeight="1" spans="2:11">
      <c r="B126" s="51"/>
      <c r="C126" s="13" t="s">
        <v>713</v>
      </c>
      <c r="D126" s="33"/>
      <c r="E126" s="33"/>
      <c r="F126" s="35" t="s">
        <v>710</v>
      </c>
      <c r="G126" s="13"/>
      <c r="H126" s="13" t="s">
        <v>750</v>
      </c>
      <c r="I126" s="13" t="s">
        <v>712</v>
      </c>
      <c r="J126" s="13">
        <v>120</v>
      </c>
      <c r="K126" s="60"/>
    </row>
    <row r="127" customFormat="1" ht="15" customHeight="1" spans="2:11">
      <c r="B127" s="51"/>
      <c r="C127" s="13" t="s">
        <v>759</v>
      </c>
      <c r="D127" s="13"/>
      <c r="E127" s="13"/>
      <c r="F127" s="35" t="s">
        <v>710</v>
      </c>
      <c r="G127" s="13"/>
      <c r="H127" s="13" t="s">
        <v>760</v>
      </c>
      <c r="I127" s="13" t="s">
        <v>712</v>
      </c>
      <c r="J127" s="13" t="s">
        <v>761</v>
      </c>
      <c r="K127" s="60"/>
    </row>
    <row r="128" customFormat="1" ht="15" customHeight="1" spans="2:11">
      <c r="B128" s="51"/>
      <c r="C128" s="13" t="s">
        <v>658</v>
      </c>
      <c r="D128" s="13"/>
      <c r="E128" s="13"/>
      <c r="F128" s="35" t="s">
        <v>710</v>
      </c>
      <c r="G128" s="13"/>
      <c r="H128" s="13" t="s">
        <v>762</v>
      </c>
      <c r="I128" s="13" t="s">
        <v>712</v>
      </c>
      <c r="J128" s="13" t="s">
        <v>761</v>
      </c>
      <c r="K128" s="60"/>
    </row>
    <row r="129" customFormat="1" ht="15" customHeight="1" spans="2:11">
      <c r="B129" s="51"/>
      <c r="C129" s="13" t="s">
        <v>721</v>
      </c>
      <c r="D129" s="13"/>
      <c r="E129" s="13"/>
      <c r="F129" s="35" t="s">
        <v>716</v>
      </c>
      <c r="G129" s="13"/>
      <c r="H129" s="13" t="s">
        <v>722</v>
      </c>
      <c r="I129" s="13" t="s">
        <v>712</v>
      </c>
      <c r="J129" s="13">
        <v>15</v>
      </c>
      <c r="K129" s="60"/>
    </row>
    <row r="130" customFormat="1" ht="15" customHeight="1" spans="2:11">
      <c r="B130" s="51"/>
      <c r="C130" s="37" t="s">
        <v>723</v>
      </c>
      <c r="D130" s="37"/>
      <c r="E130" s="37"/>
      <c r="F130" s="38" t="s">
        <v>716</v>
      </c>
      <c r="G130" s="37"/>
      <c r="H130" s="37" t="s">
        <v>724</v>
      </c>
      <c r="I130" s="37" t="s">
        <v>712</v>
      </c>
      <c r="J130" s="37">
        <v>15</v>
      </c>
      <c r="K130" s="60"/>
    </row>
    <row r="131" customFormat="1" ht="15" customHeight="1" spans="2:11">
      <c r="B131" s="51"/>
      <c r="C131" s="37" t="s">
        <v>725</v>
      </c>
      <c r="D131" s="37"/>
      <c r="E131" s="37"/>
      <c r="F131" s="38" t="s">
        <v>716</v>
      </c>
      <c r="G131" s="37"/>
      <c r="H131" s="37" t="s">
        <v>726</v>
      </c>
      <c r="I131" s="37" t="s">
        <v>712</v>
      </c>
      <c r="J131" s="37">
        <v>20</v>
      </c>
      <c r="K131" s="60"/>
    </row>
    <row r="132" customFormat="1" ht="15" customHeight="1" spans="2:11">
      <c r="B132" s="51"/>
      <c r="C132" s="37" t="s">
        <v>727</v>
      </c>
      <c r="D132" s="37"/>
      <c r="E132" s="37"/>
      <c r="F132" s="38" t="s">
        <v>716</v>
      </c>
      <c r="G132" s="37"/>
      <c r="H132" s="37" t="s">
        <v>728</v>
      </c>
      <c r="I132" s="37" t="s">
        <v>712</v>
      </c>
      <c r="J132" s="37">
        <v>20</v>
      </c>
      <c r="K132" s="60"/>
    </row>
    <row r="133" customFormat="1" ht="15" customHeight="1" spans="2:11">
      <c r="B133" s="51"/>
      <c r="C133" s="13" t="s">
        <v>715</v>
      </c>
      <c r="D133" s="13"/>
      <c r="E133" s="13"/>
      <c r="F133" s="35" t="s">
        <v>716</v>
      </c>
      <c r="G133" s="13"/>
      <c r="H133" s="13" t="s">
        <v>750</v>
      </c>
      <c r="I133" s="13" t="s">
        <v>712</v>
      </c>
      <c r="J133" s="13">
        <v>50</v>
      </c>
      <c r="K133" s="60"/>
    </row>
    <row r="134" customFormat="1" ht="15" customHeight="1" spans="2:11">
      <c r="B134" s="51"/>
      <c r="C134" s="13" t="s">
        <v>729</v>
      </c>
      <c r="D134" s="13"/>
      <c r="E134" s="13"/>
      <c r="F134" s="35" t="s">
        <v>716</v>
      </c>
      <c r="G134" s="13"/>
      <c r="H134" s="13" t="s">
        <v>750</v>
      </c>
      <c r="I134" s="13" t="s">
        <v>712</v>
      </c>
      <c r="J134" s="13">
        <v>50</v>
      </c>
      <c r="K134" s="60"/>
    </row>
    <row r="135" customFormat="1" ht="15" customHeight="1" spans="2:11">
      <c r="B135" s="51"/>
      <c r="C135" s="13" t="s">
        <v>735</v>
      </c>
      <c r="D135" s="13"/>
      <c r="E135" s="13"/>
      <c r="F135" s="35" t="s">
        <v>716</v>
      </c>
      <c r="G135" s="13"/>
      <c r="H135" s="13" t="s">
        <v>750</v>
      </c>
      <c r="I135" s="13" t="s">
        <v>712</v>
      </c>
      <c r="J135" s="13">
        <v>50</v>
      </c>
      <c r="K135" s="60"/>
    </row>
    <row r="136" customFormat="1" ht="15" customHeight="1" spans="2:11">
      <c r="B136" s="51"/>
      <c r="C136" s="13" t="s">
        <v>737</v>
      </c>
      <c r="D136" s="13"/>
      <c r="E136" s="13"/>
      <c r="F136" s="35" t="s">
        <v>716</v>
      </c>
      <c r="G136" s="13"/>
      <c r="H136" s="13" t="s">
        <v>750</v>
      </c>
      <c r="I136" s="13" t="s">
        <v>712</v>
      </c>
      <c r="J136" s="13">
        <v>50</v>
      </c>
      <c r="K136" s="60"/>
    </row>
    <row r="137" customFormat="1" ht="15" customHeight="1" spans="2:11">
      <c r="B137" s="51"/>
      <c r="C137" s="13" t="s">
        <v>738</v>
      </c>
      <c r="D137" s="13"/>
      <c r="E137" s="13"/>
      <c r="F137" s="35" t="s">
        <v>716</v>
      </c>
      <c r="G137" s="13"/>
      <c r="H137" s="13" t="s">
        <v>763</v>
      </c>
      <c r="I137" s="13" t="s">
        <v>712</v>
      </c>
      <c r="J137" s="13">
        <v>255</v>
      </c>
      <c r="K137" s="60"/>
    </row>
    <row r="138" customFormat="1" ht="15" customHeight="1" spans="2:11">
      <c r="B138" s="51"/>
      <c r="C138" s="13" t="s">
        <v>740</v>
      </c>
      <c r="D138" s="13"/>
      <c r="E138" s="13"/>
      <c r="F138" s="35" t="s">
        <v>710</v>
      </c>
      <c r="G138" s="13"/>
      <c r="H138" s="13" t="s">
        <v>764</v>
      </c>
      <c r="I138" s="13" t="s">
        <v>742</v>
      </c>
      <c r="J138" s="13"/>
      <c r="K138" s="60"/>
    </row>
    <row r="139" customFormat="1" ht="15" customHeight="1" spans="2:11">
      <c r="B139" s="51"/>
      <c r="C139" s="13" t="s">
        <v>743</v>
      </c>
      <c r="D139" s="13"/>
      <c r="E139" s="13"/>
      <c r="F139" s="35" t="s">
        <v>710</v>
      </c>
      <c r="G139" s="13"/>
      <c r="H139" s="13" t="s">
        <v>765</v>
      </c>
      <c r="I139" s="13" t="s">
        <v>745</v>
      </c>
      <c r="J139" s="13"/>
      <c r="K139" s="60"/>
    </row>
    <row r="140" customFormat="1" ht="15" customHeight="1" spans="2:11">
      <c r="B140" s="51"/>
      <c r="C140" s="13" t="s">
        <v>746</v>
      </c>
      <c r="D140" s="13"/>
      <c r="E140" s="13"/>
      <c r="F140" s="35" t="s">
        <v>710</v>
      </c>
      <c r="G140" s="13"/>
      <c r="H140" s="13" t="s">
        <v>746</v>
      </c>
      <c r="I140" s="13" t="s">
        <v>745</v>
      </c>
      <c r="J140" s="13"/>
      <c r="K140" s="60"/>
    </row>
    <row r="141" customFormat="1" ht="15" customHeight="1" spans="2:11">
      <c r="B141" s="51"/>
      <c r="C141" s="13" t="s">
        <v>44</v>
      </c>
      <c r="D141" s="13"/>
      <c r="E141" s="13"/>
      <c r="F141" s="35" t="s">
        <v>710</v>
      </c>
      <c r="G141" s="13"/>
      <c r="H141" s="13" t="s">
        <v>766</v>
      </c>
      <c r="I141" s="13" t="s">
        <v>745</v>
      </c>
      <c r="J141" s="13"/>
      <c r="K141" s="60"/>
    </row>
    <row r="142" customFormat="1" ht="15" customHeight="1" spans="2:11">
      <c r="B142" s="51"/>
      <c r="C142" s="13" t="s">
        <v>767</v>
      </c>
      <c r="D142" s="13"/>
      <c r="E142" s="13"/>
      <c r="F142" s="35" t="s">
        <v>710</v>
      </c>
      <c r="G142" s="13"/>
      <c r="H142" s="13" t="s">
        <v>768</v>
      </c>
      <c r="I142" s="13" t="s">
        <v>745</v>
      </c>
      <c r="J142" s="13"/>
      <c r="K142" s="60"/>
    </row>
    <row r="143" customFormat="1" ht="15" customHeight="1" spans="2:11">
      <c r="B143" s="61"/>
      <c r="C143" s="62"/>
      <c r="D143" s="62"/>
      <c r="E143" s="62"/>
      <c r="F143" s="62"/>
      <c r="G143" s="62"/>
      <c r="H143" s="62"/>
      <c r="I143" s="62"/>
      <c r="J143" s="62"/>
      <c r="K143" s="71"/>
    </row>
    <row r="144" customFormat="1" ht="18.75" customHeight="1" spans="2:11">
      <c r="B144" s="10"/>
      <c r="C144" s="10"/>
      <c r="D144" s="10"/>
      <c r="E144" s="10"/>
      <c r="F144" s="46"/>
      <c r="G144" s="10"/>
      <c r="H144" s="10"/>
      <c r="I144" s="10"/>
      <c r="J144" s="10"/>
      <c r="K144" s="10"/>
    </row>
    <row r="145" customFormat="1" ht="18.75" customHeight="1" spans="2:11">
      <c r="B145" s="23"/>
      <c r="C145" s="23"/>
      <c r="D145" s="23"/>
      <c r="E145" s="23"/>
      <c r="F145" s="23"/>
      <c r="G145" s="23"/>
      <c r="H145" s="23"/>
      <c r="I145" s="23"/>
      <c r="J145" s="23"/>
      <c r="K145" s="23"/>
    </row>
    <row r="146" customFormat="1" ht="7.5" customHeight="1" spans="2:11">
      <c r="B146" s="24"/>
      <c r="C146" s="25"/>
      <c r="D146" s="25"/>
      <c r="E146" s="25"/>
      <c r="F146" s="25"/>
      <c r="G146" s="25"/>
      <c r="H146" s="25"/>
      <c r="I146" s="25"/>
      <c r="J146" s="25"/>
      <c r="K146" s="53"/>
    </row>
    <row r="147" customFormat="1" ht="45" customHeight="1" spans="2:11">
      <c r="B147" s="26"/>
      <c r="C147" s="27" t="s">
        <v>769</v>
      </c>
      <c r="D147" s="27"/>
      <c r="E147" s="27"/>
      <c r="F147" s="27"/>
      <c r="G147" s="27"/>
      <c r="H147" s="27"/>
      <c r="I147" s="27"/>
      <c r="J147" s="27"/>
      <c r="K147" s="54"/>
    </row>
    <row r="148" customFormat="1" ht="17.25" customHeight="1" spans="2:11">
      <c r="B148" s="26"/>
      <c r="C148" s="28" t="s">
        <v>704</v>
      </c>
      <c r="D148" s="28"/>
      <c r="E148" s="28"/>
      <c r="F148" s="28" t="s">
        <v>705</v>
      </c>
      <c r="G148" s="29"/>
      <c r="H148" s="28" t="s">
        <v>60</v>
      </c>
      <c r="I148" s="28" t="s">
        <v>63</v>
      </c>
      <c r="J148" s="28" t="s">
        <v>706</v>
      </c>
      <c r="K148" s="54"/>
    </row>
    <row r="149" customFormat="1" ht="17.25" customHeight="1" spans="2:11">
      <c r="B149" s="26"/>
      <c r="C149" s="30" t="s">
        <v>707</v>
      </c>
      <c r="D149" s="30"/>
      <c r="E149" s="30"/>
      <c r="F149" s="31" t="s">
        <v>708</v>
      </c>
      <c r="G149" s="32"/>
      <c r="H149" s="30"/>
      <c r="I149" s="30"/>
      <c r="J149" s="30" t="s">
        <v>709</v>
      </c>
      <c r="K149" s="54"/>
    </row>
    <row r="150" customFormat="1" ht="5.25" customHeight="1" spans="2:11">
      <c r="B150" s="36"/>
      <c r="C150" s="33"/>
      <c r="D150" s="33"/>
      <c r="E150" s="33"/>
      <c r="F150" s="33"/>
      <c r="G150" s="34"/>
      <c r="H150" s="33"/>
      <c r="I150" s="33"/>
      <c r="J150" s="33"/>
      <c r="K150" s="60"/>
    </row>
    <row r="151" customFormat="1" ht="15" customHeight="1" spans="2:11">
      <c r="B151" s="36"/>
      <c r="C151" s="63" t="s">
        <v>713</v>
      </c>
      <c r="D151" s="13"/>
      <c r="E151" s="13"/>
      <c r="F151" s="64" t="s">
        <v>710</v>
      </c>
      <c r="G151" s="13"/>
      <c r="H151" s="63" t="s">
        <v>750</v>
      </c>
      <c r="I151" s="63" t="s">
        <v>712</v>
      </c>
      <c r="J151" s="63">
        <v>120</v>
      </c>
      <c r="K151" s="60"/>
    </row>
    <row r="152" customFormat="1" ht="15" customHeight="1" spans="2:11">
      <c r="B152" s="36"/>
      <c r="C152" s="63" t="s">
        <v>759</v>
      </c>
      <c r="D152" s="13"/>
      <c r="E152" s="13"/>
      <c r="F152" s="64" t="s">
        <v>710</v>
      </c>
      <c r="G152" s="13"/>
      <c r="H152" s="63" t="s">
        <v>770</v>
      </c>
      <c r="I152" s="63" t="s">
        <v>712</v>
      </c>
      <c r="J152" s="63" t="s">
        <v>761</v>
      </c>
      <c r="K152" s="60"/>
    </row>
    <row r="153" customFormat="1" ht="15" customHeight="1" spans="2:11">
      <c r="B153" s="36"/>
      <c r="C153" s="63" t="s">
        <v>658</v>
      </c>
      <c r="D153" s="13"/>
      <c r="E153" s="13"/>
      <c r="F153" s="64" t="s">
        <v>710</v>
      </c>
      <c r="G153" s="13"/>
      <c r="H153" s="63" t="s">
        <v>771</v>
      </c>
      <c r="I153" s="63" t="s">
        <v>712</v>
      </c>
      <c r="J153" s="63" t="s">
        <v>761</v>
      </c>
      <c r="K153" s="60"/>
    </row>
    <row r="154" customFormat="1" ht="15" customHeight="1" spans="2:11">
      <c r="B154" s="36"/>
      <c r="C154" s="63" t="s">
        <v>715</v>
      </c>
      <c r="D154" s="13"/>
      <c r="E154" s="13"/>
      <c r="F154" s="64" t="s">
        <v>716</v>
      </c>
      <c r="G154" s="13"/>
      <c r="H154" s="63" t="s">
        <v>750</v>
      </c>
      <c r="I154" s="63" t="s">
        <v>712</v>
      </c>
      <c r="J154" s="63">
        <v>50</v>
      </c>
      <c r="K154" s="60"/>
    </row>
    <row r="155" customFormat="1" ht="15" customHeight="1" spans="2:11">
      <c r="B155" s="36"/>
      <c r="C155" s="63" t="s">
        <v>718</v>
      </c>
      <c r="D155" s="13"/>
      <c r="E155" s="13"/>
      <c r="F155" s="64" t="s">
        <v>710</v>
      </c>
      <c r="G155" s="13"/>
      <c r="H155" s="63" t="s">
        <v>750</v>
      </c>
      <c r="I155" s="63" t="s">
        <v>720</v>
      </c>
      <c r="J155" s="63"/>
      <c r="K155" s="60"/>
    </row>
    <row r="156" customFormat="1" ht="15" customHeight="1" spans="2:11">
      <c r="B156" s="36"/>
      <c r="C156" s="63" t="s">
        <v>729</v>
      </c>
      <c r="D156" s="13"/>
      <c r="E156" s="13"/>
      <c r="F156" s="64" t="s">
        <v>716</v>
      </c>
      <c r="G156" s="13"/>
      <c r="H156" s="63" t="s">
        <v>750</v>
      </c>
      <c r="I156" s="63" t="s">
        <v>712</v>
      </c>
      <c r="J156" s="63">
        <v>50</v>
      </c>
      <c r="K156" s="60"/>
    </row>
    <row r="157" customFormat="1" ht="15" customHeight="1" spans="2:11">
      <c r="B157" s="36"/>
      <c r="C157" s="63" t="s">
        <v>737</v>
      </c>
      <c r="D157" s="13"/>
      <c r="E157" s="13"/>
      <c r="F157" s="64" t="s">
        <v>716</v>
      </c>
      <c r="G157" s="13"/>
      <c r="H157" s="63" t="s">
        <v>750</v>
      </c>
      <c r="I157" s="63" t="s">
        <v>712</v>
      </c>
      <c r="J157" s="63">
        <v>50</v>
      </c>
      <c r="K157" s="60"/>
    </row>
    <row r="158" customFormat="1" ht="15" customHeight="1" spans="2:11">
      <c r="B158" s="36"/>
      <c r="C158" s="63" t="s">
        <v>735</v>
      </c>
      <c r="D158" s="13"/>
      <c r="E158" s="13"/>
      <c r="F158" s="64" t="s">
        <v>716</v>
      </c>
      <c r="G158" s="13"/>
      <c r="H158" s="63" t="s">
        <v>750</v>
      </c>
      <c r="I158" s="63" t="s">
        <v>712</v>
      </c>
      <c r="J158" s="63">
        <v>50</v>
      </c>
      <c r="K158" s="60"/>
    </row>
    <row r="159" customFormat="1" ht="15" customHeight="1" spans="2:11">
      <c r="B159" s="36"/>
      <c r="C159" s="63" t="s">
        <v>93</v>
      </c>
      <c r="D159" s="13"/>
      <c r="E159" s="13"/>
      <c r="F159" s="64" t="s">
        <v>710</v>
      </c>
      <c r="G159" s="13"/>
      <c r="H159" s="63" t="s">
        <v>772</v>
      </c>
      <c r="I159" s="63" t="s">
        <v>712</v>
      </c>
      <c r="J159" s="63" t="s">
        <v>773</v>
      </c>
      <c r="K159" s="60"/>
    </row>
    <row r="160" customFormat="1" ht="15" customHeight="1" spans="2:11">
      <c r="B160" s="36"/>
      <c r="C160" s="63" t="s">
        <v>774</v>
      </c>
      <c r="D160" s="13"/>
      <c r="E160" s="13"/>
      <c r="F160" s="64" t="s">
        <v>710</v>
      </c>
      <c r="G160" s="13"/>
      <c r="H160" s="63" t="s">
        <v>775</v>
      </c>
      <c r="I160" s="63" t="s">
        <v>745</v>
      </c>
      <c r="J160" s="63"/>
      <c r="K160" s="60"/>
    </row>
    <row r="161" customFormat="1" ht="15" customHeight="1" spans="2:11">
      <c r="B161" s="65"/>
      <c r="C161" s="44"/>
      <c r="D161" s="44"/>
      <c r="E161" s="44"/>
      <c r="F161" s="44"/>
      <c r="G161" s="44"/>
      <c r="H161" s="44"/>
      <c r="I161" s="44"/>
      <c r="J161" s="44"/>
      <c r="K161" s="72"/>
    </row>
    <row r="162" customFormat="1" ht="18.75" customHeight="1" spans="2:11">
      <c r="B162" s="10"/>
      <c r="C162" s="13"/>
      <c r="D162" s="13"/>
      <c r="E162" s="13"/>
      <c r="F162" s="35"/>
      <c r="G162" s="13"/>
      <c r="H162" s="13"/>
      <c r="I162" s="13"/>
      <c r="J162" s="13"/>
      <c r="K162" s="10"/>
    </row>
    <row r="163" customFormat="1" ht="18.75" customHeight="1" spans="2:11">
      <c r="B163" s="23"/>
      <c r="C163" s="23"/>
      <c r="D163" s="23"/>
      <c r="E163" s="23"/>
      <c r="F163" s="23"/>
      <c r="G163" s="23"/>
      <c r="H163" s="23"/>
      <c r="I163" s="23"/>
      <c r="J163" s="23"/>
      <c r="K163" s="23"/>
    </row>
    <row r="164" customFormat="1" ht="7.5" customHeight="1" spans="2:11">
      <c r="B164" s="3"/>
      <c r="C164" s="4"/>
      <c r="D164" s="4"/>
      <c r="E164" s="4"/>
      <c r="F164" s="4"/>
      <c r="G164" s="4"/>
      <c r="H164" s="4"/>
      <c r="I164" s="4"/>
      <c r="J164" s="4"/>
      <c r="K164" s="17"/>
    </row>
    <row r="165" customFormat="1" ht="45" customHeight="1" spans="2:11">
      <c r="B165" s="5"/>
      <c r="C165" s="6" t="s">
        <v>776</v>
      </c>
      <c r="D165" s="6"/>
      <c r="E165" s="6"/>
      <c r="F165" s="6"/>
      <c r="G165" s="6"/>
      <c r="H165" s="6"/>
      <c r="I165" s="6"/>
      <c r="J165" s="6"/>
      <c r="K165" s="18"/>
    </row>
    <row r="166" customFormat="1" ht="17.25" customHeight="1" spans="2:11">
      <c r="B166" s="5"/>
      <c r="C166" s="28" t="s">
        <v>704</v>
      </c>
      <c r="D166" s="28"/>
      <c r="E166" s="28"/>
      <c r="F166" s="28" t="s">
        <v>705</v>
      </c>
      <c r="G166" s="66"/>
      <c r="H166" s="67" t="s">
        <v>60</v>
      </c>
      <c r="I166" s="67" t="s">
        <v>63</v>
      </c>
      <c r="J166" s="28" t="s">
        <v>706</v>
      </c>
      <c r="K166" s="18"/>
    </row>
    <row r="167" customFormat="1" ht="17.25" customHeight="1" spans="2:11">
      <c r="B167" s="7"/>
      <c r="C167" s="30" t="s">
        <v>707</v>
      </c>
      <c r="D167" s="30"/>
      <c r="E167" s="30"/>
      <c r="F167" s="31" t="s">
        <v>708</v>
      </c>
      <c r="G167" s="68"/>
      <c r="H167" s="69"/>
      <c r="I167" s="69"/>
      <c r="J167" s="30" t="s">
        <v>709</v>
      </c>
      <c r="K167" s="19"/>
    </row>
    <row r="168" customFormat="1" ht="5.25" customHeight="1" spans="2:11">
      <c r="B168" s="36"/>
      <c r="C168" s="33"/>
      <c r="D168" s="33"/>
      <c r="E168" s="33"/>
      <c r="F168" s="33"/>
      <c r="G168" s="34"/>
      <c r="H168" s="33"/>
      <c r="I168" s="33"/>
      <c r="J168" s="33"/>
      <c r="K168" s="60"/>
    </row>
    <row r="169" customFormat="1" ht="15" customHeight="1" spans="2:11">
      <c r="B169" s="36"/>
      <c r="C169" s="13" t="s">
        <v>713</v>
      </c>
      <c r="D169" s="13"/>
      <c r="E169" s="13"/>
      <c r="F169" s="35" t="s">
        <v>710</v>
      </c>
      <c r="G169" s="13"/>
      <c r="H169" s="13" t="s">
        <v>750</v>
      </c>
      <c r="I169" s="13" t="s">
        <v>712</v>
      </c>
      <c r="J169" s="13">
        <v>120</v>
      </c>
      <c r="K169" s="60"/>
    </row>
    <row r="170" customFormat="1" ht="15" customHeight="1" spans="2:11">
      <c r="B170" s="36"/>
      <c r="C170" s="13" t="s">
        <v>759</v>
      </c>
      <c r="D170" s="13"/>
      <c r="E170" s="13"/>
      <c r="F170" s="35" t="s">
        <v>710</v>
      </c>
      <c r="G170" s="13"/>
      <c r="H170" s="13" t="s">
        <v>760</v>
      </c>
      <c r="I170" s="13" t="s">
        <v>712</v>
      </c>
      <c r="J170" s="13" t="s">
        <v>761</v>
      </c>
      <c r="K170" s="60"/>
    </row>
    <row r="171" customFormat="1" ht="15" customHeight="1" spans="2:11">
      <c r="B171" s="36"/>
      <c r="C171" s="13" t="s">
        <v>658</v>
      </c>
      <c r="D171" s="13"/>
      <c r="E171" s="13"/>
      <c r="F171" s="35" t="s">
        <v>710</v>
      </c>
      <c r="G171" s="13"/>
      <c r="H171" s="13" t="s">
        <v>777</v>
      </c>
      <c r="I171" s="13" t="s">
        <v>712</v>
      </c>
      <c r="J171" s="13" t="s">
        <v>761</v>
      </c>
      <c r="K171" s="60"/>
    </row>
    <row r="172" customFormat="1" ht="15" customHeight="1" spans="2:11">
      <c r="B172" s="36"/>
      <c r="C172" s="13" t="s">
        <v>715</v>
      </c>
      <c r="D172" s="13"/>
      <c r="E172" s="13"/>
      <c r="F172" s="35" t="s">
        <v>716</v>
      </c>
      <c r="G172" s="13"/>
      <c r="H172" s="13" t="s">
        <v>777</v>
      </c>
      <c r="I172" s="13" t="s">
        <v>712</v>
      </c>
      <c r="J172" s="13">
        <v>50</v>
      </c>
      <c r="K172" s="60"/>
    </row>
    <row r="173" customFormat="1" ht="15" customHeight="1" spans="2:11">
      <c r="B173" s="36"/>
      <c r="C173" s="13" t="s">
        <v>718</v>
      </c>
      <c r="D173" s="13"/>
      <c r="E173" s="13"/>
      <c r="F173" s="35" t="s">
        <v>710</v>
      </c>
      <c r="G173" s="13"/>
      <c r="H173" s="13" t="s">
        <v>777</v>
      </c>
      <c r="I173" s="13" t="s">
        <v>720</v>
      </c>
      <c r="J173" s="13"/>
      <c r="K173" s="60"/>
    </row>
    <row r="174" customFormat="1" ht="15" customHeight="1" spans="2:11">
      <c r="B174" s="36"/>
      <c r="C174" s="13" t="s">
        <v>729</v>
      </c>
      <c r="D174" s="13"/>
      <c r="E174" s="13"/>
      <c r="F174" s="35" t="s">
        <v>716</v>
      </c>
      <c r="G174" s="13"/>
      <c r="H174" s="13" t="s">
        <v>777</v>
      </c>
      <c r="I174" s="13" t="s">
        <v>712</v>
      </c>
      <c r="J174" s="13">
        <v>50</v>
      </c>
      <c r="K174" s="60"/>
    </row>
    <row r="175" customFormat="1" ht="15" customHeight="1" spans="2:11">
      <c r="B175" s="36"/>
      <c r="C175" s="13" t="s">
        <v>737</v>
      </c>
      <c r="D175" s="13"/>
      <c r="E175" s="13"/>
      <c r="F175" s="35" t="s">
        <v>716</v>
      </c>
      <c r="G175" s="13"/>
      <c r="H175" s="13" t="s">
        <v>777</v>
      </c>
      <c r="I175" s="13" t="s">
        <v>712</v>
      </c>
      <c r="J175" s="13">
        <v>50</v>
      </c>
      <c r="K175" s="60"/>
    </row>
    <row r="176" customFormat="1" ht="15" customHeight="1" spans="2:11">
      <c r="B176" s="36"/>
      <c r="C176" s="13" t="s">
        <v>735</v>
      </c>
      <c r="D176" s="13"/>
      <c r="E176" s="13"/>
      <c r="F176" s="35" t="s">
        <v>716</v>
      </c>
      <c r="G176" s="13"/>
      <c r="H176" s="13" t="s">
        <v>777</v>
      </c>
      <c r="I176" s="13" t="s">
        <v>712</v>
      </c>
      <c r="J176" s="13">
        <v>50</v>
      </c>
      <c r="K176" s="60"/>
    </row>
    <row r="177" customFormat="1" ht="15" customHeight="1" spans="2:11">
      <c r="B177" s="36"/>
      <c r="C177" s="13" t="s">
        <v>104</v>
      </c>
      <c r="D177" s="13"/>
      <c r="E177" s="13"/>
      <c r="F177" s="35" t="s">
        <v>710</v>
      </c>
      <c r="G177" s="13"/>
      <c r="H177" s="13" t="s">
        <v>778</v>
      </c>
      <c r="I177" s="13" t="s">
        <v>779</v>
      </c>
      <c r="J177" s="13"/>
      <c r="K177" s="60"/>
    </row>
    <row r="178" customFormat="1" ht="15" customHeight="1" spans="2:11">
      <c r="B178" s="36"/>
      <c r="C178" s="13" t="s">
        <v>63</v>
      </c>
      <c r="D178" s="13"/>
      <c r="E178" s="13"/>
      <c r="F178" s="35" t="s">
        <v>710</v>
      </c>
      <c r="G178" s="13"/>
      <c r="H178" s="13" t="s">
        <v>780</v>
      </c>
      <c r="I178" s="13" t="s">
        <v>781</v>
      </c>
      <c r="J178" s="13">
        <v>1</v>
      </c>
      <c r="K178" s="60"/>
    </row>
    <row r="179" customFormat="1" ht="15" customHeight="1" spans="2:11">
      <c r="B179" s="36"/>
      <c r="C179" s="13" t="s">
        <v>59</v>
      </c>
      <c r="D179" s="13"/>
      <c r="E179" s="13"/>
      <c r="F179" s="35" t="s">
        <v>710</v>
      </c>
      <c r="G179" s="13"/>
      <c r="H179" s="13" t="s">
        <v>782</v>
      </c>
      <c r="I179" s="13" t="s">
        <v>712</v>
      </c>
      <c r="J179" s="13">
        <v>20</v>
      </c>
      <c r="K179" s="60"/>
    </row>
    <row r="180" customFormat="1" ht="15" customHeight="1" spans="2:11">
      <c r="B180" s="36"/>
      <c r="C180" s="13" t="s">
        <v>60</v>
      </c>
      <c r="D180" s="13"/>
      <c r="E180" s="13"/>
      <c r="F180" s="35" t="s">
        <v>710</v>
      </c>
      <c r="G180" s="13"/>
      <c r="H180" s="13" t="s">
        <v>783</v>
      </c>
      <c r="I180" s="13" t="s">
        <v>712</v>
      </c>
      <c r="J180" s="13">
        <v>255</v>
      </c>
      <c r="K180" s="60"/>
    </row>
    <row r="181" customFormat="1" ht="15" customHeight="1" spans="2:11">
      <c r="B181" s="36"/>
      <c r="C181" s="13" t="s">
        <v>105</v>
      </c>
      <c r="D181" s="13"/>
      <c r="E181" s="13"/>
      <c r="F181" s="35" t="s">
        <v>710</v>
      </c>
      <c r="G181" s="13"/>
      <c r="H181" s="13" t="s">
        <v>674</v>
      </c>
      <c r="I181" s="13" t="s">
        <v>712</v>
      </c>
      <c r="J181" s="13">
        <v>10</v>
      </c>
      <c r="K181" s="60"/>
    </row>
    <row r="182" customFormat="1" ht="15" customHeight="1" spans="2:11">
      <c r="B182" s="36"/>
      <c r="C182" s="13" t="s">
        <v>106</v>
      </c>
      <c r="D182" s="13"/>
      <c r="E182" s="13"/>
      <c r="F182" s="35" t="s">
        <v>710</v>
      </c>
      <c r="G182" s="13"/>
      <c r="H182" s="13" t="s">
        <v>784</v>
      </c>
      <c r="I182" s="13" t="s">
        <v>745</v>
      </c>
      <c r="J182" s="13"/>
      <c r="K182" s="60"/>
    </row>
    <row r="183" customFormat="1" ht="15" customHeight="1" spans="2:11">
      <c r="B183" s="36"/>
      <c r="C183" s="13" t="s">
        <v>785</v>
      </c>
      <c r="D183" s="13"/>
      <c r="E183" s="13"/>
      <c r="F183" s="35" t="s">
        <v>710</v>
      </c>
      <c r="G183" s="13"/>
      <c r="H183" s="13" t="s">
        <v>786</v>
      </c>
      <c r="I183" s="13" t="s">
        <v>745</v>
      </c>
      <c r="J183" s="13"/>
      <c r="K183" s="60"/>
    </row>
    <row r="184" customFormat="1" ht="15" customHeight="1" spans="2:11">
      <c r="B184" s="36"/>
      <c r="C184" s="13" t="s">
        <v>774</v>
      </c>
      <c r="D184" s="13"/>
      <c r="E184" s="13"/>
      <c r="F184" s="35" t="s">
        <v>710</v>
      </c>
      <c r="G184" s="13"/>
      <c r="H184" s="13" t="s">
        <v>787</v>
      </c>
      <c r="I184" s="13" t="s">
        <v>745</v>
      </c>
      <c r="J184" s="13"/>
      <c r="K184" s="60"/>
    </row>
    <row r="185" customFormat="1" ht="15" customHeight="1" spans="2:11">
      <c r="B185" s="36"/>
      <c r="C185" s="13" t="s">
        <v>108</v>
      </c>
      <c r="D185" s="13"/>
      <c r="E185" s="13"/>
      <c r="F185" s="35" t="s">
        <v>716</v>
      </c>
      <c r="G185" s="13"/>
      <c r="H185" s="13" t="s">
        <v>788</v>
      </c>
      <c r="I185" s="13" t="s">
        <v>712</v>
      </c>
      <c r="J185" s="13">
        <v>50</v>
      </c>
      <c r="K185" s="60"/>
    </row>
    <row r="186" customFormat="1" ht="15" customHeight="1" spans="2:11">
      <c r="B186" s="36"/>
      <c r="C186" s="13" t="s">
        <v>789</v>
      </c>
      <c r="D186" s="13"/>
      <c r="E186" s="13"/>
      <c r="F186" s="35" t="s">
        <v>716</v>
      </c>
      <c r="G186" s="13"/>
      <c r="H186" s="13" t="s">
        <v>790</v>
      </c>
      <c r="I186" s="13" t="s">
        <v>791</v>
      </c>
      <c r="J186" s="13"/>
      <c r="K186" s="60"/>
    </row>
    <row r="187" customFormat="1" ht="15" customHeight="1" spans="2:11">
      <c r="B187" s="36"/>
      <c r="C187" s="13" t="s">
        <v>792</v>
      </c>
      <c r="D187" s="13"/>
      <c r="E187" s="13"/>
      <c r="F187" s="35" t="s">
        <v>716</v>
      </c>
      <c r="G187" s="13"/>
      <c r="H187" s="13" t="s">
        <v>793</v>
      </c>
      <c r="I187" s="13" t="s">
        <v>791</v>
      </c>
      <c r="J187" s="13"/>
      <c r="K187" s="60"/>
    </row>
    <row r="188" customFormat="1" ht="15" customHeight="1" spans="2:11">
      <c r="B188" s="36"/>
      <c r="C188" s="13" t="s">
        <v>794</v>
      </c>
      <c r="D188" s="13"/>
      <c r="E188" s="13"/>
      <c r="F188" s="35" t="s">
        <v>716</v>
      </c>
      <c r="G188" s="13"/>
      <c r="H188" s="13" t="s">
        <v>795</v>
      </c>
      <c r="I188" s="13" t="s">
        <v>791</v>
      </c>
      <c r="J188" s="13"/>
      <c r="K188" s="60"/>
    </row>
    <row r="189" customFormat="1" ht="15" customHeight="1" spans="2:11">
      <c r="B189" s="36"/>
      <c r="C189" s="70" t="s">
        <v>796</v>
      </c>
      <c r="D189" s="13"/>
      <c r="E189" s="13"/>
      <c r="F189" s="35" t="s">
        <v>716</v>
      </c>
      <c r="G189" s="13"/>
      <c r="H189" s="13" t="s">
        <v>797</v>
      </c>
      <c r="I189" s="13" t="s">
        <v>798</v>
      </c>
      <c r="J189" s="73" t="s">
        <v>799</v>
      </c>
      <c r="K189" s="60"/>
    </row>
    <row r="190" customFormat="1" ht="15" customHeight="1" spans="2:11">
      <c r="B190" s="36"/>
      <c r="C190" s="22" t="s">
        <v>48</v>
      </c>
      <c r="D190" s="13"/>
      <c r="E190" s="13"/>
      <c r="F190" s="35" t="s">
        <v>710</v>
      </c>
      <c r="G190" s="13"/>
      <c r="H190" s="10" t="s">
        <v>800</v>
      </c>
      <c r="I190" s="13" t="s">
        <v>801</v>
      </c>
      <c r="J190" s="13"/>
      <c r="K190" s="60"/>
    </row>
    <row r="191" customFormat="1" ht="15" customHeight="1" spans="2:11">
      <c r="B191" s="36"/>
      <c r="C191" s="22" t="s">
        <v>802</v>
      </c>
      <c r="D191" s="13"/>
      <c r="E191" s="13"/>
      <c r="F191" s="35" t="s">
        <v>710</v>
      </c>
      <c r="G191" s="13"/>
      <c r="H191" s="13" t="s">
        <v>803</v>
      </c>
      <c r="I191" s="13" t="s">
        <v>745</v>
      </c>
      <c r="J191" s="13"/>
      <c r="K191" s="60"/>
    </row>
    <row r="192" customFormat="1" ht="15" customHeight="1" spans="2:11">
      <c r="B192" s="36"/>
      <c r="C192" s="22" t="s">
        <v>804</v>
      </c>
      <c r="D192" s="13"/>
      <c r="E192" s="13"/>
      <c r="F192" s="35" t="s">
        <v>710</v>
      </c>
      <c r="G192" s="13"/>
      <c r="H192" s="13" t="s">
        <v>805</v>
      </c>
      <c r="I192" s="13" t="s">
        <v>745</v>
      </c>
      <c r="J192" s="13"/>
      <c r="K192" s="60"/>
    </row>
    <row r="193" customFormat="1" ht="15" customHeight="1" spans="2:11">
      <c r="B193" s="36"/>
      <c r="C193" s="22" t="s">
        <v>806</v>
      </c>
      <c r="D193" s="13"/>
      <c r="E193" s="13"/>
      <c r="F193" s="35" t="s">
        <v>716</v>
      </c>
      <c r="G193" s="13"/>
      <c r="H193" s="13" t="s">
        <v>807</v>
      </c>
      <c r="I193" s="13" t="s">
        <v>745</v>
      </c>
      <c r="J193" s="13"/>
      <c r="K193" s="60"/>
    </row>
    <row r="194" customFormat="1" ht="15" customHeight="1" spans="2:11">
      <c r="B194" s="65"/>
      <c r="C194" s="74"/>
      <c r="D194" s="44"/>
      <c r="E194" s="44"/>
      <c r="F194" s="44"/>
      <c r="G194" s="44"/>
      <c r="H194" s="44"/>
      <c r="I194" s="44"/>
      <c r="J194" s="44"/>
      <c r="K194" s="72"/>
    </row>
    <row r="195" customFormat="1" ht="18.75" customHeight="1" spans="2:11">
      <c r="B195" s="10"/>
      <c r="C195" s="13"/>
      <c r="D195" s="13"/>
      <c r="E195" s="13"/>
      <c r="F195" s="35"/>
      <c r="G195" s="13"/>
      <c r="H195" s="13"/>
      <c r="I195" s="13"/>
      <c r="J195" s="13"/>
      <c r="K195" s="10"/>
    </row>
    <row r="196" customFormat="1" ht="18.75" customHeight="1" spans="2:11">
      <c r="B196" s="10"/>
      <c r="C196" s="13"/>
      <c r="D196" s="13"/>
      <c r="E196" s="13"/>
      <c r="F196" s="35"/>
      <c r="G196" s="13"/>
      <c r="H196" s="13"/>
      <c r="I196" s="13"/>
      <c r="J196" s="13"/>
      <c r="K196" s="10"/>
    </row>
    <row r="197" customFormat="1" ht="18.75" customHeight="1" spans="2:11">
      <c r="B197" s="23"/>
      <c r="C197" s="23"/>
      <c r="D197" s="23"/>
      <c r="E197" s="23"/>
      <c r="F197" s="23"/>
      <c r="G197" s="23"/>
      <c r="H197" s="23"/>
      <c r="I197" s="23"/>
      <c r="J197" s="23"/>
      <c r="K197" s="23"/>
    </row>
    <row r="198" customFormat="1" ht="12" spans="2:11">
      <c r="B198" s="3"/>
      <c r="C198" s="4"/>
      <c r="D198" s="4"/>
      <c r="E198" s="4"/>
      <c r="F198" s="4"/>
      <c r="G198" s="4"/>
      <c r="H198" s="4"/>
      <c r="I198" s="4"/>
      <c r="J198" s="4"/>
      <c r="K198" s="17"/>
    </row>
    <row r="199" customFormat="1" ht="20.5" spans="2:11">
      <c r="B199" s="5"/>
      <c r="C199" s="6" t="s">
        <v>808</v>
      </c>
      <c r="D199" s="6"/>
      <c r="E199" s="6"/>
      <c r="F199" s="6"/>
      <c r="G199" s="6"/>
      <c r="H199" s="6"/>
      <c r="I199" s="6"/>
      <c r="J199" s="6"/>
      <c r="K199" s="18"/>
    </row>
    <row r="200" customFormat="1" ht="25.5" customHeight="1" spans="2:11">
      <c r="B200" s="5"/>
      <c r="C200" s="75" t="s">
        <v>809</v>
      </c>
      <c r="D200" s="75"/>
      <c r="E200" s="75"/>
      <c r="F200" s="75" t="s">
        <v>810</v>
      </c>
      <c r="G200" s="76"/>
      <c r="H200" s="75" t="s">
        <v>811</v>
      </c>
      <c r="I200" s="75"/>
      <c r="J200" s="75"/>
      <c r="K200" s="18"/>
    </row>
    <row r="201" customFormat="1" ht="5.25" customHeight="1" spans="2:11">
      <c r="B201" s="36"/>
      <c r="C201" s="33"/>
      <c r="D201" s="33"/>
      <c r="E201" s="33"/>
      <c r="F201" s="33"/>
      <c r="G201" s="13"/>
      <c r="H201" s="33"/>
      <c r="I201" s="33"/>
      <c r="J201" s="33"/>
      <c r="K201" s="60"/>
    </row>
    <row r="202" customFormat="1" ht="15" customHeight="1" spans="2:11">
      <c r="B202" s="36"/>
      <c r="C202" s="13" t="s">
        <v>801</v>
      </c>
      <c r="D202" s="13"/>
      <c r="E202" s="13"/>
      <c r="F202" s="35" t="s">
        <v>49</v>
      </c>
      <c r="G202" s="13"/>
      <c r="H202" s="13" t="s">
        <v>812</v>
      </c>
      <c r="I202" s="13"/>
      <c r="J202" s="13"/>
      <c r="K202" s="60"/>
    </row>
    <row r="203" customFormat="1" ht="15" customHeight="1" spans="2:11">
      <c r="B203" s="36"/>
      <c r="C203" s="41"/>
      <c r="D203" s="13"/>
      <c r="E203" s="13"/>
      <c r="F203" s="35" t="s">
        <v>50</v>
      </c>
      <c r="G203" s="13"/>
      <c r="H203" s="13" t="s">
        <v>813</v>
      </c>
      <c r="I203" s="13"/>
      <c r="J203" s="13"/>
      <c r="K203" s="60"/>
    </row>
    <row r="204" customFormat="1" ht="15" customHeight="1" spans="2:11">
      <c r="B204" s="36"/>
      <c r="C204" s="41"/>
      <c r="D204" s="13"/>
      <c r="E204" s="13"/>
      <c r="F204" s="35" t="s">
        <v>53</v>
      </c>
      <c r="G204" s="13"/>
      <c r="H204" s="13" t="s">
        <v>814</v>
      </c>
      <c r="I204" s="13"/>
      <c r="J204" s="13"/>
      <c r="K204" s="60"/>
    </row>
    <row r="205" customFormat="1" ht="15" customHeight="1" spans="2:11">
      <c r="B205" s="36"/>
      <c r="C205" s="13"/>
      <c r="D205" s="13"/>
      <c r="E205" s="13"/>
      <c r="F205" s="35" t="s">
        <v>51</v>
      </c>
      <c r="G205" s="13"/>
      <c r="H205" s="13" t="s">
        <v>815</v>
      </c>
      <c r="I205" s="13"/>
      <c r="J205" s="13"/>
      <c r="K205" s="60"/>
    </row>
    <row r="206" customFormat="1" ht="15" customHeight="1" spans="2:11">
      <c r="B206" s="36"/>
      <c r="C206" s="13"/>
      <c r="D206" s="13"/>
      <c r="E206" s="13"/>
      <c r="F206" s="35" t="s">
        <v>52</v>
      </c>
      <c r="G206" s="13"/>
      <c r="H206" s="13" t="s">
        <v>816</v>
      </c>
      <c r="I206" s="13"/>
      <c r="J206" s="13"/>
      <c r="K206" s="60"/>
    </row>
    <row r="207" customFormat="1" ht="15" customHeight="1" spans="2:11">
      <c r="B207" s="36"/>
      <c r="C207" s="13"/>
      <c r="D207" s="13"/>
      <c r="E207" s="13"/>
      <c r="F207" s="35"/>
      <c r="G207" s="13"/>
      <c r="H207" s="13"/>
      <c r="I207" s="13"/>
      <c r="J207" s="13"/>
      <c r="K207" s="60"/>
    </row>
    <row r="208" customFormat="1" ht="15" customHeight="1" spans="2:11">
      <c r="B208" s="36"/>
      <c r="C208" s="13" t="s">
        <v>757</v>
      </c>
      <c r="D208" s="13"/>
      <c r="E208" s="13"/>
      <c r="F208" s="35" t="s">
        <v>85</v>
      </c>
      <c r="G208" s="13"/>
      <c r="H208" s="13" t="s">
        <v>817</v>
      </c>
      <c r="I208" s="13"/>
      <c r="J208" s="13"/>
      <c r="K208" s="60"/>
    </row>
    <row r="209" customFormat="1" ht="15" customHeight="1" spans="2:11">
      <c r="B209" s="36"/>
      <c r="C209" s="41"/>
      <c r="D209" s="13"/>
      <c r="E209" s="13"/>
      <c r="F209" s="35" t="s">
        <v>652</v>
      </c>
      <c r="G209" s="13"/>
      <c r="H209" s="13" t="s">
        <v>653</v>
      </c>
      <c r="I209" s="13"/>
      <c r="J209" s="13"/>
      <c r="K209" s="60"/>
    </row>
    <row r="210" customFormat="1" ht="15" customHeight="1" spans="2:11">
      <c r="B210" s="36"/>
      <c r="C210" s="13"/>
      <c r="D210" s="13"/>
      <c r="E210" s="13"/>
      <c r="F210" s="35" t="s">
        <v>650</v>
      </c>
      <c r="G210" s="13"/>
      <c r="H210" s="13" t="s">
        <v>818</v>
      </c>
      <c r="I210" s="13"/>
      <c r="J210" s="13"/>
      <c r="K210" s="60"/>
    </row>
    <row r="211" customFormat="1" ht="15" customHeight="1" spans="2:11">
      <c r="B211" s="77"/>
      <c r="C211" s="41"/>
      <c r="D211" s="41"/>
      <c r="E211" s="41"/>
      <c r="F211" s="35" t="s">
        <v>654</v>
      </c>
      <c r="G211" s="22"/>
      <c r="H211" s="63" t="s">
        <v>655</v>
      </c>
      <c r="I211" s="63"/>
      <c r="J211" s="63"/>
      <c r="K211" s="82"/>
    </row>
    <row r="212" customFormat="1" ht="15" customHeight="1" spans="2:11">
      <c r="B212" s="77"/>
      <c r="C212" s="41"/>
      <c r="D212" s="41"/>
      <c r="E212" s="41"/>
      <c r="F212" s="35" t="s">
        <v>656</v>
      </c>
      <c r="G212" s="22"/>
      <c r="H212" s="63" t="s">
        <v>819</v>
      </c>
      <c r="I212" s="63"/>
      <c r="J212" s="63"/>
      <c r="K212" s="82"/>
    </row>
    <row r="213" customFormat="1" ht="15" customHeight="1" spans="2:11">
      <c r="B213" s="77"/>
      <c r="C213" s="41"/>
      <c r="D213" s="41"/>
      <c r="E213" s="41"/>
      <c r="F213" s="78"/>
      <c r="G213" s="22"/>
      <c r="H213" s="79"/>
      <c r="I213" s="79"/>
      <c r="J213" s="79"/>
      <c r="K213" s="82"/>
    </row>
    <row r="214" customFormat="1" ht="15" customHeight="1" spans="2:11">
      <c r="B214" s="77"/>
      <c r="C214" s="13" t="s">
        <v>781</v>
      </c>
      <c r="D214" s="41"/>
      <c r="E214" s="41"/>
      <c r="F214" s="35">
        <v>1</v>
      </c>
      <c r="G214" s="22"/>
      <c r="H214" s="63" t="s">
        <v>820</v>
      </c>
      <c r="I214" s="63"/>
      <c r="J214" s="63"/>
      <c r="K214" s="82"/>
    </row>
    <row r="215" customFormat="1" ht="15" customHeight="1" spans="2:11">
      <c r="B215" s="77"/>
      <c r="C215" s="41"/>
      <c r="D215" s="41"/>
      <c r="E215" s="41"/>
      <c r="F215" s="35">
        <v>2</v>
      </c>
      <c r="G215" s="22"/>
      <c r="H215" s="63" t="s">
        <v>821</v>
      </c>
      <c r="I215" s="63"/>
      <c r="J215" s="63"/>
      <c r="K215" s="82"/>
    </row>
    <row r="216" customFormat="1" ht="15" customHeight="1" spans="2:11">
      <c r="B216" s="77"/>
      <c r="C216" s="41"/>
      <c r="D216" s="41"/>
      <c r="E216" s="41"/>
      <c r="F216" s="35">
        <v>3</v>
      </c>
      <c r="G216" s="22"/>
      <c r="H216" s="63" t="s">
        <v>822</v>
      </c>
      <c r="I216" s="63"/>
      <c r="J216" s="63"/>
      <c r="K216" s="82"/>
    </row>
    <row r="217" customFormat="1" ht="15" customHeight="1" spans="2:11">
      <c r="B217" s="77"/>
      <c r="C217" s="41"/>
      <c r="D217" s="41"/>
      <c r="E217" s="41"/>
      <c r="F217" s="35">
        <v>4</v>
      </c>
      <c r="G217" s="22"/>
      <c r="H217" s="63" t="s">
        <v>823</v>
      </c>
      <c r="I217" s="63"/>
      <c r="J217" s="63"/>
      <c r="K217" s="82"/>
    </row>
    <row r="218" customFormat="1" ht="12.75" customHeight="1" spans="2:11">
      <c r="B218" s="80"/>
      <c r="C218" s="81"/>
      <c r="D218" s="81"/>
      <c r="E218" s="81"/>
      <c r="F218" s="81"/>
      <c r="G218" s="81"/>
      <c r="H218" s="81"/>
      <c r="I218" s="81"/>
      <c r="J218" s="81"/>
      <c r="K218" s="83"/>
    </row>
  </sheetData>
  <sheetProtection formatCells="0" formatColumns="0" formatRows="0" insertRows="0" insertColumns="0" insertHyperlinks="0" deleteColumns="0" deleteRows="0" sort="0" autoFilter="0" pivotTables="0"/>
  <mergeCells count="77">
    <mergeCell ref="C3:J3"/>
    <mergeCell ref="C4:J4"/>
    <mergeCell ref="C6:J6"/>
    <mergeCell ref="C7:J7"/>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D30:J30"/>
    <mergeCell ref="D31:J31"/>
    <mergeCell ref="D33:J33"/>
    <mergeCell ref="D34:J34"/>
    <mergeCell ref="D35:J35"/>
    <mergeCell ref="G36:J36"/>
    <mergeCell ref="G37:J37"/>
    <mergeCell ref="G38:J38"/>
    <mergeCell ref="G39:J39"/>
    <mergeCell ref="G40:J40"/>
    <mergeCell ref="G41:J41"/>
    <mergeCell ref="G42:J42"/>
    <mergeCell ref="G43:J43"/>
    <mergeCell ref="G44:J44"/>
    <mergeCell ref="G45:J45"/>
    <mergeCell ref="D47:J47"/>
    <mergeCell ref="E48:J48"/>
    <mergeCell ref="E49:J49"/>
    <mergeCell ref="E50:J50"/>
    <mergeCell ref="D51:J51"/>
    <mergeCell ref="C52:J52"/>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102:J102"/>
    <mergeCell ref="C122:J122"/>
    <mergeCell ref="C147:J147"/>
    <mergeCell ref="C165:J165"/>
    <mergeCell ref="C199:J199"/>
    <mergeCell ref="H200:J200"/>
    <mergeCell ref="H202:J202"/>
    <mergeCell ref="H203:J203"/>
    <mergeCell ref="H204:J204"/>
    <mergeCell ref="H205:J205"/>
    <mergeCell ref="H206:J206"/>
    <mergeCell ref="H208:J208"/>
    <mergeCell ref="H209:J209"/>
    <mergeCell ref="H210:J210"/>
    <mergeCell ref="H211:J211"/>
    <mergeCell ref="H212:J212"/>
    <mergeCell ref="H214:J214"/>
    <mergeCell ref="H215:J215"/>
    <mergeCell ref="H216:J216"/>
    <mergeCell ref="H217:J217"/>
  </mergeCells>
  <pageMargins left="0.5902778" right="0.5902778" top="0.5902778" bottom="0.5902778" header="0" footer="0"/>
  <pageSetup paperSize="9" scale="77" orientation="portrait"/>
  <headerFooter/>
</worksheet>
</file>

<file path=docProps/app.xml><?xml version="1.0" encoding="utf-8"?>
<Properties xmlns="http://schemas.openxmlformats.org/officeDocument/2006/extended-properties" xmlns:vt="http://schemas.openxmlformats.org/officeDocument/2006/docPropsVTypes">
  <Application>WPS Spreadsheets</Application>
  <HeadingPairs>
    <vt:vector size="2" baseType="variant">
      <vt:variant>
        <vt:lpstr>工作表</vt:lpstr>
      </vt:variant>
      <vt:variant>
        <vt:i4>3</vt:i4>
      </vt:variant>
    </vt:vector>
  </HeadingPairs>
  <TitlesOfParts>
    <vt:vector size="3" baseType="lpstr">
      <vt:lpstr>Rekapitulace stavby</vt:lpstr>
      <vt:lpstr>SO 0 - DEMOLICE BUDOVY ZŠ</vt:lpstr>
      <vt:lpstr>Pokyny pro vyplnění</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DELL-XPS-15\Admin</dc:creator>
  <cp:lastModifiedBy>Jana</cp:lastModifiedBy>
  <dcterms:created xsi:type="dcterms:W3CDTF">2020-01-13T08:00:00Z</dcterms:created>
  <dcterms:modified xsi:type="dcterms:W3CDTF">2020-01-13T08:50:25Z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1033-11.2.0.9127</vt:lpwstr>
  </property>
</Properties>
</file>